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bookViews>
    <workbookView xWindow="150" yWindow="645" windowWidth="23655" windowHeight="11700" activeTab="0"/>
  </bookViews>
  <sheets>
    <sheet name="Rekapitulace stavby" sheetId="1" r:id="rId1"/>
    <sheet name="Výkr.č.D.1.1.01" sheetId="14" r:id="rId2"/>
    <sheet name="1 - Budova A" sheetId="2" r:id="rId3"/>
    <sheet name="2 - Budova C" sheetId="3" r:id="rId4"/>
    <sheet name="3 - Budova D1" sheetId="4" r:id="rId5"/>
    <sheet name="4 - Budova D2" sheetId="5" r:id="rId6"/>
    <sheet name="5 - Budova G" sheetId="6" r:id="rId7"/>
    <sheet name="6 - Budova CH" sheetId="7" r:id="rId8"/>
    <sheet name="7 - Budova I" sheetId="8" r:id="rId9"/>
    <sheet name="8 - Budova P" sheetId="9" r:id="rId10"/>
    <sheet name="9 - Budova Lékárny" sheetId="10" r:id="rId11"/>
    <sheet name="10 - Budova Stravovací za..." sheetId="11" r:id="rId12"/>
    <sheet name="11 - Budova A - Kouřotěsn..." sheetId="12" r:id="rId13"/>
    <sheet name="Pokyny pro vyplnění" sheetId="13" r:id="rId14"/>
  </sheets>
  <definedNames>
    <definedName name="_xlnm._FilterDatabase" localSheetId="2" hidden="1">'1 - Budova A'!$C$89:$K$793</definedName>
    <definedName name="_xlnm._FilterDatabase" localSheetId="11" hidden="1">'10 - Budova Stravovací za...'!$C$89:$K$398</definedName>
    <definedName name="_xlnm._FilterDatabase" localSheetId="12" hidden="1">'11 - Budova A - Kouřotěsn...'!$C$90:$K$692</definedName>
    <definedName name="_xlnm._FilterDatabase" localSheetId="3" hidden="1">'2 - Budova C'!$C$89:$K$602</definedName>
    <definedName name="_xlnm._FilterDatabase" localSheetId="4" hidden="1">'3 - Budova D1'!$C$89:$K$698</definedName>
    <definedName name="_xlnm._FilterDatabase" localSheetId="5" hidden="1">'4 - Budova D2'!$C$89:$K$834</definedName>
    <definedName name="_xlnm._FilterDatabase" localSheetId="6" hidden="1">'5 - Budova G'!$C$89:$K$707</definedName>
    <definedName name="_xlnm._FilterDatabase" localSheetId="7" hidden="1">'6 - Budova CH'!$C$89:$K$325</definedName>
    <definedName name="_xlnm._FilterDatabase" localSheetId="8" hidden="1">'7 - Budova I'!$C$89:$K$320</definedName>
    <definedName name="_xlnm._FilterDatabase" localSheetId="9" hidden="1">'8 - Budova P'!$C$89:$K$518</definedName>
    <definedName name="_xlnm._FilterDatabase" localSheetId="10" hidden="1">'9 - Budova Lékárny'!$C$89:$K$320</definedName>
    <definedName name="_xlnm.Print_Area" localSheetId="2">'1 - Budova A'!$C$4:$J$36,'1 - Budova A'!$C$42:$J$71,'1 - Budova A'!$C$77:$K$793</definedName>
    <definedName name="_xlnm.Print_Area" localSheetId="11">'10 - Budova Stravovací za...'!$C$4:$J$36,'10 - Budova Stravovací za...'!$C$42:$J$71,'10 - Budova Stravovací za...'!$C$77:$K$398</definedName>
    <definedName name="_xlnm.Print_Area" localSheetId="12">'11 - Budova A - Kouřotěsn...'!$C$4:$J$36,'11 - Budova A - Kouřotěsn...'!$C$42:$J$72,'11 - Budova A - Kouřotěsn...'!$C$78:$K$692</definedName>
    <definedName name="_xlnm.Print_Area" localSheetId="3">'2 - Budova C'!$C$4:$J$36,'2 - Budova C'!$C$42:$J$71,'2 - Budova C'!$C$77:$K$602</definedName>
    <definedName name="_xlnm.Print_Area" localSheetId="4">'3 - Budova D1'!$C$4:$J$36,'3 - Budova D1'!$C$42:$J$71,'3 - Budova D1'!$C$77:$K$698</definedName>
    <definedName name="_xlnm.Print_Area" localSheetId="5">'4 - Budova D2'!$C$4:$J$36,'4 - Budova D2'!$C$42:$J$71,'4 - Budova D2'!$C$77:$K$834</definedName>
    <definedName name="_xlnm.Print_Area" localSheetId="6">'5 - Budova G'!$C$4:$J$36,'5 - Budova G'!$C$42:$J$71,'5 - Budova G'!$C$77:$K$707</definedName>
    <definedName name="_xlnm.Print_Area" localSheetId="7">'6 - Budova CH'!$C$4:$J$36,'6 - Budova CH'!$C$42:$J$71,'6 - Budova CH'!$C$77:$K$325</definedName>
    <definedName name="_xlnm.Print_Area" localSheetId="8">'7 - Budova I'!$C$4:$J$36,'7 - Budova I'!$C$42:$J$71,'7 - Budova I'!$C$77:$K$320</definedName>
    <definedName name="_xlnm.Print_Area" localSheetId="9">'8 - Budova P'!$C$4:$J$36,'8 - Budova P'!$C$42:$J$71,'8 - Budova P'!$C$77:$K$518</definedName>
    <definedName name="_xlnm.Print_Area" localSheetId="10">'9 - Budova Lékárny'!$C$4:$J$36,'9 - Budova Lékárny'!$C$42:$J$71,'9 - Budova Lékárny'!$C$77:$K$320</definedName>
    <definedName name="_xlnm.Print_Area" localSheetId="13">'Pokyny pro vyplnění'!$B$2:$K$69,'Pokyny pro vyplnění'!$B$72:$K$116,'Pokyny pro vyplnění'!$B$119:$K$188,'Pokyny pro vyplnění'!$B$196:$K$216</definedName>
    <definedName name="_xlnm.Print_Area" localSheetId="0">'Rekapitulace stavby'!$D$4:$AO$33,'Rekapitulace stavby'!$C$39:$AQ$63</definedName>
    <definedName name="_xlnm.Print_Titles" localSheetId="0">'Rekapitulace stavby'!$49:$49</definedName>
    <definedName name="_xlnm.Print_Titles" localSheetId="2">'1 - Budova A'!$89:$89</definedName>
    <definedName name="_xlnm.Print_Titles" localSheetId="3">'2 - Budova C'!$89:$89</definedName>
    <definedName name="_xlnm.Print_Titles" localSheetId="4">'3 - Budova D1'!$89:$89</definedName>
    <definedName name="_xlnm.Print_Titles" localSheetId="5">'4 - Budova D2'!$89:$89</definedName>
    <definedName name="_xlnm.Print_Titles" localSheetId="6">'5 - Budova G'!$89:$89</definedName>
    <definedName name="_xlnm.Print_Titles" localSheetId="7">'6 - Budova CH'!$89:$89</definedName>
    <definedName name="_xlnm.Print_Titles" localSheetId="8">'7 - Budova I'!$89:$89</definedName>
    <definedName name="_xlnm.Print_Titles" localSheetId="9">'8 - Budova P'!$89:$89</definedName>
    <definedName name="_xlnm.Print_Titles" localSheetId="10">'9 - Budova Lékárny'!$89:$89</definedName>
    <definedName name="_xlnm.Print_Titles" localSheetId="11">'10 - Budova Stravovací za...'!$89:$89</definedName>
    <definedName name="_xlnm.Print_Titles" localSheetId="12">'11 - Budova A - Kouřotěsn...'!$90:$90</definedName>
  </definedNames>
  <calcPr calcId="125725"/>
</workbook>
</file>

<file path=xl/sharedStrings.xml><?xml version="1.0" encoding="utf-8"?>
<sst xmlns="http://schemas.openxmlformats.org/spreadsheetml/2006/main" count="52001" uniqueCount="2237">
  <si>
    <t>Export VZ</t>
  </si>
  <si>
    <t>List obsahuje:</t>
  </si>
  <si>
    <t>1) Rekapitulace stavby</t>
  </si>
  <si>
    <t>2) Rekapitulace objektů stavby a soupisů prací</t>
  </si>
  <si>
    <t>3.0</t>
  </si>
  <si>
    <t/>
  </si>
  <si>
    <t>False</t>
  </si>
  <si>
    <t>{22299f82-ecd4-4943-aa19-24a35e49eb05}</t>
  </si>
  <si>
    <t>&gt;&gt;  skryté sloupce  &lt;&lt;</t>
  </si>
  <si>
    <t>0,01</t>
  </si>
  <si>
    <t>21</t>
  </si>
  <si>
    <t>15</t>
  </si>
  <si>
    <t>REKAPITULACE STAVBY</t>
  </si>
  <si>
    <t>v ---  níže se nacházejí doplnkové a pomocné údaje k sestavám  --- v</t>
  </si>
  <si>
    <t>Návod na vyplnění</t>
  </si>
  <si>
    <t>0,001</t>
  </si>
  <si>
    <t>Kód:</t>
  </si>
  <si>
    <t>R17-008</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</si>
  <si>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</si>
  <si>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</si>
  <si>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Výměna nevyhovujících požárních uzávěrů objektů - Masarykova nemocnice Úl.</t>
  </si>
  <si>
    <t>KSO:</t>
  </si>
  <si>
    <t>801 11</t>
  </si>
  <si>
    <t>CC-CZ:</t>
  </si>
  <si>
    <t>1264</t>
  </si>
  <si>
    <t>Místo:</t>
  </si>
  <si>
    <t>Ústí nad Labem</t>
  </si>
  <si>
    <t>Datum:</t>
  </si>
  <si>
    <t>09.02.2017</t>
  </si>
  <si>
    <t>CZ-CPV:</t>
  </si>
  <si>
    <t>45000000-7</t>
  </si>
  <si>
    <t>CZ-CPA:</t>
  </si>
  <si>
    <t>41.00.28</t>
  </si>
  <si>
    <t>Zadavatel:</t>
  </si>
  <si>
    <t>IČ:</t>
  </si>
  <si>
    <t>25488627</t>
  </si>
  <si>
    <t>Krajská zdravotní, a.s.</t>
  </si>
  <si>
    <t>DIČ:</t>
  </si>
  <si>
    <t>CZ25488627</t>
  </si>
  <si>
    <t>Uchazeč:</t>
  </si>
  <si>
    <t>Vyplň údaj</t>
  </si>
  <si>
    <t>Projektant:</t>
  </si>
  <si>
    <t>True</t>
  </si>
  <si>
    <t>PBŘ</t>
  </si>
  <si>
    <t>1</t>
  </si>
  <si>
    <t>Poznámka:</t>
  </si>
  <si>
    <t>0,1</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</si>
  <si>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</si>
  <si>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</si>
  <si>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</si>
  <si>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</si>
  <si>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</si>
  <si>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</si>
  <si>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</si>
  <si>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</si>
  <si>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</si>
  <si>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</si>
  <si>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</si>
  <si>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</si>
  <si>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</si>
  <si>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</si>
  <si>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</si>
  <si>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</si>
  <si>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</si>
  <si>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</si>
  <si>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</si>
  <si>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</si>
  <si>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</si>
  <si>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</si>
  <si>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</si>
  <si>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</si>
  <si>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</si>
  <si>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</si>
  <si>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</si>
  <si>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</si>
  <si>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</si>
  <si>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</si>
  <si>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</si>
  <si>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</si>
  <si>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</si>
  <si>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</si>
  <si>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</si>
  <si>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</si>
  <si>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</si>
  <si>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</si>
  <si>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</si>
  <si>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</si>
  <si>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Budova A</t>
  </si>
  <si>
    <t>STA</t>
  </si>
  <si>
    <t>{101cd60c-b2d3-45ed-9289-7f8bd82ad023}</t>
  </si>
  <si>
    <t>2</t>
  </si>
  <si>
    <t>Budova C</t>
  </si>
  <si>
    <t>{66fab396-1c3b-4758-825d-986d03f0b0ae}</t>
  </si>
  <si>
    <t>3</t>
  </si>
  <si>
    <t>Budova D1</t>
  </si>
  <si>
    <t>{9200eef5-de05-4d15-a328-58729a39993b}</t>
  </si>
  <si>
    <t>4</t>
  </si>
  <si>
    <t>Budova D2</t>
  </si>
  <si>
    <t>{15cc8e68-ef02-4fb9-87ee-587f3a90b318}</t>
  </si>
  <si>
    <t>5</t>
  </si>
  <si>
    <t>Budova G</t>
  </si>
  <si>
    <t>{d4957552-dd6a-470c-8ff7-47a3ebc32eef}</t>
  </si>
  <si>
    <t>6</t>
  </si>
  <si>
    <t>Budova CH</t>
  </si>
  <si>
    <t>{b92ace86-8804-42fe-8b50-a2f2ce312c0a}</t>
  </si>
  <si>
    <t>7</t>
  </si>
  <si>
    <t>Budova I</t>
  </si>
  <si>
    <t>{98cc670b-cd61-4ca8-8bac-2e008b299616}</t>
  </si>
  <si>
    <t>8</t>
  </si>
  <si>
    <t>Budova P</t>
  </si>
  <si>
    <t>{6befdb39-93c7-4fe4-b66b-eb7e1f1e527b}</t>
  </si>
  <si>
    <t>9</t>
  </si>
  <si>
    <t>Budova Lékárny</t>
  </si>
  <si>
    <t>{7105f4ca-ba3a-4132-8a2c-a85d74e27953}</t>
  </si>
  <si>
    <t>10</t>
  </si>
  <si>
    <t>Budova Stravovací zařízení</t>
  </si>
  <si>
    <t>{ca4b4651-9b5d-432b-af56-a109e0c37c8b}</t>
  </si>
  <si>
    <t>11</t>
  </si>
  <si>
    <t>Budova A - Kouřotěsné PÚ</t>
  </si>
  <si>
    <t>{2959f09d-caba-4383-a6c7-09627764f141}</t>
  </si>
  <si>
    <t>1) Krycí list soupisu</t>
  </si>
  <si>
    <t>2) Rekapitulace</t>
  </si>
  <si>
    <t>3) Soupis prací</t>
  </si>
  <si>
    <t>Zpět na list:</t>
  </si>
  <si>
    <t>Rekapitulace stavby</t>
  </si>
  <si>
    <t>KRYCÍ LIST SOUPISU</t>
  </si>
  <si>
    <t>Objekt:</t>
  </si>
  <si>
    <t>1 - Budova A</t>
  </si>
  <si>
    <t>REKAPITULACE ČLENĚNÍ SOUPISU PRACÍ</t>
  </si>
  <si>
    <t>Kód dílu - Popis</t>
  </si>
  <si>
    <t>Cena celkem [CZK]</t>
  </si>
  <si>
    <t>Náklady soupisu celkem</t>
  </si>
  <si>
    <t>-1</t>
  </si>
  <si>
    <t>HSV - Práce a dodávky HSV</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</si>
  <si>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</si>
  <si>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</si>
  <si>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</si>
  <si>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</si>
  <si>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</si>
  <si>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766 - Konstrukce truhlářské</t>
  </si>
  <si>
    <t xml:space="preserve">    776 - Podlahy povlakové</t>
  </si>
  <si>
    <t xml:space="preserve">    783 - Dokončovací práce - nátěry</t>
  </si>
  <si>
    <t xml:space="preserve">    784 - Dokončovací práce - malby a tapety</t>
  </si>
  <si>
    <t>HZS - Hodinové zúčtovací sazby</t>
  </si>
  <si>
    <t>VRN - Vedlejší rozpočtové náklady</t>
  </si>
  <si>
    <t xml:space="preserve">    VRN7 - Provozní vlivy</t>
  </si>
  <si>
    <t xml:space="preserve">    VRN8 - Přesun stavebních kapacit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</si>
  <si>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</si>
  <si>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</si>
  <si>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</si>
  <si>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</si>
  <si>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</si>
  <si>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</si>
  <si>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</si>
  <si>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</si>
  <si>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</si>
  <si>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</si>
  <si>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</si>
  <si>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</si>
  <si>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</si>
  <si>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</si>
  <si>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</si>
  <si>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</si>
  <si>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</si>
  <si>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Úpravy povrchů, podlahy a osazování výplní</t>
  </si>
  <si>
    <t>K</t>
  </si>
  <si>
    <t>612325222</t>
  </si>
  <si>
    <t>Vápenocementová nebo vápenná omítka jednotlivých malých ploch štuková na stěnách, plochy jednotlivě přes 0,09 do 0,25 m2</t>
  </si>
  <si>
    <t>kus</t>
  </si>
  <si>
    <t>CS ÚRS 2017 01</t>
  </si>
  <si>
    <t>-1140223482</t>
  </si>
  <si>
    <t>VV</t>
  </si>
  <si>
    <t>"výkr.č. D.1.1.01_Výpis dveří"</t>
  </si>
  <si>
    <t>"ve VV uvažováno s drobnou opravou (1ks na každé straně dveře) omítek po výměně zárubně"</t>
  </si>
  <si>
    <t>"dv.č. 105, 125, 129, 131, 173"</t>
  </si>
  <si>
    <t>(1,000*2)*5</t>
  </si>
  <si>
    <t>Mezisoučet - 1.PP</t>
  </si>
  <si>
    <t>"dv.č. 6, 29, 33, 38, 42, 57, 73"</t>
  </si>
  <si>
    <t>(1,000*2)*7</t>
  </si>
  <si>
    <t>Mezisoučet - 1.NP</t>
  </si>
  <si>
    <t>"dv.č.178, 181, 200, 204, 210"</t>
  </si>
  <si>
    <t>Mezisoučet - 2.NP</t>
  </si>
  <si>
    <t>"dv.č. 220"</t>
  </si>
  <si>
    <t>(1,000*2)*1</t>
  </si>
  <si>
    <t>Mezisoučet - 4.NP</t>
  </si>
  <si>
    <t>Součet</t>
  </si>
  <si>
    <t>612325301</t>
  </si>
  <si>
    <t>Vápenocementová nebo vápenná omítka ostění nebo nadpraží hladká</t>
  </si>
  <si>
    <t>m2</t>
  </si>
  <si>
    <t>1739988308</t>
  </si>
  <si>
    <t>PSC</t>
  </si>
  <si>
    <t xml:space="preserve">Poznámka k souboru cen:
1. Ceny lze použít jen pro ocenění samostatně upravovaného ostění a nadpraží ( např. při dodatečné výměně oken nebo zárubní ) v šířce do 300 mm okolo upravovaného otvoru. </t>
  </si>
  <si>
    <t>"pro VV předpoklad ostění š.150 mm"</t>
  </si>
  <si>
    <t>"dv.č.105" (1,100+1,970*2)*0,150</t>
  </si>
  <si>
    <t>"dv.č.125" (1,450+1,970*2)*0,150</t>
  </si>
  <si>
    <t>"dv.č.129" (1,450+1,970*2)*0,150</t>
  </si>
  <si>
    <t>"dv.č.131" (1,450+1,970*2)*0,150</t>
  </si>
  <si>
    <t>"dv.č.173" (1,450+1,970*2)*0,150</t>
  </si>
  <si>
    <t>"dv.č.6" (1,400+1,970*2)*0,150</t>
  </si>
  <si>
    <t>"dv.č.29" (1,400+1,970*2)*0,150</t>
  </si>
  <si>
    <t>"dv.č.33" (1,100+1,970*2)*0,150</t>
  </si>
  <si>
    <t>"dv.č.38" (1,450+1,970*2)*0,150</t>
  </si>
  <si>
    <t>"dv.č.42" (1,450+1,970*2)*0,150</t>
  </si>
  <si>
    <t>"dv.č.57" (1,400+1,970*2)*0,150</t>
  </si>
  <si>
    <t>"dv.č.73" (1,400+1,970*2)*0,150</t>
  </si>
  <si>
    <t>"dv.č.178" (0,800+1,970*2)*0,150</t>
  </si>
  <si>
    <t>"dv.č.181" (0,900+1,970*2)*0,150</t>
  </si>
  <si>
    <t>"dv.č.200" (0,900+1,970*2)*0,150</t>
  </si>
  <si>
    <t>"dv.č.204" (1,400+1,970*2)*0,150</t>
  </si>
  <si>
    <t>"dv.č.210" (1,400+1,970*2)*0,150</t>
  </si>
  <si>
    <t>"dv.č.220" (1,400+1,970*2)*0,150</t>
  </si>
  <si>
    <t>619991001</t>
  </si>
  <si>
    <t>Zakrytí vnitřních ploch před znečištěním včetně pozdějšího odkrytí podlah fólií přilepenou lepící páskou</t>
  </si>
  <si>
    <t>1636634512</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</si>
  <si>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</si>
  <si>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"ve VV uvažováno s plochou 2m2/stranu dveří - ochrana stávají nášlapné vrstvy podlahy"</t>
  </si>
  <si>
    <t>(1,000*(2,000*2))*5</t>
  </si>
  <si>
    <t>(1,000*(2,000*2))*7</t>
  </si>
  <si>
    <t>(1,000*(2,000*2))*1</t>
  </si>
  <si>
    <t>619991021</t>
  </si>
  <si>
    <t>Zakrytí vnitřních ploch před znečištěním včetně pozdějšího odkrytí rámů oken a dveří, keramických soklů oblepením malířskou páskou</t>
  </si>
  <si>
    <t>m</t>
  </si>
  <si>
    <t>240809916</t>
  </si>
  <si>
    <t>"ocelová zárubeň - oboustranně"</t>
  </si>
  <si>
    <t>"dv.č.105" (1,100+1,970*2)*2</t>
  </si>
  <si>
    <t>"dv.č.125" (1,450+1,970*2)*2</t>
  </si>
  <si>
    <t>"dv.č.129" (1,450+1,970*2)*2</t>
  </si>
  <si>
    <t>"dv.č.131" (1,450+1,970*2)*2</t>
  </si>
  <si>
    <t>"dv.č.173" (1,450+1,970*2)*2</t>
  </si>
  <si>
    <t>"dv.č.6" (1,400+1,970*2)*2</t>
  </si>
  <si>
    <t>"dv.č.29" (1,400+1,970*2)*2</t>
  </si>
  <si>
    <t>"dv.č.33" (1,100+1,970*2)*2</t>
  </si>
  <si>
    <t>"dv.č.38" (1,450+1,970*2)*2</t>
  </si>
  <si>
    <t>"dv.č.42" (1,450+1,970*2)*2</t>
  </si>
  <si>
    <t>"dv.č.57" (1,400+1,970*2)*2</t>
  </si>
  <si>
    <t>"dv.č.73" (1,400+1,970*2)*2</t>
  </si>
  <si>
    <t>"dv.č.178" (0,800+1,970*2)*2</t>
  </si>
  <si>
    <t>"dv.č.181" (0,900+1,970*2)*2</t>
  </si>
  <si>
    <t>"dv.č.200" (0,900+1,970*2)*2</t>
  </si>
  <si>
    <t>"dv.č.204" (1,400+1,970*2)*2</t>
  </si>
  <si>
    <t>"dv.č.210" (1,400+1,970*2)*2</t>
  </si>
  <si>
    <t>"dv.č.220" (1,400+1,970*2)*2</t>
  </si>
  <si>
    <t>619995001</t>
  </si>
  <si>
    <t>Začištění omítek (s dodáním hmot) kolem oken, dveří, podlah, obkladů apod.</t>
  </si>
  <si>
    <t>-625088913</t>
  </si>
  <si>
    <t xml:space="preserve">Poznámka k souboru cen:
1. Cenu -5001 lze použít pouze v případě provádění opravy nebo osazování nových oken, dveří, obkladů, podlah apod.; nelze ji použít v případech provádění opravy omítek nebo nové omítky v celé ploše. </t>
  </si>
  <si>
    <t>"ocelová zárubeň - oboustranně po osazení"</t>
  </si>
  <si>
    <t>642945111</t>
  </si>
  <si>
    <t>Osazování ocelových zárubní protipožárních nebo protiplynových dveří do vynechaného otvoru, s obetonováním, dveří jednokřídlových do 2,5 m2</t>
  </si>
  <si>
    <t>1808967738</t>
  </si>
  <si>
    <t xml:space="preserve">Poznámka k souboru cen:
1. Ceny jsou určeny pro jakýkoliv způsob provedení, např. s uklínováním, s případným přivařením k obnažené výztuži, se zalitím, resp. zabetonováním, včetně bednění. 2. V cenách jsou započteny i náklady na manipulační dopravu, na kotvení zárubně do zdiva. 3. V cenách není započtena dodávka zárubní, která se oceňuje ve specifikaci. 4. Vyvěšení a zavěšení dveřního křídla (křídel) je započteno v cenách za osazení. 5. Ceny lze použít i pro osazení zárubně včetně křídla (křídel), které nelze vyvěsit. 6. Kompletace zárubně s křídlem (křídly) se ocení cenami katalogu PSV 800-767 Konstrukce zámečnické - montáž. </t>
  </si>
  <si>
    <t>"dv.č. 105"</t>
  </si>
  <si>
    <t>1,000*1</t>
  </si>
  <si>
    <t>"dv.č.33"</t>
  </si>
  <si>
    <t>"dv.č.178, 181, 200"</t>
  </si>
  <si>
    <t>1,000*3</t>
  </si>
  <si>
    <t>M</t>
  </si>
  <si>
    <t>553312220</t>
  </si>
  <si>
    <t>zárubeň ocelová pro běžné zdění hranatý profil s drážko 160 800 L/P</t>
  </si>
  <si>
    <t>-1675201636</t>
  </si>
  <si>
    <t>553312240</t>
  </si>
  <si>
    <t>zárubeň ocelová pro běžné zdění hranatý profil s drážko 160 900 L/P</t>
  </si>
  <si>
    <t>602337818</t>
  </si>
  <si>
    <t>553312260</t>
  </si>
  <si>
    <t>zárubeň ocelová pro běžné zdění hranatý profil s drážko 160 1100 L/P</t>
  </si>
  <si>
    <t>828289146</t>
  </si>
  <si>
    <t>642945112</t>
  </si>
  <si>
    <t>Osazování ocelových zárubní protipožárních nebo protiplynových dveří do vynechaného otvoru, s obetonováním, dveří dvoukřídlových přes 2,5 do 6,5 m2</t>
  </si>
  <si>
    <t>-980655850</t>
  </si>
  <si>
    <t>"dv.č. 125, 129, 131, 173"</t>
  </si>
  <si>
    <t>1,000*4</t>
  </si>
  <si>
    <t>"dv.č. 6, 29, 38, 42, 57, 73"</t>
  </si>
  <si>
    <t>1,000*6</t>
  </si>
  <si>
    <t>"dv.č.204, 210"</t>
  </si>
  <si>
    <t>1,000*2</t>
  </si>
  <si>
    <t>553312290</t>
  </si>
  <si>
    <t>zárubeň ocelová pro běžné zdění hranatý profil s drážko 160 1450 dvoukřídlá</t>
  </si>
  <si>
    <t>1515591674</t>
  </si>
  <si>
    <t>12</t>
  </si>
  <si>
    <t>553312290.1</t>
  </si>
  <si>
    <t>zárubeň ocelová pro běžné zdění hranatý profil s drážko 160 1400 dvoukřídlá</t>
  </si>
  <si>
    <t>2135505992</t>
  </si>
  <si>
    <t>Ostatní konstrukce a práce, bourání</t>
  </si>
  <si>
    <t>13</t>
  </si>
  <si>
    <t>952901122</t>
  </si>
  <si>
    <t>Čištění budov při provádění oprav a udržovacích prací dveří nebo vrat omytím, plochy do přes 1,5 do 3,0 m2</t>
  </si>
  <si>
    <t>1803139589</t>
  </si>
  <si>
    <t xml:space="preserve">Poznámka k souboru cen:
1. Ceny jsou určeny pro oceňování konečného čištění po ukončení oprav a udržovacích prací před předáním do užívání. Do výměry ploch se započítávají i plochy místností, schodišť a chodeb, kterými se přepravuje materiál pro stavební práce. 2. Čištění vnějších ploch tlakovou vodou a tryskáním:pískem se oceňuje cenami souboru cen 629 99 -51 tohoto katalogu. 3. Množství jednotek čištěných ploch: a) se určuje v m2 ploch místností a chodeb nebo jejich částí, kterými se dopravuje materiál nebo jsou používány pro stavební práce b) schodiště se určuje v m2 rozvinuté plochy schodišťových stupňů, c) podest se určuje v m2 půdorysné plochy, d) oken, dveří a vrat v m2 plochy, e) konstrukcí a prvků se určuje v m2 pohledové plochy. 4. Povrch hladký je rovný, nezdrsněný, nezvrásněný (např. linoleum, teraco, hladké dlažby, parkety apod. ). Povrch drsný je nerovný, zdrsněný, zvrásněný (např. betonový potěr, mozaiková dlažba, palubky apod.). 5. V cenách očištění schodišť jsou započteny náklady na očištění schodišťových stupňů a schodišťového zábradlí. Plocha podest se započítává do plochy podlah. 6. V cenách čištění oken a balkonových dveří jsou započteny náklady na očištění rámu, parapetu, prahu a kování a očištění a vyleštění skleněné výplně. 7. V cenách čištění dveří a vrat jsou započteny náklady na očištění rámu, výplně, prahu a kování. 8. Čištění říms (odstraňování smetí, prachu, náletů apod.) se oceňuje individuálně. 9. Odvoz odpadu se ocení položkami odvozu suti ceníku 801-3, hmotnost se stanoví individuálně. </t>
  </si>
  <si>
    <t>"dv.č.105" 1,100*1,970</t>
  </si>
  <si>
    <t>"dv.č.125" 1,450*1,970</t>
  </si>
  <si>
    <t>"dv.č.129" 1,450*1,970</t>
  </si>
  <si>
    <t>"dv.č.131" 1,450*1,970</t>
  </si>
  <si>
    <t>"dv.č.173" 1,450*1,970</t>
  </si>
  <si>
    <t>"dv.č.6" 1,400*1,970</t>
  </si>
  <si>
    <t>"dv.č.29" 1,400*1,970</t>
  </si>
  <si>
    <t>"dv.č.33" 1,100*1,970</t>
  </si>
  <si>
    <t>"dv.č.38" 1,450*1,970</t>
  </si>
  <si>
    <t>"dv.č.42" 1,450*1,970</t>
  </si>
  <si>
    <t>"dv.č.57" 1,400*1,970</t>
  </si>
  <si>
    <t>"dv.č.73" 1,400*1,970</t>
  </si>
  <si>
    <t>"dv.č.178" 0,800*1,970</t>
  </si>
  <si>
    <t>"dv.č.181" 0,900*1,970</t>
  </si>
  <si>
    <t>"dv.č.200" 0,900*1,970</t>
  </si>
  <si>
    <t>"dv.č.204" 1,400*1,970</t>
  </si>
  <si>
    <t>"dv.č.210" 1,400*1,970</t>
  </si>
  <si>
    <t>"dv.č.220" 1,400*1,970</t>
  </si>
  <si>
    <t>14</t>
  </si>
  <si>
    <t>952901131</t>
  </si>
  <si>
    <t>Čištění budov při provádění oprav a udržovacích prací konstrukcí nebo prvků omytím</t>
  </si>
  <si>
    <t>489089307</t>
  </si>
  <si>
    <t>"ocelová zárubeň"</t>
  </si>
  <si>
    <t>"dv.č.105" (1,100+1,970*2)*(0,160+0,050*2)</t>
  </si>
  <si>
    <t>"dv.č.125" (1,450+1,970*2)*(0,160+0,050*2)</t>
  </si>
  <si>
    <t>"dv.č.129" (1,450+1,970*2)*(0,160+0,050*2)</t>
  </si>
  <si>
    <t>"dv.č.131" (1,450+1,970*2)*(0,160+0,050*2)</t>
  </si>
  <si>
    <t>"dv.č.173" (1,450+1,970*2)*(0,160+0,050*2)</t>
  </si>
  <si>
    <t>"dv.č.6" (1,400+1,970*2)*(0,160+0,050*2)</t>
  </si>
  <si>
    <t>"dv.č.29" (1,400+1,970*2)*(0,160+0,050*2)</t>
  </si>
  <si>
    <t>"dv.č.33" (1,100+1,970*2)*(0,160+0,050*2)</t>
  </si>
  <si>
    <t>"dv.č.38" (1,450+1,970*2)*(0,160+0,050*2)</t>
  </si>
  <si>
    <t>"dv.č.42" (1,450+1,970*2)*(0,160+0,050*2)</t>
  </si>
  <si>
    <t>"dv.č.57" (1,400+1,970*2)*(0,160+0,050*2)</t>
  </si>
  <si>
    <t>"dv.č.73" (1,400+1,970*2)*(0,160+0,050*2)</t>
  </si>
  <si>
    <t>"dv.č.178" (0,800+1,970*2)*(0,160+0,050*2)</t>
  </si>
  <si>
    <t>"dv.č.181" (0,900+1,970*2)*(0,160+0,050*2)</t>
  </si>
  <si>
    <t>"dv.č.200" (0,900+1,970*2)*(0,160+0,050*2)</t>
  </si>
  <si>
    <t>"dv.č.204" (1,400+1,970*2)*(0,160+0,050*2)</t>
  </si>
  <si>
    <t>"dv.č.210" (1,400+1,970*2)*(0,160+0,050*2)</t>
  </si>
  <si>
    <t>"dv.č.220" (1,400+1,970*2)*(0,160+0,050*2)</t>
  </si>
  <si>
    <t>952902031</t>
  </si>
  <si>
    <t>Čištění budov při provádění oprav a udržovacích prací podlah hladkých omytím</t>
  </si>
  <si>
    <t>-421229865</t>
  </si>
  <si>
    <t>"ve VV uvažováno s plochou 2m2/stranu dveří - stávají nášlapné vrstvy podlahy"</t>
  </si>
  <si>
    <t>16</t>
  </si>
  <si>
    <t>967031132</t>
  </si>
  <si>
    <t>Přisekání (špicování) plošné nebo rovných ostění zdiva z cihel pálených rovných ostění, bez odstupu, po hrubém vybourání otvorů, na maltu vápennou nebo vápenocementovou</t>
  </si>
  <si>
    <t>1038260713</t>
  </si>
  <si>
    <t>17</t>
  </si>
  <si>
    <t>968072455</t>
  </si>
  <si>
    <t>Vybourání kovových rámů oken s křídly, dveřních zárubní, vrat, stěn, ostění nebo obkladů dveřních zárubní, plochy do 2 m2</t>
  </si>
  <si>
    <t>948262520</t>
  </si>
  <si>
    <t xml:space="preserve">Poznámka k souboru cen:
1. V cenách -2244 až -2559 jsou započteny i náklady na vyvěšení křídel. 2. Cenou -2641 se oceňuje i vybourání nosné ocelové konstrukce pro sádrokartonové příčky. </t>
  </si>
  <si>
    <t>"dv.č.178" (0,800*1,970)*1</t>
  </si>
  <si>
    <t>"dv.č.181" (0,900*1,970)*1</t>
  </si>
  <si>
    <t>"dv.č.200" (0,900*1,970)*1</t>
  </si>
  <si>
    <t>18</t>
  </si>
  <si>
    <t>968072456</t>
  </si>
  <si>
    <t>Vybourání kovových rámů oken s křídly, dveřních zárubní, vrat, stěn, ostění nebo obkladů dveřních zárubní, plochy přes 2 m2</t>
  </si>
  <si>
    <t>348766595</t>
  </si>
  <si>
    <t>"dv.č.105" (1,100*1,970)*1</t>
  </si>
  <si>
    <t>"dv.č.125" (1,450*1,970)*1</t>
  </si>
  <si>
    <t>"dv.č.129" (1,450*1,970)*1</t>
  </si>
  <si>
    <t>"dv.č.131" (1,450*1,970)*1</t>
  </si>
  <si>
    <t>"dv.č.173" (1,450*1,970)*1</t>
  </si>
  <si>
    <t>"dv.č.6" (1,400*1,970)*1</t>
  </si>
  <si>
    <t>"dv.č.29" (1,400*1,970)*1</t>
  </si>
  <si>
    <t>"dv.č.33" (1,100*1,970)*1</t>
  </si>
  <si>
    <t>"dv.č.38" (1,450*1,970)*1</t>
  </si>
  <si>
    <t>"dv.č.42" (1,450*1,970)*1</t>
  </si>
  <si>
    <t>"dv.č.57" (1,400*1,970)*1</t>
  </si>
  <si>
    <t>"dv.č.73" (1,400*1,970)*1</t>
  </si>
  <si>
    <t>"dv.č.204" (1,400*1,970)*1</t>
  </si>
  <si>
    <t>"dv.č.210" (1,400*1,970)*1</t>
  </si>
  <si>
    <t>"dv.č.220" (1,400*1,970)*1</t>
  </si>
  <si>
    <t>997</t>
  </si>
  <si>
    <t>Přesun sutě</t>
  </si>
  <si>
    <t>19</t>
  </si>
  <si>
    <t>997013213</t>
  </si>
  <si>
    <t>Vnitrostaveništní doprava suti a vybouraných hmot vodorovně do 50 m svisle ručně (nošením po schodech) pro budovy a haly výšky přes 9 do 12 m</t>
  </si>
  <si>
    <t>t</t>
  </si>
  <si>
    <t>-1550951470</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</si>
  <si>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4. Ceny -3151 až -3162 lze použít v případě, kdy dochází ke ztížení dopravy suti např. tím, že není možné instalovat jeřáb. </t>
  </si>
  <si>
    <t>20</t>
  </si>
  <si>
    <t>997013219</t>
  </si>
  <si>
    <t>Vnitrostaveništní doprava suti a vybouraných hmot vodorovně do 50 m Příplatek k cenám -3111 až -3217 za zvětšenou vodorovnou dopravu přes vymezenou dopravní vzdálenost za každých dalších i započatých 10 m</t>
  </si>
  <si>
    <t>24675747</t>
  </si>
  <si>
    <t>3,819*20 'Přepočtené koeficientem množství</t>
  </si>
  <si>
    <t>997013501</t>
  </si>
  <si>
    <t>Odvoz suti a vybouraných hmot na skládku nebo meziskládku se složením, na vzdálenost do 1 km</t>
  </si>
  <si>
    <t>1356674558</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</si>
  <si>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</si>
  <si>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22</t>
  </si>
  <si>
    <t>997013509</t>
  </si>
  <si>
    <t>Odvoz suti a vybouraných hmot na skládku nebo meziskládku se složením, na vzdálenost Příplatek k ceně za každý další i započatý 1 km přes 1 km</t>
  </si>
  <si>
    <t>-1096030106</t>
  </si>
  <si>
    <t>3,819*3 'Přepočtené koeficientem množství</t>
  </si>
  <si>
    <t>23</t>
  </si>
  <si>
    <t>997013803</t>
  </si>
  <si>
    <t>Poplatek za uložení stavebního odpadu na skládce (skládkovné) z keramických materiálů</t>
  </si>
  <si>
    <t>-2073694793</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</si>
  <si>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</si>
  <si>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24</t>
  </si>
  <si>
    <t>997013811</t>
  </si>
  <si>
    <t>Poplatek za uložení stavebního odpadu na skládce (skládkovné) dřevěného</t>
  </si>
  <si>
    <t>74384306</t>
  </si>
  <si>
    <t>25</t>
  </si>
  <si>
    <t>99713840</t>
  </si>
  <si>
    <t>Výzisk z prodeje kovového šrotu (ocelové zárubně)</t>
  </si>
  <si>
    <t>-881017930</t>
  </si>
  <si>
    <t>998</t>
  </si>
  <si>
    <t>Přesun hmot</t>
  </si>
  <si>
    <t>26</t>
  </si>
  <si>
    <t>998018002</t>
  </si>
  <si>
    <t>Přesun hmot pro budovy občanské výstavby, bydlení, výrobu a služby ruční - bez užití mechanizace vodorovná dopravní vzdálenost do 100 m pro budovy s jakoukoliv nosnou konstrukcí výšky přes 6 do 12 m</t>
  </si>
  <si>
    <t>-1607437501</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</si>
  <si>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</si>
  <si>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27</t>
  </si>
  <si>
    <t>998018011</t>
  </si>
  <si>
    <t>Přesun hmot pro budovy občanské výstavby, bydlení, výrobu a služby ruční - bez užití mechanizace Příplatek k cenám za ruční zvětšený přesun přes vymezenou největší dopravní vzdálenost za každých dalších i započatých 100 m</t>
  </si>
  <si>
    <t>-134213256</t>
  </si>
  <si>
    <t>PSV</t>
  </si>
  <si>
    <t>Práce a dodávky PSV</t>
  </si>
  <si>
    <t>766</t>
  </si>
  <si>
    <t>Konstrukce truhlářské</t>
  </si>
  <si>
    <t>28</t>
  </si>
  <si>
    <t>766660021</t>
  </si>
  <si>
    <t>Montáž dveřních křídel dřevěných nebo plastových otevíravých do ocelové zárubně protipožárních jednokřídlových, šířky do 800 mm</t>
  </si>
  <si>
    <t>-237318328</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</si>
  <si>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ceně -0722 je započtena montáž zámku, zámkové vložky a osazení štítku s klikou 6.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</si>
  <si>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"dv.č.178" 1,000</t>
  </si>
  <si>
    <t>29</t>
  </si>
  <si>
    <t>611656100</t>
  </si>
  <si>
    <t>dveře vnitřní požárně odolné, CPL fólie,odolnost EI (EW) 30 D3, 1křídlové 80 x 197 cm</t>
  </si>
  <si>
    <t>32</t>
  </si>
  <si>
    <t>235985156</t>
  </si>
  <si>
    <t>30</t>
  </si>
  <si>
    <t>766660022</t>
  </si>
  <si>
    <t>Montáž dveřních křídel dřevěných nebo plastových otevíravých do ocelové zárubně protipožárních jednokřídlových, šířky přes 800 mm</t>
  </si>
  <si>
    <t>1103229033</t>
  </si>
  <si>
    <t>"dv.č.105" 1,000</t>
  </si>
  <si>
    <t>"dv.č.33" 1,000</t>
  </si>
  <si>
    <t>"dv.č.181" 1,000</t>
  </si>
  <si>
    <t>"dv.č.200" 1,000</t>
  </si>
  <si>
    <t>31</t>
  </si>
  <si>
    <t>611656110</t>
  </si>
  <si>
    <t>dveře vnitřní požárně odolné, CPL fólie,odolnost EI (EW) 30 D3, 1křídlové 90 x 197 cm</t>
  </si>
  <si>
    <t>299213630</t>
  </si>
  <si>
    <t>611656120</t>
  </si>
  <si>
    <t>dveře vnitřní požárně odolné, CPL fólie,odolnost EI (EW) 30 D3, 1křídlové 110 x 197 cm</t>
  </si>
  <si>
    <t>1499375057</t>
  </si>
  <si>
    <t>33</t>
  </si>
  <si>
    <t>766660031</t>
  </si>
  <si>
    <t>Montáž dveřních křídel dřevěných nebo plastových otevíravých do ocelové zárubně protipožárních dvoukřídlových jakékoliv šířky</t>
  </si>
  <si>
    <t>-1248614960</t>
  </si>
  <si>
    <t>"dv.č.125" 1,000</t>
  </si>
  <si>
    <t>"dv.č.129" 1,000</t>
  </si>
  <si>
    <t>"dv.č.131" 1,000</t>
  </si>
  <si>
    <t>"dv.č.173" 1,000</t>
  </si>
  <si>
    <t>"dv.č.6" 1,000</t>
  </si>
  <si>
    <t>"dv.č.29" 1,000</t>
  </si>
  <si>
    <t>"dv.č.38" 1,000</t>
  </si>
  <si>
    <t>"dv.č.42" 1,000</t>
  </si>
  <si>
    <t>"dv.č.57" 1,000</t>
  </si>
  <si>
    <t>"dv.č.73" 1,000</t>
  </si>
  <si>
    <t>"dv.č.204" 1,000</t>
  </si>
  <si>
    <t>"dv.č.210" 1,000</t>
  </si>
  <si>
    <t>"dv.č.220" 1,000</t>
  </si>
  <si>
    <t>34</t>
  </si>
  <si>
    <t>611656140</t>
  </si>
  <si>
    <t>dveře vnitřní požárně odolné, CPL fólie,odolnost EI (EW) 30 D3, 2křídlové 145 x 197 cm</t>
  </si>
  <si>
    <t>1890296963</t>
  </si>
  <si>
    <t>35</t>
  </si>
  <si>
    <t>611656140.1</t>
  </si>
  <si>
    <t>dveře vnitřní požárně odolné, CPL fólie,odolnost EI (EW) 30 D3, 2křídlové 140 x 197 cm</t>
  </si>
  <si>
    <t>-1341617411</t>
  </si>
  <si>
    <t>36</t>
  </si>
  <si>
    <t>766660712.1</t>
  </si>
  <si>
    <t>Montáž dveřních křídel 2křídlových koordinátoru závíraní dveří</t>
  </si>
  <si>
    <t>13259122</t>
  </si>
  <si>
    <t>37</t>
  </si>
  <si>
    <t>549172500.2</t>
  </si>
  <si>
    <t>koordinátor zavírání dveří</t>
  </si>
  <si>
    <t>-1811776964</t>
  </si>
  <si>
    <t>38</t>
  </si>
  <si>
    <t>766660717</t>
  </si>
  <si>
    <t>Montáž dveřních křídel dřevěných nebo plastových ostatní práce samozavírače na zárubeň ocelovou</t>
  </si>
  <si>
    <t>-493030899</t>
  </si>
  <si>
    <t>"dv.č. 131, 173"</t>
  </si>
  <si>
    <t>"dv.č. 6, 29, 38, 57, 73"</t>
  </si>
  <si>
    <t>1,000*5</t>
  </si>
  <si>
    <t>39</t>
  </si>
  <si>
    <t>549172500.1</t>
  </si>
  <si>
    <t>samozavírač dveří hydraulický DC 300</t>
  </si>
  <si>
    <t>-1629664987</t>
  </si>
  <si>
    <t>40</t>
  </si>
  <si>
    <t>766660722</t>
  </si>
  <si>
    <t>Montáž dveřních křídel dřevěných nebo plastových ostatní práce dveřního kování zámku</t>
  </si>
  <si>
    <t>429039372</t>
  </si>
  <si>
    <t>1,000*7</t>
  </si>
  <si>
    <t>41</t>
  </si>
  <si>
    <t>549146200</t>
  </si>
  <si>
    <t>kování vrchní dveřní klika včetně rozet a montážního materiálu R PZ nerez PK</t>
  </si>
  <si>
    <t>629300120</t>
  </si>
  <si>
    <t>P</t>
  </si>
  <si>
    <t>Poznámka k položce:
č.zboží ACE00086 cena zahrnuje kování včetně rozet a montážního materiálu.</t>
  </si>
  <si>
    <t>42</t>
  </si>
  <si>
    <t>998766103</t>
  </si>
  <si>
    <t>Přesun hmot pro konstrukce truhlářské stanovený z hmotnosti přesunovaného materiálu vodorovná dopravní vzdálenost do 50 m v objektech výšky přes 12 do 24 m</t>
  </si>
  <si>
    <t>-787260350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</si>
  <si>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</si>
  <si>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43</t>
  </si>
  <si>
    <t>998766181</t>
  </si>
  <si>
    <t>Přesun hmot pro konstrukce truhlářské stanovený z hmotnosti přesunovaného materiálu Příplatek k ceně za přesun prováděný bez použití mechanizace pro jakoukoliv výšku objektu</t>
  </si>
  <si>
    <t>-1403536341</t>
  </si>
  <si>
    <t>776</t>
  </si>
  <si>
    <t>Podlahy povlakové</t>
  </si>
  <si>
    <t>44</t>
  </si>
  <si>
    <t>776201911</t>
  </si>
  <si>
    <t>Ostatní opravy výměna poškozené povlakové podlahoviny bez podložky, s vyříznutím a očistěním podkladu plochy přes 0,25 do 0,50 m2</t>
  </si>
  <si>
    <t>-1938205158</t>
  </si>
  <si>
    <t xml:space="preserve">Poznámka k souboru cen:
1. V ceně 776 20-1921 jsou započteny náklady na vysátí podlahy a setření vlhkým mopem. </t>
  </si>
  <si>
    <t>"lokální oprava spojená s výměnou zárubně"</t>
  </si>
  <si>
    <t>45</t>
  </si>
  <si>
    <t>284110230</t>
  </si>
  <si>
    <t>PVC heterogenní akustické antibakteriální,nášlapná vrstva 0,90 mm, R 10,zátěž 34/43,otlak do 0,08 mm,útlum 17dB,Bfl S1</t>
  </si>
  <si>
    <t>297217562</t>
  </si>
  <si>
    <t>Poznámka k položce:
nášlapná vrstva 0,90 mm, R 10, zátěž 34/43, otlak do 0,08 mm, útlum 17 dB, hořlavost Bfl S1</t>
  </si>
  <si>
    <t>46</t>
  </si>
  <si>
    <t>776223111</t>
  </si>
  <si>
    <t>Montáž podlahovin z PVC spoj podlah svařováním za tepla (včetně frézování)</t>
  </si>
  <si>
    <t>-1025118763</t>
  </si>
  <si>
    <t>18*(1,500*2+0,500*2)</t>
  </si>
  <si>
    <t>47</t>
  </si>
  <si>
    <t>998776103</t>
  </si>
  <si>
    <t>Přesun hmot pro podlahy povlakové stanovený z hmotnosti přesunovaného materiálu vodorovná dopravní vzdálenost do 50 m v objektech výšky přes 12 do 24 m</t>
  </si>
  <si>
    <t>323260364</t>
  </si>
  <si>
    <t>48</t>
  </si>
  <si>
    <t>998776181</t>
  </si>
  <si>
    <t>Přesun hmot pro podlahy povlakové stanovený z hmotnosti přesunovaného materiálu Příplatek k cenám za přesun prováděný bez použití mechanizace pro jakoukoliv výšku objektu</t>
  </si>
  <si>
    <t>1859229571</t>
  </si>
  <si>
    <t>783</t>
  </si>
  <si>
    <t>Dokončovací práce - nátěry</t>
  </si>
  <si>
    <t>49</t>
  </si>
  <si>
    <t>783301311</t>
  </si>
  <si>
    <t>Příprava podkladu zámečnických konstrukcí před provedením nátěru odmaštění odmašťovačem vodou ředitelným</t>
  </si>
  <si>
    <t>142713689</t>
  </si>
  <si>
    <t>50</t>
  </si>
  <si>
    <t>783301401</t>
  </si>
  <si>
    <t>Příprava podkladu zámečnických konstrukcí před provedením nátěru odmaštění ometení</t>
  </si>
  <si>
    <t>-1172248705</t>
  </si>
  <si>
    <t>51</t>
  </si>
  <si>
    <t>783315101</t>
  </si>
  <si>
    <t>Mezinátěr zámečnických konstrukcí jednonásobný syntetický standardní</t>
  </si>
  <si>
    <t>-128435082</t>
  </si>
  <si>
    <t>52</t>
  </si>
  <si>
    <t>783317101</t>
  </si>
  <si>
    <t>Krycí nátěr (email) zámečnických konstrukcí jednonásobný syntetický standardní</t>
  </si>
  <si>
    <t>891887518</t>
  </si>
  <si>
    <t>784</t>
  </si>
  <si>
    <t>Dokončovací práce - malby a tapety</t>
  </si>
  <si>
    <t>53</t>
  </si>
  <si>
    <t>784111001</t>
  </si>
  <si>
    <t>Oprášení (ometení) podkladu v místnostech výšky do 3,80 m</t>
  </si>
  <si>
    <t>814616629</t>
  </si>
  <si>
    <t>"okolo zárubně pruh š.500 mm - oboustranně"</t>
  </si>
  <si>
    <t>"dv.č.105" (1,100+1,970*2)*2*0,500</t>
  </si>
  <si>
    <t>"dv.č.125" (1,450+1,970*2)*2*0,500</t>
  </si>
  <si>
    <t>"dv.č.129" (1,450+1,970*2)*2*0,500</t>
  </si>
  <si>
    <t>"dv.č.131" (1,450+1,970*2)*2*0,500</t>
  </si>
  <si>
    <t>"dv.č.173" (1,450+1,970*2)*2*0,500</t>
  </si>
  <si>
    <t>"dv.č.6" (1,400+1,970*2)*2*0,500</t>
  </si>
  <si>
    <t>"dv.č.29" (1,400+1,970*2)*2*0,500</t>
  </si>
  <si>
    <t>"dv.č.33" (1,100+1,970*2)*2*0,500</t>
  </si>
  <si>
    <t>"dv.č.38" (1,450+1,970*2)*2*0,500</t>
  </si>
  <si>
    <t>"dv.č.42" (1,450+1,970*2)*2*0,500</t>
  </si>
  <si>
    <t>"dv.č.57" (1,400+1,970*2)*2*0,500</t>
  </si>
  <si>
    <t>"dv.č.73" (1,400+1,970*2)*2*0,500</t>
  </si>
  <si>
    <t>"dv.č.178" (0,800+1,970*2)*2*0,500</t>
  </si>
  <si>
    <t>"dv.č.181" (0,900+1,970*2)*2*0,500</t>
  </si>
  <si>
    <t>"dv.č.200" (0,900+1,970*2)*2*0,500</t>
  </si>
  <si>
    <t>"dv.č.204" (1,400+1,970*2)*2*0,500</t>
  </si>
  <si>
    <t>"dv.č.210" (1,400+1,970*2)*2*0,500</t>
  </si>
  <si>
    <t>"dv.č.220" (1,400+1,970*2)*2*0,500</t>
  </si>
  <si>
    <t>54</t>
  </si>
  <si>
    <t>784121001</t>
  </si>
  <si>
    <t>Oškrabání malby v místnostech výšky do 3,80 m</t>
  </si>
  <si>
    <t>-627879706</t>
  </si>
  <si>
    <t xml:space="preserve">Poznámka k souboru cen:
1. Cenami souboru cen se oceňuje jakýkoli počet současně škrabaných vrstev barvy. </t>
  </si>
  <si>
    <t>55</t>
  </si>
  <si>
    <t>784121011</t>
  </si>
  <si>
    <t>Rozmývání podkladu po oškrabání malby v místnostech výšky do 3,80 m</t>
  </si>
  <si>
    <t>2111025776</t>
  </si>
  <si>
    <t>56</t>
  </si>
  <si>
    <t>784171001</t>
  </si>
  <si>
    <t>Olepování vnitřních ploch (materiál ve specifikaci) včetně pozdějšího odlepení páskou nebo fólií v místnostech výšky do 3,80 m</t>
  </si>
  <si>
    <t>1431522068</t>
  </si>
  <si>
    <t xml:space="preserve">Poznámka k souboru cen:
1. V cenách nejsou započteny náklady na dodávku pásky, tyto se oceňují ve specifikaci.Ztratné lze stanovit ve výši 5%. </t>
  </si>
  <si>
    <t>57</t>
  </si>
  <si>
    <t>581248380</t>
  </si>
  <si>
    <t>páska pro malířské potřeby maskovací krepová 50mm x 50 m</t>
  </si>
  <si>
    <t>1833849313</t>
  </si>
  <si>
    <t>188,44*1,05 'Přepočtené koeficientem množství</t>
  </si>
  <si>
    <t>58</t>
  </si>
  <si>
    <t>784171101</t>
  </si>
  <si>
    <t>Zakrytí nemalovaných ploch (materiál ve specifikaci) včetně pozdějšího odkrytí podlah</t>
  </si>
  <si>
    <t>-1338649194</t>
  </si>
  <si>
    <t xml:space="preserve">Poznámka k souboru cen:
1. V cenách nejsou započteny náklady na dodávku fólie, tyto se oceňují ve speifikaci.Ztratné lze stanovit ve výši 5%. </t>
  </si>
  <si>
    <t>59</t>
  </si>
  <si>
    <t>581248440</t>
  </si>
  <si>
    <t>fólie pro malířské potřeby zakrývací,  25µ,  4 x 5 m</t>
  </si>
  <si>
    <t>-1271340849</t>
  </si>
  <si>
    <t>72*1,05 'Přepočtené koeficientem množství</t>
  </si>
  <si>
    <t>60</t>
  </si>
  <si>
    <t>784181101</t>
  </si>
  <si>
    <t>Penetrace podkladu jednonásobná základní akrylátová v místnostech výšky do 3,80 m</t>
  </si>
  <si>
    <t>-1534521152</t>
  </si>
  <si>
    <t>61</t>
  </si>
  <si>
    <t>784221101</t>
  </si>
  <si>
    <t>Malby z malířských směsí otěruvzdorných za sucha dvojnásobné, bílé za sucha otěruvzdorné dobře v místnostech výšky do 3,80 m</t>
  </si>
  <si>
    <t>1506433848</t>
  </si>
  <si>
    <t>62</t>
  </si>
  <si>
    <t>784221131</t>
  </si>
  <si>
    <t>Malby z malířských směsí otěruvzdorných za sucha Příplatek k cenám dvojnásobných maleb za zvýšenou pracnost při provádění malého rozsahu plochy do 5 m2</t>
  </si>
  <si>
    <t>-20261904</t>
  </si>
  <si>
    <t>63</t>
  </si>
  <si>
    <t>784221155</t>
  </si>
  <si>
    <t>Malby z malířských směsí otěruvzdorných za sucha Příplatek k cenám dvojnásobných maleb na tónovacích automatech, v odstínu sytém</t>
  </si>
  <si>
    <t>1852807254</t>
  </si>
  <si>
    <t>HZS</t>
  </si>
  <si>
    <t>Hodinové zúčtovací sazby</t>
  </si>
  <si>
    <t>64</t>
  </si>
  <si>
    <t>HZS1301</t>
  </si>
  <si>
    <t>Hodinové zúčtovací sazby profesí HSV provádění konstrukcí zedník</t>
  </si>
  <si>
    <t>hod</t>
  </si>
  <si>
    <t>512</t>
  </si>
  <si>
    <t>946169185</t>
  </si>
  <si>
    <t>"rezerva na nepřídatelné či nepředpokládané práce"</t>
  </si>
  <si>
    <t>"pro VV předpoklad 2hod/dveře"</t>
  </si>
  <si>
    <t>2,000*18</t>
  </si>
  <si>
    <t>VRN</t>
  </si>
  <si>
    <t>Vedlejší rozpočtové náklady</t>
  </si>
  <si>
    <t>VRN7</t>
  </si>
  <si>
    <t>Provozní vlivy</t>
  </si>
  <si>
    <t>65</t>
  </si>
  <si>
    <t>071103000</t>
  </si>
  <si>
    <t>Provozní vlivy provoz investora, třetích osob provoz investora (2% ze ZRN, bez HZS))</t>
  </si>
  <si>
    <t>1024</t>
  </si>
  <si>
    <t>389823999</t>
  </si>
  <si>
    <t>VRN8</t>
  </si>
  <si>
    <t>Přesun stavebních kapacit</t>
  </si>
  <si>
    <t>66</t>
  </si>
  <si>
    <t>084003000</t>
  </si>
  <si>
    <t>Další náklady na pracovníky zákonné příplatky ke mzdě za práci v noci, o sobotách a nedělích, ve státem uznaný svátek</t>
  </si>
  <si>
    <t>Nh</t>
  </si>
  <si>
    <t>-1914536665</t>
  </si>
  <si>
    <t>2 - Budova C</t>
  </si>
  <si>
    <t>491220878</t>
  </si>
  <si>
    <t>"dv.č. 92, 99"</t>
  </si>
  <si>
    <t>(1,000*2)*2</t>
  </si>
  <si>
    <t>"dv.č. 72, 75, 82, 83"</t>
  </si>
  <si>
    <t>(1,000*2)*4</t>
  </si>
  <si>
    <t>"dv.č.65"</t>
  </si>
  <si>
    <t>"dv.č. 55"</t>
  </si>
  <si>
    <t>Mezisoučet - 3.NP</t>
  </si>
  <si>
    <t>978735543</t>
  </si>
  <si>
    <t>"dv.č. 92" (1,450+1,970*2)*0,150</t>
  </si>
  <si>
    <t>"dv.č.99" (1,450+1,970*2)*0,150</t>
  </si>
  <si>
    <t>"dv.č. 72" (1,450+1,970*2)*0,150</t>
  </si>
  <si>
    <t>"dv.č.75" (0,900+1,970*2)*0,150</t>
  </si>
  <si>
    <t>"dv.č.82" (0,900+1,970*2)*0,150</t>
  </si>
  <si>
    <t>"dv.č.83" (0,800+1,970*2)*0,15</t>
  </si>
  <si>
    <t>"dv.č.65" (0,800+1,970*2)*0,150</t>
  </si>
  <si>
    <t>"dv.č. 55" (0,900+1,970*2)*0,150</t>
  </si>
  <si>
    <t>1146872509</t>
  </si>
  <si>
    <t>(1,000*(2,000*2))*2</t>
  </si>
  <si>
    <t>(1,000*(2,000*2))*4</t>
  </si>
  <si>
    <t>-1589725236</t>
  </si>
  <si>
    <t>"dv.č. 92" (1,450+1,970*2)*2</t>
  </si>
  <si>
    <t>"dv.č.99" (1,450+1,970*2)*2</t>
  </si>
  <si>
    <t>"dv.č. 72" (1,450+1,970*2)*2</t>
  </si>
  <si>
    <t>"dv.č.75" (0,900+1,970*2)*2</t>
  </si>
  <si>
    <t>"dv.č.82" (0,900+1,970*2)*2</t>
  </si>
  <si>
    <t>"dv.č.83" (0,800+1,970*2)*2</t>
  </si>
  <si>
    <t>"dv.č.65" (0,800+1,970*2)*2</t>
  </si>
  <si>
    <t>"dv.č. 55" (0,900+1,970*2)*2</t>
  </si>
  <si>
    <t>1219572795</t>
  </si>
  <si>
    <t>-1335337363</t>
  </si>
  <si>
    <t>"dv.č.75" 1,000</t>
  </si>
  <si>
    <t>"dv.č.82" 1,000</t>
  </si>
  <si>
    <t>"dv.č.83" 1,000</t>
  </si>
  <si>
    <t>"dv.č.65" 1,000</t>
  </si>
  <si>
    <t>"dv.č.55" 1,000</t>
  </si>
  <si>
    <t>-406549939</t>
  </si>
  <si>
    <t>1035450580</t>
  </si>
  <si>
    <t>1151657275</t>
  </si>
  <si>
    <t>"dv.č.92" 1,000</t>
  </si>
  <si>
    <t>"dv.č.99" 1,000</t>
  </si>
  <si>
    <t>"dv.č.70" 1,000</t>
  </si>
  <si>
    <t>"dv.č.72" 1,000</t>
  </si>
  <si>
    <t>-1407451903</t>
  </si>
  <si>
    <t>82525058</t>
  </si>
  <si>
    <t>"dv.č.92" 1,450*1,970</t>
  </si>
  <si>
    <t>"dv.č.99" 1,450*1,970</t>
  </si>
  <si>
    <t>"dv.č.70" 1,450*1,970</t>
  </si>
  <si>
    <t>"dv.č.72" 1,450*1,970</t>
  </si>
  <si>
    <t>"dv.č.75" 0,900*1,970</t>
  </si>
  <si>
    <t>"dv.č.82" 0,900*1,970</t>
  </si>
  <si>
    <t>"dv.č.83" 0,800*1,970</t>
  </si>
  <si>
    <t>"dv.č.65" 0,800*1,970</t>
  </si>
  <si>
    <t>"dv.č.55" 0,900*1,970</t>
  </si>
  <si>
    <t>1859924982</t>
  </si>
  <si>
    <t>"dv.č. 92" (1,450+1,970*2)*(0,160+0,050*2)</t>
  </si>
  <si>
    <t>"dv.č.99" (1,450+1,970*2)*(0,160+0,050*2)</t>
  </si>
  <si>
    <t>"dv.č. 72" (1,450+1,970*2)*(0,160+0,050*2)</t>
  </si>
  <si>
    <t>"dv.č.75" (0,900+1,970*2)*(0,160+0,050*2)</t>
  </si>
  <si>
    <t>"dv.č.82" (0,900+1,970*2)*(0,160+0,050*2)</t>
  </si>
  <si>
    <t>"dv.č.83" (0,800+1,970*2)*(0,160+0,050*2)</t>
  </si>
  <si>
    <t>"dv.č.65" (0,800+1,970*2)*(0,160+0,050*2)</t>
  </si>
  <si>
    <t>"dv.č. 55" (0,900+1,970*2)*(0,160+0,050*2)</t>
  </si>
  <si>
    <t>-2034358538</t>
  </si>
  <si>
    <t>-1117359336</t>
  </si>
  <si>
    <t>-1097566766</t>
  </si>
  <si>
    <t>246873306</t>
  </si>
  <si>
    <t>-1750551114</t>
  </si>
  <si>
    <t>990875909</t>
  </si>
  <si>
    <t>1,735*20 'Přepočtené koeficientem množství</t>
  </si>
  <si>
    <t>-1703789697</t>
  </si>
  <si>
    <t>1503216192</t>
  </si>
  <si>
    <t>1,735*3 'Přepočtené koeficientem množství</t>
  </si>
  <si>
    <t>666704488</t>
  </si>
  <si>
    <t>-1274159160</t>
  </si>
  <si>
    <t>1768860969</t>
  </si>
  <si>
    <t>1941596513</t>
  </si>
  <si>
    <t>-1203163458</t>
  </si>
  <si>
    <t>1944043631</t>
  </si>
  <si>
    <t>-1570105246</t>
  </si>
  <si>
    <t>-1225366974</t>
  </si>
  <si>
    <t>1288434565</t>
  </si>
  <si>
    <t>611656100.1</t>
  </si>
  <si>
    <t>příplatek za kouřotěsnost 1kř.dveří</t>
  </si>
  <si>
    <t>-713285151</t>
  </si>
  <si>
    <t>-1845345122</t>
  </si>
  <si>
    <t>853627527</t>
  </si>
  <si>
    <t>611656100.2</t>
  </si>
  <si>
    <t>příplatek za kouřotěsnost 2kř.dveří</t>
  </si>
  <si>
    <t>918667153</t>
  </si>
  <si>
    <t>-1855006242</t>
  </si>
  <si>
    <t>1398879294</t>
  </si>
  <si>
    <t>-672685619</t>
  </si>
  <si>
    <t>"dv.č.70, 72,75, 82, 83"</t>
  </si>
  <si>
    <t>2,000+2,000+1,000+1,000+1,000</t>
  </si>
  <si>
    <t>1,000</t>
  </si>
  <si>
    <t>"dv.č.55"</t>
  </si>
  <si>
    <t>-1634770466</t>
  </si>
  <si>
    <t>2112099438</t>
  </si>
  <si>
    <t xml:space="preserve">"dv.č.92, 99" </t>
  </si>
  <si>
    <t>"dv.č.70, 72, 75, 82, 83"</t>
  </si>
  <si>
    <t>-924881200</t>
  </si>
  <si>
    <t>650462163</t>
  </si>
  <si>
    <t>548648865</t>
  </si>
  <si>
    <t>642859354</t>
  </si>
  <si>
    <t>-601186145</t>
  </si>
  <si>
    <t>-576322284</t>
  </si>
  <si>
    <t>9*(1,500*2+0,500*2)</t>
  </si>
  <si>
    <t>2096340245</t>
  </si>
  <si>
    <t>196028571</t>
  </si>
  <si>
    <t>-1715023659</t>
  </si>
  <si>
    <t>-2068582338</t>
  </si>
  <si>
    <t>-1573322748</t>
  </si>
  <si>
    <t>-1599401932</t>
  </si>
  <si>
    <t>-1530033269</t>
  </si>
  <si>
    <t>"dv.č. 92" (1,450+1,970*2)*2*0,500</t>
  </si>
  <si>
    <t>"dv.č.99" (1,450+1,970*2)*2*0,500</t>
  </si>
  <si>
    <t>"dv.č. 72" (1,450+1,970*2)*2*0,500</t>
  </si>
  <si>
    <t>"dv.č.75" (0,900+1,970*2)*2*0,500</t>
  </si>
  <si>
    <t>"dv.č.82" (0,900+1,970*2)*2*0,500</t>
  </si>
  <si>
    <t>"dv.č.83" (0,800+1,970*2)*2*0,500</t>
  </si>
  <si>
    <t>"dv.č.65" (0,800+1,970*2)*2*0,500</t>
  </si>
  <si>
    <t>"dv.č. 55" (0,900+1,970*2)*2*0,500</t>
  </si>
  <si>
    <t>65304847</t>
  </si>
  <si>
    <t>-640152939</t>
  </si>
  <si>
    <t>-1603723307</t>
  </si>
  <si>
    <t>-1034666629</t>
  </si>
  <si>
    <t>80,34*1,05 'Přepočtené koeficientem množství</t>
  </si>
  <si>
    <t>-1081236427</t>
  </si>
  <si>
    <t>-1678235090</t>
  </si>
  <si>
    <t>32*1,05 'Přepočtené koeficientem množství</t>
  </si>
  <si>
    <t>1295502057</t>
  </si>
  <si>
    <t>-126340462</t>
  </si>
  <si>
    <t>-1317812117</t>
  </si>
  <si>
    <t>1666355108</t>
  </si>
  <si>
    <t>-1704030011</t>
  </si>
  <si>
    <t>2,000*9</t>
  </si>
  <si>
    <t>-216149529</t>
  </si>
  <si>
    <t>1186980164</t>
  </si>
  <si>
    <t>3 - Budova D1</t>
  </si>
  <si>
    <t>1708204093</t>
  </si>
  <si>
    <t>"dv.č.16, 17, 18, 19, 20, 21, 39"</t>
  </si>
  <si>
    <t>"dv.č.22, 25"</t>
  </si>
  <si>
    <t>"dv.č.27, 29, 30"</t>
  </si>
  <si>
    <t>(1,000*2)*3</t>
  </si>
  <si>
    <t>"dv.č.35"</t>
  </si>
  <si>
    <t>Mezisoučet - 5.NP</t>
  </si>
  <si>
    <t>-775138890</t>
  </si>
  <si>
    <t>"dv.č.16" (0,800+1,970*2)*0,150</t>
  </si>
  <si>
    <t>"dv.č.17" (0,800+1,970*2)*0,150</t>
  </si>
  <si>
    <t>"dv.č.18" (0,900+1,970*2)*0,150</t>
  </si>
  <si>
    <t>"dv.č.19" (1,500+1,970*2)*0,150</t>
  </si>
  <si>
    <t>"dv.č.20" (1,500+1,970*2)*0,150</t>
  </si>
  <si>
    <t>"dv.č.21" (1,500+1,970*2)*0,150</t>
  </si>
  <si>
    <t>"dv.č.39" (0,800+1,970*2)*0,150</t>
  </si>
  <si>
    <t>"dv.č.22" (1,500+1,970*2)*0,150</t>
  </si>
  <si>
    <t>"dv.č.25" (1,250+1,970*2)*0,150</t>
  </si>
  <si>
    <t>"dv.č.27" (1,500+1,970*2)*0,150</t>
  </si>
  <si>
    <t>"dv.č.29" (1,500+1,970*2)*0,150</t>
  </si>
  <si>
    <t>"dv.č.30" (1,250+1,1970*2)*0,150</t>
  </si>
  <si>
    <t>"dv.č.35" (1,500+1,970*2)*0,150</t>
  </si>
  <si>
    <t>-1900370585</t>
  </si>
  <si>
    <t>(1,000*(2,000*2))*3</t>
  </si>
  <si>
    <t>-1549802203</t>
  </si>
  <si>
    <t>"dv.č.16" (0,800+1,970*2)*2</t>
  </si>
  <si>
    <t>"dv.č.17" (0,800+1,970*2)*2</t>
  </si>
  <si>
    <t>"dv.č.18" (0,900+1,970*2)*2</t>
  </si>
  <si>
    <t>"dv.č.19" (1,500+1,970*2)*2</t>
  </si>
  <si>
    <t>"dv.č.20" (1,500+1,970*2)*2</t>
  </si>
  <si>
    <t>"dv.č.21" (1,500+1,970*2)*2</t>
  </si>
  <si>
    <t>"dv.č.39" (0,800+1,970*2)*2</t>
  </si>
  <si>
    <t>"dv.č.22" (1,500+1,970*2)*2</t>
  </si>
  <si>
    <t>"dv.č.25" (1,250+1,970*2)*2</t>
  </si>
  <si>
    <t>"dv.č.27" (1,500+1,970*2)*2</t>
  </si>
  <si>
    <t>"dv.č.29" (1,500+1,970*2)*2</t>
  </si>
  <si>
    <t>"dv.č.30" (1,250+1,1970*2)*2</t>
  </si>
  <si>
    <t>"dv.č.35" (1,500+1,970*2)*2</t>
  </si>
  <si>
    <t>599929760</t>
  </si>
  <si>
    <t>1814092479</t>
  </si>
  <si>
    <t>"dv.č.16" 1,000</t>
  </si>
  <si>
    <t>"dv.č.17" 1,000</t>
  </si>
  <si>
    <t>"dv.č.18" 1,000</t>
  </si>
  <si>
    <t>"dv.č.39" 1,000</t>
  </si>
  <si>
    <t>-1274740178</t>
  </si>
  <si>
    <t>-1059707257</t>
  </si>
  <si>
    <t>-2110195658</t>
  </si>
  <si>
    <t>"dv.č.19" 1,000</t>
  </si>
  <si>
    <t>"dv.č.20" 1,000</t>
  </si>
  <si>
    <t>"dv.č.21" 1,000</t>
  </si>
  <si>
    <t>"dv.č.22" 1,000</t>
  </si>
  <si>
    <t>"dv.č.25" 1,000</t>
  </si>
  <si>
    <t>"dv.č.27" 1,000</t>
  </si>
  <si>
    <t>"dv.č.30" 1,000</t>
  </si>
  <si>
    <t>"dv.č.35" 1,000</t>
  </si>
  <si>
    <t>553312280</t>
  </si>
  <si>
    <t>zárubeň ocelová pro běžné zdění hranatý profil s drážko 160 1250 dvoukřídlá</t>
  </si>
  <si>
    <t>-1355781348</t>
  </si>
  <si>
    <t>553312300.1</t>
  </si>
  <si>
    <t>zárubeň ocelová pro běžné zdění hranatý profil s drážko 160 1500 dvoukřídlá</t>
  </si>
  <si>
    <t>-1458423643</t>
  </si>
  <si>
    <t>-1250806889</t>
  </si>
  <si>
    <t>"dv.č.16" 0,800*1,970</t>
  </si>
  <si>
    <t>"dv.č.17" 0,800*1,970</t>
  </si>
  <si>
    <t>"dv.č.18" 0,900*1,970</t>
  </si>
  <si>
    <t>"dv.č.19" 1,500*1,970</t>
  </si>
  <si>
    <t>"dv.č.20" 1,500*1,970</t>
  </si>
  <si>
    <t>"dv.č.21" 1,500*1,970</t>
  </si>
  <si>
    <t>"dv.č.39" 0,800*1,970</t>
  </si>
  <si>
    <t>"dv.č.22" 1,500*1,970</t>
  </si>
  <si>
    <t>"dv.č.25" 1,250*1,970</t>
  </si>
  <si>
    <t>"dv.č.27" 1,500*1,970</t>
  </si>
  <si>
    <t>"dv.č.29" 1,500*1,970</t>
  </si>
  <si>
    <t>"dv.č.30" 1,250*1,970</t>
  </si>
  <si>
    <t>"dv.č.35" 1,500*1,970</t>
  </si>
  <si>
    <t>910334859</t>
  </si>
  <si>
    <t>"dv.č.16" (0,800+1,970*2)*(0,160+0,050*2)</t>
  </si>
  <si>
    <t>"dv.č.17" (0,800+1,970*2)*(0,160+0,050*2)</t>
  </si>
  <si>
    <t>"dv.č.18" (0,900+1,970*2)*(0,160+0,050*2)</t>
  </si>
  <si>
    <t>"dv.č.19" (1,500+1,970*2)*(0,160+0,050*2)</t>
  </si>
  <si>
    <t>"dv.č.20" (1,500+1,970*2)*(0,160+0,050*2)</t>
  </si>
  <si>
    <t>"dv.č.21" (1,500+1,970*2)*(0,160+0,050*2)</t>
  </si>
  <si>
    <t>"dv.č.39" (0,800+1,970*2)*(0,160+0,050*2)</t>
  </si>
  <si>
    <t>"dv.č.22" (1,500+1,970*2)*(0,160+0,050*2)</t>
  </si>
  <si>
    <t>"dv.č.25" (1,250+1,970*2)*(0,160+0,050*2)</t>
  </si>
  <si>
    <t>"dv.č.27" (1,500+1,970*2)*(0,160+0,050*2)</t>
  </si>
  <si>
    <t>"dv.č.29" (1,500+1,970*2)*(0,160+0,050*2)</t>
  </si>
  <si>
    <t>"dv.č.30" (1,250+1,1970*2)*(0,160+0,050*2)</t>
  </si>
  <si>
    <t>"dv.č.35" (1,500+1,970*2)*(0,160+0,050*2)</t>
  </si>
  <si>
    <t>107648404</t>
  </si>
  <si>
    <t>-2032591929</t>
  </si>
  <si>
    <t>-2135492574</t>
  </si>
  <si>
    <t>-735031379</t>
  </si>
  <si>
    <t>1318888323</t>
  </si>
  <si>
    <t>1634728550</t>
  </si>
  <si>
    <t>2,711*20 'Přepočtené koeficientem množství</t>
  </si>
  <si>
    <t>-177081888</t>
  </si>
  <si>
    <t>-1954102613</t>
  </si>
  <si>
    <t>2,711*3 'Přepočtené koeficientem množství</t>
  </si>
  <si>
    <t>1967783840</t>
  </si>
  <si>
    <t>-409974710</t>
  </si>
  <si>
    <t>-134136427</t>
  </si>
  <si>
    <t>998018003</t>
  </si>
  <si>
    <t>Přesun hmot pro budovy občanské výstavby, bydlení, výrobu a služby ruční - bez užití mechanizace vodorovná dopravní vzdálenost do 100 m pro budovy s jakoukoliv nosnou konstrukcí výšky přes 12 do 24 m</t>
  </si>
  <si>
    <t>1015033647</t>
  </si>
  <si>
    <t>-2079332631</t>
  </si>
  <si>
    <t>-57639910</t>
  </si>
  <si>
    <t>1043152987</t>
  </si>
  <si>
    <t>2123280567</t>
  </si>
  <si>
    <t>1314735081</t>
  </si>
  <si>
    <t>-118021269</t>
  </si>
  <si>
    <t>611656130</t>
  </si>
  <si>
    <t>dveře vnitřní požárně odolné, CPL fólie,odolnost EI (EW) 30 D3, 2křídlové 125 x 197 cm</t>
  </si>
  <si>
    <t>853762591</t>
  </si>
  <si>
    <t>611656140.2</t>
  </si>
  <si>
    <t>dveře vnitřní požárně odolné, CPL fólie,odolnost EI (EW) 30 D3, 2křídlové 150 x 197 cm</t>
  </si>
  <si>
    <t>-1768219776</t>
  </si>
  <si>
    <t>-877516882</t>
  </si>
  <si>
    <t>-389406044</t>
  </si>
  <si>
    <t>-1658226044</t>
  </si>
  <si>
    <t>"dv.č.16, 18, 19, 20, 21, 39"</t>
  </si>
  <si>
    <t>1,000+1,000+2,000+2,000+2,000+1,000</t>
  </si>
  <si>
    <t>2,000+2,000</t>
  </si>
  <si>
    <t>2,000+2,000+2,000</t>
  </si>
  <si>
    <t>2,000</t>
  </si>
  <si>
    <t>936509322</t>
  </si>
  <si>
    <t>-561441328</t>
  </si>
  <si>
    <t>-1170917320</t>
  </si>
  <si>
    <t>68466085</t>
  </si>
  <si>
    <t>257483006</t>
  </si>
  <si>
    <t>1281891773</t>
  </si>
  <si>
    <t>140005175</t>
  </si>
  <si>
    <t>-1016258251</t>
  </si>
  <si>
    <t>13*(1,500*2+0,500*2)</t>
  </si>
  <si>
    <t>151178526</t>
  </si>
  <si>
    <t>-1988830708</t>
  </si>
  <si>
    <t>-474971069</t>
  </si>
  <si>
    <t>-1959680488</t>
  </si>
  <si>
    <t>1167635574</t>
  </si>
  <si>
    <t>151138815</t>
  </si>
  <si>
    <t>1499644587</t>
  </si>
  <si>
    <t>"dv.č.16" (0,800+1,970*2)*2*0,500</t>
  </si>
  <si>
    <t>"dv.č.17" (0,800+1,970*2)*2*0,500</t>
  </si>
  <si>
    <t>"dv.č.18" (0,900+1,970*2)*2*0,500</t>
  </si>
  <si>
    <t>"dv.č.19" (1,500+1,970*2)*2*0,500</t>
  </si>
  <si>
    <t>"dv.č.20" (1,500+1,970*2)*2*0,500</t>
  </si>
  <si>
    <t>"dv.č.21" (1,500+1,970*2)*2*0,500</t>
  </si>
  <si>
    <t>"dv.č.39" (0,800+1,970*2)*2*0,500</t>
  </si>
  <si>
    <t>"dv.č.22" (1,500+1,970*2)*2*0,500</t>
  </si>
  <si>
    <t>"dv.č.25" (1,250+1,970*2)*2*0,500</t>
  </si>
  <si>
    <t>"dv.č.27" (1,500+1,970*2)*2*0,500</t>
  </si>
  <si>
    <t>"dv.č.29" (1,500+1,970*2)*2*0,500</t>
  </si>
  <si>
    <t>"dv.č.30" (1,250+1,1970*2)*2*0,500</t>
  </si>
  <si>
    <t>"dv.č.35" (1,500+1,970*2)*2*0,500</t>
  </si>
  <si>
    <t>1766883643</t>
  </si>
  <si>
    <t>2139654630</t>
  </si>
  <si>
    <t>-787992792</t>
  </si>
  <si>
    <t>-237131034</t>
  </si>
  <si>
    <t>131,948*1,05 'Přepočtené koeficientem množství</t>
  </si>
  <si>
    <t>-1447147805</t>
  </si>
  <si>
    <t>801865066</t>
  </si>
  <si>
    <t>52*1,05 'Přepočtené koeficientem množství</t>
  </si>
  <si>
    <t>431154201</t>
  </si>
  <si>
    <t>2010517116</t>
  </si>
  <si>
    <t>1858536558</t>
  </si>
  <si>
    <t>-188137705</t>
  </si>
  <si>
    <t>-51105377</t>
  </si>
  <si>
    <t>2,000*13</t>
  </si>
  <si>
    <t>1417276108</t>
  </si>
  <si>
    <t>-2019576463</t>
  </si>
  <si>
    <t>4 - Budova D2</t>
  </si>
  <si>
    <t>-1774136665</t>
  </si>
  <si>
    <t>"dv.č.10, 14, 16, 17, 18, 28"</t>
  </si>
  <si>
    <t>(1,000*2)*6</t>
  </si>
  <si>
    <t>"dv.č.33, 47, 53, 55, 60, 61"</t>
  </si>
  <si>
    <t>"dv.č.65, 68"</t>
  </si>
  <si>
    <t>"dv.č.73, 75"</t>
  </si>
  <si>
    <t>"dv.č.78, 80"</t>
  </si>
  <si>
    <t>Mezisoučet - 6.NP</t>
  </si>
  <si>
    <t>216886941</t>
  </si>
  <si>
    <t>"dv.č.10" (1,100+1,970*2)*0,150</t>
  </si>
  <si>
    <t>"dv.č.14" (1,450+1,970*2)*0,150</t>
  </si>
  <si>
    <t>"dv.č.16" (1,450+1,970*2)*0,150</t>
  </si>
  <si>
    <t>"dv.č.17" (1,450+1,970*2)*0,150</t>
  </si>
  <si>
    <t>"dv.č.18" (1,450+1,970*2)*0,150</t>
  </si>
  <si>
    <t>"dv.č.28" (1,250+1,970*2)*0,150</t>
  </si>
  <si>
    <t>"dv.č.33" (1,450+1,970*2)*0,150</t>
  </si>
  <si>
    <t>"dv.č.47" (1,450+1,970*2)*0,150</t>
  </si>
  <si>
    <t>"dv.č.53" (0,800+1,970*2)*0,150</t>
  </si>
  <si>
    <t>"dv.č.55" (0,800+1,970*2)*0,150</t>
  </si>
  <si>
    <t>"dv.č.60" (0,800+1,970*2)*0,150</t>
  </si>
  <si>
    <t>"dv.č.61" (0,800+1,970*2)*0,150</t>
  </si>
  <si>
    <t>"dv.č.65" (1,450+1,970*2)*0,150</t>
  </si>
  <si>
    <t>"dv.č.68" (0,800+1,970*2)*0,150</t>
  </si>
  <si>
    <t>"dv.č.73" (1,450+1,970*2)*0,150</t>
  </si>
  <si>
    <t>"dv.č.75" (1,450+1,970*2)*0,150</t>
  </si>
  <si>
    <t>"dv.č.78" (1,450+1,970*2)*0,150</t>
  </si>
  <si>
    <t>"dv.č.80" (1,450+1,970*2)*0,150</t>
  </si>
  <si>
    <t>1746517724</t>
  </si>
  <si>
    <t>(1,000*(2,000*2))*6</t>
  </si>
  <si>
    <t>-363113882</t>
  </si>
  <si>
    <t>"dv.č.10" (1,100+1,970*2)*2</t>
  </si>
  <si>
    <t>"dv.č.14" (1,450+1,970*2)*2</t>
  </si>
  <si>
    <t>"dv.č.16" (1,450+1,970*2)*2</t>
  </si>
  <si>
    <t>"dv.č.17" (1,450+1,970*2)*2</t>
  </si>
  <si>
    <t>"dv.č.18" (1,450+1,970*2)*2</t>
  </si>
  <si>
    <t>"dv.č.28" (1,250+1,970*2)*2</t>
  </si>
  <si>
    <t>"dv.č.33" (1,450+1,970*2)*2</t>
  </si>
  <si>
    <t>"dv.č.47" (1,450+1,970*2)*2</t>
  </si>
  <si>
    <t>"dv.č.53" (0,800+1,970*2)*2</t>
  </si>
  <si>
    <t>"dv.č.55" (0,800+1,970*2)*2</t>
  </si>
  <si>
    <t>"dv.č.60" (0,800+1,970*2)*2</t>
  </si>
  <si>
    <t>"dv.č.61" (0,800+1,970*2)*2</t>
  </si>
  <si>
    <t>"dv.č.65" (1,450+1,970*2)*2</t>
  </si>
  <si>
    <t>"dv.č.68" (0,800+1,970*2)*2</t>
  </si>
  <si>
    <t>"dv.č.73" (1,450+1,970*2)*2</t>
  </si>
  <si>
    <t>"dv.č.75" (1,450+1,970*2)*2</t>
  </si>
  <si>
    <t>"dv.č.78" (1,450+1,970*2)*2</t>
  </si>
  <si>
    <t>"dv.č.80" (1,450+1,970*2)*2</t>
  </si>
  <si>
    <t>-402554720</t>
  </si>
  <si>
    <t>-1435008973</t>
  </si>
  <si>
    <t>"dv.č.10" 1,000</t>
  </si>
  <si>
    <t>"dv.č.53" 1,000</t>
  </si>
  <si>
    <t>"dv.č.60" 1,000</t>
  </si>
  <si>
    <t>"dv.č.61" 1,000</t>
  </si>
  <si>
    <t>"dv.č.68" 1,000</t>
  </si>
  <si>
    <t>-88376384</t>
  </si>
  <si>
    <t>-1513545203</t>
  </si>
  <si>
    <t>-748874626</t>
  </si>
  <si>
    <t>"dv.č.14" 1,000</t>
  </si>
  <si>
    <t>"dv.č.28" 1,000</t>
  </si>
  <si>
    <t>"dv.č.47" 1,000</t>
  </si>
  <si>
    <t>"dv.č.78" 1,000</t>
  </si>
  <si>
    <t>"dv.č.80" 1,000</t>
  </si>
  <si>
    <t>1247946811</t>
  </si>
  <si>
    <t>-604168315</t>
  </si>
  <si>
    <t>-1432569001</t>
  </si>
  <si>
    <t>"dv.č.10" 1,100*1,970</t>
  </si>
  <si>
    <t>"dv.č.14" 1,450*1,970</t>
  </si>
  <si>
    <t>"dv.č.16" 1,450*1,970</t>
  </si>
  <si>
    <t>"dv.č.17" 1,450*1,970</t>
  </si>
  <si>
    <t>"dv.č.18" 1,450*1,970</t>
  </si>
  <si>
    <t>"dv.č.28" 1,250*1,970</t>
  </si>
  <si>
    <t>"dv.č.33" 1,450*1,970</t>
  </si>
  <si>
    <t>"dv.č.47" 1,450*1,970</t>
  </si>
  <si>
    <t>"dv.č.53" 0,800*1,970</t>
  </si>
  <si>
    <t>"dv.č.55" 0,800*1,970</t>
  </si>
  <si>
    <t>"dv.č.60" 0,800*1,970</t>
  </si>
  <si>
    <t>"dv.č.61" 0,800*1,970</t>
  </si>
  <si>
    <t>"dv.č.65" 1,450*1,970</t>
  </si>
  <si>
    <t>"dv.č.68" 0,800*1,970</t>
  </si>
  <si>
    <t>"dv.č.73" 1,450*1,970</t>
  </si>
  <si>
    <t>"dv.č.75" 1,450*1,970</t>
  </si>
  <si>
    <t>"dv.č.78" 1,450*1,970</t>
  </si>
  <si>
    <t>"dv.č.80" 1,450*1,970</t>
  </si>
  <si>
    <t>1417212499</t>
  </si>
  <si>
    <t>"dv.č.10" (1,100+1,970*2)*(0,160+0,050*2)</t>
  </si>
  <si>
    <t>"dv.č.14" (1,450+1,970*2)*(0,160+0,050*2)</t>
  </si>
  <si>
    <t>"dv.č.16" (1,450+1,970*2)*(0,160+0,050*2)</t>
  </si>
  <si>
    <t>"dv.č.17" (1,450+1,970*2)*(0,160+0,050*2)</t>
  </si>
  <si>
    <t>"dv.č.18" (1,450+1,970*2)*(0,160+0,050*2)</t>
  </si>
  <si>
    <t>"dv.č.28" (1,250+1,970*2)*(0,160+0,050*2)</t>
  </si>
  <si>
    <t>"dv.č.33" (1,450+1,970*2)*(0,160+0,050*2)</t>
  </si>
  <si>
    <t>"dv.č.47" (1,450+1,970*2)*(0,160+0,050*2)</t>
  </si>
  <si>
    <t>"dv.č.53" (0,800+1,970*2)*(0,160+0,050*2)</t>
  </si>
  <si>
    <t>"dv.č.55" (0,800+1,970*2)*(0,160+0,050*2)</t>
  </si>
  <si>
    <t>"dv.č.60" (0,800+1,970*2)*(0,160+0,050*2)</t>
  </si>
  <si>
    <t>"dv.č.61" (0,800+1,970*2)*(0,160+0,050*2)</t>
  </si>
  <si>
    <t>"dv.č.65" (1,450+1,970*2)*(0,160+0,050*2)</t>
  </si>
  <si>
    <t>"dv.č.68" (0,800+1,970*2)*(0,160+0,050*2)</t>
  </si>
  <si>
    <t>"dv.č.73" (1,450+1,970*2)*(0,160+0,050*2)</t>
  </si>
  <si>
    <t>"dv.č.75" (1,450+1,970*2)*(0,160+0,050*2)</t>
  </si>
  <si>
    <t>"dv.č.78" (1,450+1,970*2)*(0,160+0,050*2)</t>
  </si>
  <si>
    <t>"dv.č.80" (1,450+1,970*2)*(0,160+0,050*2)</t>
  </si>
  <si>
    <t>-149104370</t>
  </si>
  <si>
    <t>320540298</t>
  </si>
  <si>
    <t>170846094</t>
  </si>
  <si>
    <t>-1474033735</t>
  </si>
  <si>
    <t>-837099543</t>
  </si>
  <si>
    <t>-1956840868</t>
  </si>
  <si>
    <t>3,723*20 'Přepočtené koeficientem množství</t>
  </si>
  <si>
    <t>1554952959</t>
  </si>
  <si>
    <t>-1663173391</t>
  </si>
  <si>
    <t>3,723*3 'Přepočtené koeficientem množství</t>
  </si>
  <si>
    <t>-1706203609</t>
  </si>
  <si>
    <t>-382967091</t>
  </si>
  <si>
    <t>491528484</t>
  </si>
  <si>
    <t>-612518461</t>
  </si>
  <si>
    <t>-1364329867</t>
  </si>
  <si>
    <t>-542648887</t>
  </si>
  <si>
    <t>1592430215</t>
  </si>
  <si>
    <t>1701462488</t>
  </si>
  <si>
    <t>1480666445</t>
  </si>
  <si>
    <t>1565920730</t>
  </si>
  <si>
    <t>-351454585</t>
  </si>
  <si>
    <t>1590361581</t>
  </si>
  <si>
    <t>-756882696</t>
  </si>
  <si>
    <t>576759936</t>
  </si>
  <si>
    <t>-1188403423</t>
  </si>
  <si>
    <t>"dv.č.14, 16, 17, 18, 28"</t>
  </si>
  <si>
    <t>2,000+2,000+2,000+2,000+2,000</t>
  </si>
  <si>
    <t>"dv.č.47, 55, 60"</t>
  </si>
  <si>
    <t>2,000+1,000+1,000</t>
  </si>
  <si>
    <t>2,000+1,000</t>
  </si>
  <si>
    <t>-1786716202</t>
  </si>
  <si>
    <t>796462320</t>
  </si>
  <si>
    <t>1981600746</t>
  </si>
  <si>
    <t>923578346</t>
  </si>
  <si>
    <t>1069369258</t>
  </si>
  <si>
    <t>803556824</t>
  </si>
  <si>
    <t>-1214944149</t>
  </si>
  <si>
    <t>-1787303773</t>
  </si>
  <si>
    <t>-1960525419</t>
  </si>
  <si>
    <t>-2128208949</t>
  </si>
  <si>
    <t>58368009</t>
  </si>
  <si>
    <t>1663078784</t>
  </si>
  <si>
    <t>-422266985</t>
  </si>
  <si>
    <t>-1109387391</t>
  </si>
  <si>
    <t>809196481</t>
  </si>
  <si>
    <t>"dv.č.10" (1,100+1,970*2)*2*0,500</t>
  </si>
  <si>
    <t>"dv.č.14" (1,450+1,970*2)*2*0,500</t>
  </si>
  <si>
    <t>"dv.č.16" (1,450+1,970*2)*2*0,500</t>
  </si>
  <si>
    <t>"dv.č.17" (1,450+1,970*2)*2*0,500</t>
  </si>
  <si>
    <t>"dv.č.18" (1,450+1,970*2)*2*0,500</t>
  </si>
  <si>
    <t>"dv.č.28" (1,250+1,970*2)*2*0,500</t>
  </si>
  <si>
    <t>"dv.č.33" (1,450+1,970*2)*2*0,500</t>
  </si>
  <si>
    <t>"dv.č.47" (1,450+1,970*2)*2*0,500</t>
  </si>
  <si>
    <t>"dv.č.53" (0,800+1,970*2)*2*0,500</t>
  </si>
  <si>
    <t>"dv.č.55" (0,800+1,970*2)*2*0,500</t>
  </si>
  <si>
    <t>"dv.č.60" (0,800+1,970*2)*2*0,500</t>
  </si>
  <si>
    <t>"dv.č.61" (0,800+1,970*2)*2*0,500</t>
  </si>
  <si>
    <t>"dv.č.65" (1,450+1,970*2)*2*0,500</t>
  </si>
  <si>
    <t>"dv.č.68" (0,800+1,970*2)*2*0,500</t>
  </si>
  <si>
    <t>"dv.č.73" (1,450+1,970*2)*2*0,500</t>
  </si>
  <si>
    <t>"dv.č.75" (1,450+1,970*2)*2*0,500</t>
  </si>
  <si>
    <t>"dv.č.78" (1,450+1,970*2)*2*0,500</t>
  </si>
  <si>
    <t>"dv.č.80" (1,450+1,970*2)*2*0,500</t>
  </si>
  <si>
    <t>-1872076938</t>
  </si>
  <si>
    <t>731241198</t>
  </si>
  <si>
    <t>1201668592</t>
  </si>
  <si>
    <t>-279600034</t>
  </si>
  <si>
    <t>186,44*1,05 'Přepočtené koeficientem množství</t>
  </si>
  <si>
    <t>2042000105</t>
  </si>
  <si>
    <t>1259499001</t>
  </si>
  <si>
    <t>-201564230</t>
  </si>
  <si>
    <t>-1943174593</t>
  </si>
  <si>
    <t>-626253916</t>
  </si>
  <si>
    <t>1699286944</t>
  </si>
  <si>
    <t>-1116897763</t>
  </si>
  <si>
    <t>-1773451861</t>
  </si>
  <si>
    <t>355616695</t>
  </si>
  <si>
    <t>5 - Budova G</t>
  </si>
  <si>
    <t>1864196017</t>
  </si>
  <si>
    <t>"dv.č.40, 42, 43, 45"</t>
  </si>
  <si>
    <t>"dv.č.27, 28"</t>
  </si>
  <si>
    <t>"dv.č.23"</t>
  </si>
  <si>
    <t>"dv.č.10"</t>
  </si>
  <si>
    <t>"dv.č.5"</t>
  </si>
  <si>
    <t>Mezisoučet - 7.NP</t>
  </si>
  <si>
    <t>1922054289</t>
  </si>
  <si>
    <t>"dv.č.40" (0,900+1,970*2)*0,150</t>
  </si>
  <si>
    <t>"dv.č.42" (0,900+1,970*2)*0,150</t>
  </si>
  <si>
    <t>"dv.č.43" (0,900+1,970*2)*0,150</t>
  </si>
  <si>
    <t>"dv.č.45" (0,900+1,970*2)*0,150</t>
  </si>
  <si>
    <t>"dv.č.33" (1,250+1,970*2)*0,150</t>
  </si>
  <si>
    <t>"dv.č.27" (1,250+1,970*2)*0,150</t>
  </si>
  <si>
    <t>"dv.č.23" (1,250+1,970*2)*0,150</t>
  </si>
  <si>
    <t>"dv.č.10" (1,250+1,970*2)*0,150</t>
  </si>
  <si>
    <t>"dv.č.5" (1,250+1,970*2)*0,150</t>
  </si>
  <si>
    <t>1703460606</t>
  </si>
  <si>
    <t>-532468527</t>
  </si>
  <si>
    <t>"dv.č.40" (0,900+1,970*2)*2</t>
  </si>
  <si>
    <t>"dv.č.42" (0,900+1,970*2)*2</t>
  </si>
  <si>
    <t>"dv.č.43" (0,900+1,970*2)*2</t>
  </si>
  <si>
    <t>"dv.č.45" (0,900+1,970*2)*2</t>
  </si>
  <si>
    <t>"dv.č.33" (1,250+1,970*2)*2</t>
  </si>
  <si>
    <t>"dv.č.27" (1,250+1,970*2)*2</t>
  </si>
  <si>
    <t>"dv.č.23" (1,250+1,970*2)*2</t>
  </si>
  <si>
    <t>"dv.č.10" (1,250+1,970*2)*2</t>
  </si>
  <si>
    <t>"dv.č.5" (1,250+1,970*2)*2</t>
  </si>
  <si>
    <t>-642782372</t>
  </si>
  <si>
    <t>-1433841572</t>
  </si>
  <si>
    <t>"dv.č.40" 1,000</t>
  </si>
  <si>
    <t>"dv.č.43" 1,000</t>
  </si>
  <si>
    <t>"dv.č.45" 1,000</t>
  </si>
  <si>
    <t>-1855220913</t>
  </si>
  <si>
    <t>1579471229</t>
  </si>
  <si>
    <t>"dv.č.23" 1,000</t>
  </si>
  <si>
    <t>"dv.č.5" 1,000</t>
  </si>
  <si>
    <t>-1149839277</t>
  </si>
  <si>
    <t>-953578939</t>
  </si>
  <si>
    <t>"dv.č.40" 0,900*1,970</t>
  </si>
  <si>
    <t>"dv.č.42" 0,900*1,970</t>
  </si>
  <si>
    <t>"dv.č.43" 0,900*1,970</t>
  </si>
  <si>
    <t>"dv.č.45" 0,900*1,970</t>
  </si>
  <si>
    <t>"dv.č.33" 1,250*1,970</t>
  </si>
  <si>
    <t>"dv.č.27" 1,250*1,970</t>
  </si>
  <si>
    <t>"dv.č.23" 1,250*1,970</t>
  </si>
  <si>
    <t>"dv.č.10" 1,250*1,970</t>
  </si>
  <si>
    <t>"dv.č.5" 1,250*1,970</t>
  </si>
  <si>
    <t>288651065</t>
  </si>
  <si>
    <t>"dv.č.40" (0,900+1,970*2)*(0,160+0,050*2)</t>
  </si>
  <si>
    <t>"dv.č.42" (0,900+1,970*2)*(0,160+0,050*2)</t>
  </si>
  <si>
    <t>"dv.č.43" (0,900+1,970*2)*(0,160+0,050*2)</t>
  </si>
  <si>
    <t>"dv.č.45" (0,900+1,970*2)*(0,160+0,050*2)</t>
  </si>
  <si>
    <t>"dv.č.33" (1,250+1,970*2)*(0,160+0,050*2)</t>
  </si>
  <si>
    <t>"dv.č.27" (1,250+1,970*2)*(0,160+0,050*2)</t>
  </si>
  <si>
    <t>"dv.č.23" (1,250+1,970*2)*(0,160+0,050*2)</t>
  </si>
  <si>
    <t>"dv.č.10" (1,250+1,970*2)*(0,160+0,050*2)</t>
  </si>
  <si>
    <t>"dv.č.5" (1,250+1,970*2)*(0,160+0,050*2)</t>
  </si>
  <si>
    <t>-182875900</t>
  </si>
  <si>
    <t>146776783</t>
  </si>
  <si>
    <t>-766834560</t>
  </si>
  <si>
    <t>1321308588</t>
  </si>
  <si>
    <t>997013216</t>
  </si>
  <si>
    <t>Vnitrostaveništní doprava suti a vybouraných hmot vodorovně do 50 m svisle ručně (nošením po schodech) pro budovy a haly výšky přes 18 do 21 m</t>
  </si>
  <si>
    <t>-1260183678</t>
  </si>
  <si>
    <t>-180190737</t>
  </si>
  <si>
    <t>1,932*25 'Přepočtené koeficientem množství</t>
  </si>
  <si>
    <t>-1044086472</t>
  </si>
  <si>
    <t>-1352604576</t>
  </si>
  <si>
    <t>1,932*3 'Přepočtené koeficientem množství</t>
  </si>
  <si>
    <t>648601216</t>
  </si>
  <si>
    <t>-253814435</t>
  </si>
  <si>
    <t>-1153559441</t>
  </si>
  <si>
    <t>1899418108</t>
  </si>
  <si>
    <t>1165992507</t>
  </si>
  <si>
    <t>-2102632713</t>
  </si>
  <si>
    <t>649835230</t>
  </si>
  <si>
    <t>1349914247</t>
  </si>
  <si>
    <t>-1464791574</t>
  </si>
  <si>
    <t>1882517626</t>
  </si>
  <si>
    <t>159112514</t>
  </si>
  <si>
    <t>-1350928441</t>
  </si>
  <si>
    <t>"dv.č.42, 43, 45"</t>
  </si>
  <si>
    <t>1,000+1,000+1,000</t>
  </si>
  <si>
    <t xml:space="preserve">"dv.č.23" </t>
  </si>
  <si>
    <t>1619820707</t>
  </si>
  <si>
    <t>-983187356</t>
  </si>
  <si>
    <t>1184889677</t>
  </si>
  <si>
    <t>1986851065</t>
  </si>
  <si>
    <t>-1720785944</t>
  </si>
  <si>
    <t>-1952273961</t>
  </si>
  <si>
    <t>359065651</t>
  </si>
  <si>
    <t>-1459573737</t>
  </si>
  <si>
    <t>10*(1,500*2+0,500*2)</t>
  </si>
  <si>
    <t>103275881</t>
  </si>
  <si>
    <t>2070847857</t>
  </si>
  <si>
    <t>2087623092</t>
  </si>
  <si>
    <t>-888677213</t>
  </si>
  <si>
    <t>1455692529</t>
  </si>
  <si>
    <t>91425685</t>
  </si>
  <si>
    <t>-838969753</t>
  </si>
  <si>
    <t>"dv.č.40" (0,900+1,970*2)*2*0,500</t>
  </si>
  <si>
    <t>"dv.č.42" (0,900+1,970*2)*2*0,500</t>
  </si>
  <si>
    <t>"dv.č.43" (0,900+1,970*2)*2*0,500</t>
  </si>
  <si>
    <t>"dv.č.45" (0,900+1,970*2)*2*0,500</t>
  </si>
  <si>
    <t>"dv.č.33" (1,250+1,970*2)*2*0,500</t>
  </si>
  <si>
    <t>"dv.č.27" (1,250+1,970*2)*2*0,500</t>
  </si>
  <si>
    <t>"dv.č.23" (1,250+1,970*2)*2*0,500</t>
  </si>
  <si>
    <t>"dv.č.10" (1,250+1,970*2)*2*0,500</t>
  </si>
  <si>
    <t>"dv.č.5" (1,250+1,970*2)*2*0,500</t>
  </si>
  <si>
    <t>-135009767</t>
  </si>
  <si>
    <t>1888887891</t>
  </si>
  <si>
    <t>-1518312064</t>
  </si>
  <si>
    <t>116685235</t>
  </si>
  <si>
    <t>101*1,05 'Přepočtené koeficientem množství</t>
  </si>
  <si>
    <t>1555729365</t>
  </si>
  <si>
    <t>65061994</t>
  </si>
  <si>
    <t>40*1,05 'Přepočtené koeficientem množství</t>
  </si>
  <si>
    <t>1597537460</t>
  </si>
  <si>
    <t>-1064709374</t>
  </si>
  <si>
    <t>469345250</t>
  </si>
  <si>
    <t>1510275271</t>
  </si>
  <si>
    <t>-1755963155</t>
  </si>
  <si>
    <t>2,000*10</t>
  </si>
  <si>
    <t>-1817112917</t>
  </si>
  <si>
    <t>-411107376</t>
  </si>
  <si>
    <t>6 - Budova CH</t>
  </si>
  <si>
    <t>-793926982</t>
  </si>
  <si>
    <t>"dv.č.13" (1,000*2)*1</t>
  </si>
  <si>
    <t>-2056483109</t>
  </si>
  <si>
    <t>"dv.č.13" (1,450+1,970*2)*0,150</t>
  </si>
  <si>
    <t>1164674212</t>
  </si>
  <si>
    <t>"dv.č.13"</t>
  </si>
  <si>
    <t>-331938079</t>
  </si>
  <si>
    <t>"dv.č.13" (1,450+1,970*2)*2</t>
  </si>
  <si>
    <t>-1187047846</t>
  </si>
  <si>
    <t>-935791437</t>
  </si>
  <si>
    <t>"dv.č. 13"</t>
  </si>
  <si>
    <t>-1479178983</t>
  </si>
  <si>
    <t>-924263830</t>
  </si>
  <si>
    <t>"dv.č.13" 1,450*1,970</t>
  </si>
  <si>
    <t>1950034688</t>
  </si>
  <si>
    <t>"dv.č.13" (1,450+1,970*2)*(0,160+0,050*2)</t>
  </si>
  <si>
    <t>-1400515642</t>
  </si>
  <si>
    <t>-1278283619</t>
  </si>
  <si>
    <t>1020257537</t>
  </si>
  <si>
    <t>"dv.č.13" (1,450*1,970)*1</t>
  </si>
  <si>
    <t>997013211</t>
  </si>
  <si>
    <t>Vnitrostaveništní doprava suti a vybouraných hmot vodorovně do 50 m svisle ručně (nošením po schodech) pro budovy a haly výšky do 6 m</t>
  </si>
  <si>
    <t>1356637474</t>
  </si>
  <si>
    <t>-900891511</t>
  </si>
  <si>
    <t>0,229*5 'Přepočtené koeficientem množství</t>
  </si>
  <si>
    <t>1793707618</t>
  </si>
  <si>
    <t>841089665</t>
  </si>
  <si>
    <t>0,229*3 'Přepočtené koeficientem množství</t>
  </si>
  <si>
    <t>-2120345943</t>
  </si>
  <si>
    <t>-298820391</t>
  </si>
  <si>
    <t>2081853368</t>
  </si>
  <si>
    <t>998018001</t>
  </si>
  <si>
    <t>Přesun hmot pro budovy občanské výstavby, bydlení, výrobu a služby ruční - bez užití mechanizace vodorovná dopravní vzdálenost do 100 m pro budovy s jakoukoliv nosnou konstrukcí výšky do 6 m</t>
  </si>
  <si>
    <t>-1028127758</t>
  </si>
  <si>
    <t>-1225478006</t>
  </si>
  <si>
    <t>"dv.č.13" 1,000</t>
  </si>
  <si>
    <t>561509483</t>
  </si>
  <si>
    <t>-423346126</t>
  </si>
  <si>
    <t>1988966801</t>
  </si>
  <si>
    <t>-1790317952</t>
  </si>
  <si>
    <t>-10411347</t>
  </si>
  <si>
    <t>134685222</t>
  </si>
  <si>
    <t>-1104624016</t>
  </si>
  <si>
    <t>998766101</t>
  </si>
  <si>
    <t>Přesun hmot pro konstrukce truhlářské stanovený z hmotnosti přesunovaného materiálu vodorovná dopravní vzdálenost do 50 m v objektech výšky do 6 m</t>
  </si>
  <si>
    <t>-1741349928</t>
  </si>
  <si>
    <t>-621599240</t>
  </si>
  <si>
    <t>1194563433</t>
  </si>
  <si>
    <t>1633475154</t>
  </si>
  <si>
    <t>2013707077</t>
  </si>
  <si>
    <t>1*(1,500*2+0,500*2)</t>
  </si>
  <si>
    <t>998776101</t>
  </si>
  <si>
    <t>Přesun hmot pro podlahy povlakové stanovený z hmotnosti přesunovaného materiálu vodorovná dopravní vzdálenost do 50 m v objektech výšky do 6 m</t>
  </si>
  <si>
    <t>-1231032612</t>
  </si>
  <si>
    <t>-706772307</t>
  </si>
  <si>
    <t>1083792407</t>
  </si>
  <si>
    <t>960733150</t>
  </si>
  <si>
    <t>1872344577</t>
  </si>
  <si>
    <t>-1055357038</t>
  </si>
  <si>
    <t>-1169117386</t>
  </si>
  <si>
    <t>"dv.č.13" (1,450+1,970*2)*2*0,500</t>
  </si>
  <si>
    <t>670371755</t>
  </si>
  <si>
    <t>688166532</t>
  </si>
  <si>
    <t>-1046849295</t>
  </si>
  <si>
    <t>-1466864863</t>
  </si>
  <si>
    <t>10,78*1,05 'Přepočtené koeficientem množství</t>
  </si>
  <si>
    <t>1952753422</t>
  </si>
  <si>
    <t>-1034894485</t>
  </si>
  <si>
    <t>4*1,05 'Přepočtené koeficientem množství</t>
  </si>
  <si>
    <t>-526062910</t>
  </si>
  <si>
    <t>239562739</t>
  </si>
  <si>
    <t>-897165220</t>
  </si>
  <si>
    <t>-342282466</t>
  </si>
  <si>
    <t>-29857931</t>
  </si>
  <si>
    <t>2,000*1</t>
  </si>
  <si>
    <t>-247284700</t>
  </si>
  <si>
    <t>-1798654047</t>
  </si>
  <si>
    <t>7 - Budova I</t>
  </si>
  <si>
    <t>-252812855</t>
  </si>
  <si>
    <t>"dv.č.31" (1,000*2)*1</t>
  </si>
  <si>
    <t>1854311055</t>
  </si>
  <si>
    <t>"dv.č.31" (1,100+1,970*2)*0,150</t>
  </si>
  <si>
    <t>-1916337635</t>
  </si>
  <si>
    <t>"dv.č.31"</t>
  </si>
  <si>
    <t>777396619</t>
  </si>
  <si>
    <t>"dv.č.31" (1,450+1,970*2)*2</t>
  </si>
  <si>
    <t>-1981079037</t>
  </si>
  <si>
    <t>"dv.č.31" (1,100+1,970*2)*2</t>
  </si>
  <si>
    <t>-861263203</t>
  </si>
  <si>
    <t>"dv.č.31" 1,000</t>
  </si>
  <si>
    <t>1520626989</t>
  </si>
  <si>
    <t>-1396543416</t>
  </si>
  <si>
    <t>"dv.č.31" 1,100*1,970</t>
  </si>
  <si>
    <t>767988293</t>
  </si>
  <si>
    <t>"dv.č.31" (1,100+1,970*2)*(0,160+0,050*2)</t>
  </si>
  <si>
    <t>1540995317</t>
  </si>
  <si>
    <t>"dv.č. 31"</t>
  </si>
  <si>
    <t>2072741742</t>
  </si>
  <si>
    <t>-182215603</t>
  </si>
  <si>
    <t>"dv.č.31" (1,100*1,970)*1</t>
  </si>
  <si>
    <t>997013212</t>
  </si>
  <si>
    <t>Vnitrostaveništní doprava suti a vybouraných hmot vodorovně do 50 m svisle ručně (nošením po schodech) pro budovy a haly výšky přes 6 do 9 m</t>
  </si>
  <si>
    <t>-100082487</t>
  </si>
  <si>
    <t>-701416537</t>
  </si>
  <si>
    <t>0,183*5 'Přepočtené koeficientem množství</t>
  </si>
  <si>
    <t>133056842</t>
  </si>
  <si>
    <t>2136985887</t>
  </si>
  <si>
    <t>0,183*3 'Přepočtené koeficientem množství</t>
  </si>
  <si>
    <t>209659619</t>
  </si>
  <si>
    <t>-44978895</t>
  </si>
  <si>
    <t>714136797</t>
  </si>
  <si>
    <t>56953323</t>
  </si>
  <si>
    <t>-1106265950</t>
  </si>
  <si>
    <t>-1091985127</t>
  </si>
  <si>
    <t>1881003247</t>
  </si>
  <si>
    <t>-1722927935</t>
  </si>
  <si>
    <t>-1528260753</t>
  </si>
  <si>
    <t>1252915981</t>
  </si>
  <si>
    <t>998766102</t>
  </si>
  <si>
    <t>Přesun hmot pro konstrukce truhlářské stanovený z hmotnosti přesunovaného materiálu vodorovná dopravní vzdálenost do 50 m v objektech výšky přes 6 do 12 m</t>
  </si>
  <si>
    <t>-264458943</t>
  </si>
  <si>
    <t>-1280220296</t>
  </si>
  <si>
    <t>1551322610</t>
  </si>
  <si>
    <t>-851242897</t>
  </si>
  <si>
    <t>766517747</t>
  </si>
  <si>
    <t>998776102</t>
  </si>
  <si>
    <t>Přesun hmot pro podlahy povlakové stanovený z hmotnosti přesunovaného materiálu vodorovná dopravní vzdálenost do 50 m v objektech výšky přes 6 do 12 m</t>
  </si>
  <si>
    <t>999382094</t>
  </si>
  <si>
    <t>1428475898</t>
  </si>
  <si>
    <t>1637080399</t>
  </si>
  <si>
    <t>344350934</t>
  </si>
  <si>
    <t>-1021383916</t>
  </si>
  <si>
    <t>147093820</t>
  </si>
  <si>
    <t>-37449123</t>
  </si>
  <si>
    <t>"dv.č.31" (1,100+1,970*2)*2*0,500</t>
  </si>
  <si>
    <t>1945543444</t>
  </si>
  <si>
    <t>-630622855</t>
  </si>
  <si>
    <t>-947633972</t>
  </si>
  <si>
    <t>-574374996</t>
  </si>
  <si>
    <t>10,08*1,05 'Přepočtené koeficientem množství</t>
  </si>
  <si>
    <t>-408482643</t>
  </si>
  <si>
    <t>1756814342</t>
  </si>
  <si>
    <t>-1097509764</t>
  </si>
  <si>
    <t>1591432974</t>
  </si>
  <si>
    <t>1708448965</t>
  </si>
  <si>
    <t>-721864016</t>
  </si>
  <si>
    <t>1864702508</t>
  </si>
  <si>
    <t>1989984745</t>
  </si>
  <si>
    <t>2008530813</t>
  </si>
  <si>
    <t>8 - Budova P</t>
  </si>
  <si>
    <t>1252376757</t>
  </si>
  <si>
    <t>"dv.č. 1"</t>
  </si>
  <si>
    <t>"dv.č. 25,29, 36, 37"</t>
  </si>
  <si>
    <t>"dv.č.16"</t>
  </si>
  <si>
    <t>1992084837</t>
  </si>
  <si>
    <t>"dv.č.1" (0,700+1,970*2)*0,150</t>
  </si>
  <si>
    <t>"dv.č.25" (1,100+1,970*2)*0,150</t>
  </si>
  <si>
    <t>"dv.č.29" (0,800+1,970*2)*0,150</t>
  </si>
  <si>
    <t>"dv.č.36" (0,900+1,970*2)*0,150</t>
  </si>
  <si>
    <t>"dv.č.37" (0,600+1,970*2)*0,150</t>
  </si>
  <si>
    <t>208442624</t>
  </si>
  <si>
    <t>"dv.č.25, 29, 36, 37"</t>
  </si>
  <si>
    <t>"dv.č. 16"</t>
  </si>
  <si>
    <t>-1811312271</t>
  </si>
  <si>
    <t>"dv.č.1" (0,700+1,970*2)*2</t>
  </si>
  <si>
    <t>"dv.č.25" (1,100+1,970*2)*2</t>
  </si>
  <si>
    <t>"dv.č.29" (0,800+1,970*2)*2</t>
  </si>
  <si>
    <t>"dv.č.36" (0,900+1,970*2)*2</t>
  </si>
  <si>
    <t>"dv.č.37" (0,600+1,970*2)*2</t>
  </si>
  <si>
    <t>6756851</t>
  </si>
  <si>
    <t>-1865252409</t>
  </si>
  <si>
    <t>"dv.č.1" 1,000</t>
  </si>
  <si>
    <t>"dv.č.36" 1,000</t>
  </si>
  <si>
    <t>"dv.č.37" 1,000</t>
  </si>
  <si>
    <t>553312180</t>
  </si>
  <si>
    <t>zárubeň ocelová pro běžné zdění hranatý profil s drážko 160 600 L/P</t>
  </si>
  <si>
    <t>-614384637</t>
  </si>
  <si>
    <t>553312200</t>
  </si>
  <si>
    <t>zárubeň ocelová pro běžné zdění hranatý profil s drážko 160 700 L/P</t>
  </si>
  <si>
    <t>-682854895</t>
  </si>
  <si>
    <t>1609819165</t>
  </si>
  <si>
    <t>38426785</t>
  </si>
  <si>
    <t>-1469932776</t>
  </si>
  <si>
    <t>-1220761885</t>
  </si>
  <si>
    <t>"dv.č. 16" 1,000</t>
  </si>
  <si>
    <t>215133644</t>
  </si>
  <si>
    <t>1872556509</t>
  </si>
  <si>
    <t>"dv.č.1" 0,700*1,970</t>
  </si>
  <si>
    <t>"dv.č.25" 1,100*1,970</t>
  </si>
  <si>
    <t>"dv.č.29" 0,800*1,970</t>
  </si>
  <si>
    <t>"dv.č.36" 0,900*1,970</t>
  </si>
  <si>
    <t>"dv.č.37" 0,600*1,970</t>
  </si>
  <si>
    <t>924199382</t>
  </si>
  <si>
    <t>"dv.č.1" (0,700+1,970*2)*(0,160+0,050*2)</t>
  </si>
  <si>
    <t>"dv.č.25" (1,100+1,970*2)*(0,160+0,050*2)</t>
  </si>
  <si>
    <t>"dv.č.29" (0,800+1,970*2)*(0,160+0,050*2)</t>
  </si>
  <si>
    <t>"dv.č.36" (0,900+1,970*2)*(0,160+0,050*2)</t>
  </si>
  <si>
    <t>"dv.č.37" (0,600+1,970*2)*(0,160+0,050*2)</t>
  </si>
  <si>
    <t>-2052727238</t>
  </si>
  <si>
    <t>"ve VV uvažováno s plochou 2m2/1stranu zárubně"</t>
  </si>
  <si>
    <t>1393835956</t>
  </si>
  <si>
    <t>-1165962788</t>
  </si>
  <si>
    <t>168486145</t>
  </si>
  <si>
    <t>997013214</t>
  </si>
  <si>
    <t>Vnitrostaveništní doprava suti a vybouraných hmot vodorovně do 50 m svisle ručně (nošením po schodech) pro budovy a haly výšky přes 12 do 15 m</t>
  </si>
  <si>
    <t>-240765591</t>
  </si>
  <si>
    <t>-1284134748</t>
  </si>
  <si>
    <t>1,034*20 'Přepočtené koeficientem množství</t>
  </si>
  <si>
    <t>2001120549</t>
  </si>
  <si>
    <t>-1281503971</t>
  </si>
  <si>
    <t>1,034*3 'Přepočtené koeficientem množství</t>
  </si>
  <si>
    <t>-942698164</t>
  </si>
  <si>
    <t>1434214811</t>
  </si>
  <si>
    <t>-670614711</t>
  </si>
  <si>
    <t>1427033997</t>
  </si>
  <si>
    <t>-1294496959</t>
  </si>
  <si>
    <t>927127100</t>
  </si>
  <si>
    <t>611656080</t>
  </si>
  <si>
    <t>dveře vnitřní požárně odolné, CPL fólie,odolnost EI (EW) 30 D3, 1křídlové 60 x 197 cm</t>
  </si>
  <si>
    <t>-535700933</t>
  </si>
  <si>
    <t>611656090</t>
  </si>
  <si>
    <t>dveře vnitřní požárně odolné, CPL fólie,odolnost EI (EW) 30 D3, 1křídlové 70 x 197 cm</t>
  </si>
  <si>
    <t>1734124892</t>
  </si>
  <si>
    <t>-905296973</t>
  </si>
  <si>
    <t>-1863415570</t>
  </si>
  <si>
    <t>-1518101070</t>
  </si>
  <si>
    <t>-1760519059</t>
  </si>
  <si>
    <t>-1503022182</t>
  </si>
  <si>
    <t>452337461</t>
  </si>
  <si>
    <t>-254523956</t>
  </si>
  <si>
    <t>-1916277972</t>
  </si>
  <si>
    <t>-489571147</t>
  </si>
  <si>
    <t>157784289</t>
  </si>
  <si>
    <t>1454177788</t>
  </si>
  <si>
    <t>-1218189158</t>
  </si>
  <si>
    <t>1099607259</t>
  </si>
  <si>
    <t>-1496085345</t>
  </si>
  <si>
    <t>1099918587</t>
  </si>
  <si>
    <t>"dv.č.1"</t>
  </si>
  <si>
    <t xml:space="preserve">"dv.č.25, 29, 36, 37" </t>
  </si>
  <si>
    <t>-1365696781</t>
  </si>
  <si>
    <t>-1449203680</t>
  </si>
  <si>
    <t>6*(1,500*2+0,500*2)</t>
  </si>
  <si>
    <t>1953717639</t>
  </si>
  <si>
    <t>-1430016318</t>
  </si>
  <si>
    <t>-800060784</t>
  </si>
  <si>
    <t>-160922806</t>
  </si>
  <si>
    <t>2052760379</t>
  </si>
  <si>
    <t>-1595867591</t>
  </si>
  <si>
    <t>-689061534</t>
  </si>
  <si>
    <t>"dv.č.1" (0,700+1,970*2)*2*0,500</t>
  </si>
  <si>
    <t>"dv.č.25" (1,100+1,970*2)*2*0,500</t>
  </si>
  <si>
    <t>"dv.č.29" (0,800+1,970*2)*2*0,500</t>
  </si>
  <si>
    <t>"dv.č.36" (0,900+1,970*2)*2*0,500</t>
  </si>
  <si>
    <t>"dv.č.37" (0,600+1,970*2)*2*0,500</t>
  </si>
  <si>
    <t>1030597236</t>
  </si>
  <si>
    <t>-997131738</t>
  </si>
  <si>
    <t>145995750</t>
  </si>
  <si>
    <t>-597698091</t>
  </si>
  <si>
    <t>58,38*1,05 'Přepočtené koeficientem množství</t>
  </si>
  <si>
    <t>-1589136595</t>
  </si>
  <si>
    <t>-1350961750</t>
  </si>
  <si>
    <t>24*1,05 'Přepočtené koeficientem množství</t>
  </si>
  <si>
    <t>-1328180161</t>
  </si>
  <si>
    <t>170133976</t>
  </si>
  <si>
    <t>-126573408</t>
  </si>
  <si>
    <t>-1105958255</t>
  </si>
  <si>
    <t>-65287398</t>
  </si>
  <si>
    <t>2,000*6</t>
  </si>
  <si>
    <t>67</t>
  </si>
  <si>
    <t>-106793737</t>
  </si>
  <si>
    <t>68</t>
  </si>
  <si>
    <t>1981303005</t>
  </si>
  <si>
    <t>9 - Budova Lékárny</t>
  </si>
  <si>
    <t>444917501</t>
  </si>
  <si>
    <t>"dv.č.7" (1,000*2)*1</t>
  </si>
  <si>
    <t>-125480189</t>
  </si>
  <si>
    <t>"dv.č.7" (0,900+1,970*2)*0,150</t>
  </si>
  <si>
    <t>271353614</t>
  </si>
  <si>
    <t>"dv.č.7"</t>
  </si>
  <si>
    <t>1365015437</t>
  </si>
  <si>
    <t>"dv.č.7" (0,900+1,970*2)*2</t>
  </si>
  <si>
    <t>1247466443</t>
  </si>
  <si>
    <t>-923799136</t>
  </si>
  <si>
    <t>"dv.č.7" 1,000</t>
  </si>
  <si>
    <t>-550035071</t>
  </si>
  <si>
    <t>-157629064</t>
  </si>
  <si>
    <t>"dv.č.7" 0,900*1,970</t>
  </si>
  <si>
    <t>290385537</t>
  </si>
  <si>
    <t>"dv.č.7" (0,900+1,970*2)*(0,160+0,050*2)</t>
  </si>
  <si>
    <t>-49558166</t>
  </si>
  <si>
    <t>"dv.č. 7"</t>
  </si>
  <si>
    <t>-683955681</t>
  </si>
  <si>
    <t>1198855700</t>
  </si>
  <si>
    <t>"dv.č.7" (0,900*1,970)*1</t>
  </si>
  <si>
    <t>-321152752</t>
  </si>
  <si>
    <t>129262349</t>
  </si>
  <si>
    <t>0,179*5 'Přepočtené koeficientem množství</t>
  </si>
  <si>
    <t>-72496794</t>
  </si>
  <si>
    <t>-1883239994</t>
  </si>
  <si>
    <t>0,179*3 'Přepočtené koeficientem množství</t>
  </si>
  <si>
    <t>-117039296</t>
  </si>
  <si>
    <t>241439277</t>
  </si>
  <si>
    <t>-1798632874</t>
  </si>
  <si>
    <t>31625781</t>
  </si>
  <si>
    <t>327738042</t>
  </si>
  <si>
    <t>1677024638</t>
  </si>
  <si>
    <t>260457</t>
  </si>
  <si>
    <t>-735592487</t>
  </si>
  <si>
    <t>-779931307</t>
  </si>
  <si>
    <t>-1928829185</t>
  </si>
  <si>
    <t>1213248540</t>
  </si>
  <si>
    <t>-1432731563</t>
  </si>
  <si>
    <t>-206746122</t>
  </si>
  <si>
    <t>1444922829</t>
  </si>
  <si>
    <t>1458545288</t>
  </si>
  <si>
    <t>-924505252</t>
  </si>
  <si>
    <t>215475784</t>
  </si>
  <si>
    <t>666800271</t>
  </si>
  <si>
    <t>-610584036</t>
  </si>
  <si>
    <t>-2119910094</t>
  </si>
  <si>
    <t>558379311</t>
  </si>
  <si>
    <t>-635537853</t>
  </si>
  <si>
    <t>"dv.č.7" (0,900+1,970*2)*2*0,500</t>
  </si>
  <si>
    <t>-776294591</t>
  </si>
  <si>
    <t>-1289942006</t>
  </si>
  <si>
    <t>-1107061979</t>
  </si>
  <si>
    <t>-1538966582</t>
  </si>
  <si>
    <t>9,68*1,05 'Přepočtené koeficientem množství</t>
  </si>
  <si>
    <t>-2017047942</t>
  </si>
  <si>
    <t>-1453779990</t>
  </si>
  <si>
    <t>-348722749</t>
  </si>
  <si>
    <t>840050088</t>
  </si>
  <si>
    <t>953369409</t>
  </si>
  <si>
    <t>522729198</t>
  </si>
  <si>
    <t>924936072</t>
  </si>
  <si>
    <t>-418661299</t>
  </si>
  <si>
    <t>1603253480</t>
  </si>
  <si>
    <t>10 - Budova Stravovací zařízení</t>
  </si>
  <si>
    <t>-2128449260</t>
  </si>
  <si>
    <t>"dv.č.11" (1,000*2)*1</t>
  </si>
  <si>
    <t>"dv.č.15" (1,000*2)*1</t>
  </si>
  <si>
    <t>"dv.č.2" (1,000*2)*1</t>
  </si>
  <si>
    <t>-1966806437</t>
  </si>
  <si>
    <t>"dv.č.11" (1,450+1,970*2)*0,150</t>
  </si>
  <si>
    <t>"dv.č.15" (1,450+1,970*2)*0,150</t>
  </si>
  <si>
    <t>"dv.č.2" (1,450+1,970*2)*0,150</t>
  </si>
  <si>
    <t>-129820245</t>
  </si>
  <si>
    <t>"dv.č.11" (1,000*(2,000*2))*1</t>
  </si>
  <si>
    <t>"dv.č.15" (1,000*(2,000*2))*1</t>
  </si>
  <si>
    <t>"dv.č.2" (1,000*(2,000*2))*1</t>
  </si>
  <si>
    <t>1096760434</t>
  </si>
  <si>
    <t>"dv.č.11" (1,450+1,970*2)*2</t>
  </si>
  <si>
    <t>"dv.č.15" (1,450+1,970*2)*2</t>
  </si>
  <si>
    <t>"dv.č.2" (1,450+1,970*2)*2</t>
  </si>
  <si>
    <t>673476304</t>
  </si>
  <si>
    <t>-2067033535</t>
  </si>
  <si>
    <t>"dv.č. 11" 1,000</t>
  </si>
  <si>
    <t>"dv.č. 15" 1,000</t>
  </si>
  <si>
    <t>"dv.č. 2" 1,000</t>
  </si>
  <si>
    <t>1477105153</t>
  </si>
  <si>
    <t>-325677778</t>
  </si>
  <si>
    <t>"dv.č.11" 1,450*1,970</t>
  </si>
  <si>
    <t>"dv.č.15" 1,450*1,970</t>
  </si>
  <si>
    <t>"dv.č.2" 1,450*1,970</t>
  </si>
  <si>
    <t>-1876129963</t>
  </si>
  <si>
    <t>"dv.č.11" (1,450+1,970*2)*(0,160+0,050*2)</t>
  </si>
  <si>
    <t>"dv.č.15" (1,450+1,970*2)*(0,160+0,050*2)</t>
  </si>
  <si>
    <t>"dv.č.2" (1,450+1,970*2)*(0,160+0,050*2)</t>
  </si>
  <si>
    <t>670313463</t>
  </si>
  <si>
    <t>-1608108474</t>
  </si>
  <si>
    <t>600187141</t>
  </si>
  <si>
    <t>"dv.č.11" (1,450*1,970)*1</t>
  </si>
  <si>
    <t>"dv.č.15" (1,450*1,970)*1</t>
  </si>
  <si>
    <t>"dv.č.2" (1,450*1,970)*1</t>
  </si>
  <si>
    <t>1400093309</t>
  </si>
  <si>
    <t>1227060062</t>
  </si>
  <si>
    <t>0,687*5 'Přepočtené koeficientem množství</t>
  </si>
  <si>
    <t>-214253411</t>
  </si>
  <si>
    <t>-1092437444</t>
  </si>
  <si>
    <t>0,687*3 'Přepočtené koeficientem množství</t>
  </si>
  <si>
    <t>1540691247</t>
  </si>
  <si>
    <t>-1595580198</t>
  </si>
  <si>
    <t>1867565803</t>
  </si>
  <si>
    <t>-65328568</t>
  </si>
  <si>
    <t>1340922335</t>
  </si>
  <si>
    <t>-1437335072</t>
  </si>
  <si>
    <t>"dv.č.11" 1,000</t>
  </si>
  <si>
    <t>"dv.č.15" 1,000</t>
  </si>
  <si>
    <t>"dv.č.2" 1,000</t>
  </si>
  <si>
    <t>-1842862498</t>
  </si>
  <si>
    <t>-1990048410</t>
  </si>
  <si>
    <t>1067087493</t>
  </si>
  <si>
    <t>1048508856</t>
  </si>
  <si>
    <t>"dv.č.11" 2,000</t>
  </si>
  <si>
    <t>"dv.č.15" 2,000</t>
  </si>
  <si>
    <t>"dv.č.2" 2,000</t>
  </si>
  <si>
    <t>-1349345736</t>
  </si>
  <si>
    <t>-1046931372</t>
  </si>
  <si>
    <t>1187056400</t>
  </si>
  <si>
    <t>965307647</t>
  </si>
  <si>
    <t>385135387</t>
  </si>
  <si>
    <t>78324214</t>
  </si>
  <si>
    <t>"dv.č. 11" 1,000*1</t>
  </si>
  <si>
    <t>"dv.č. 15" 1,000*1</t>
  </si>
  <si>
    <t>"dv.č. 2" 1,000*1</t>
  </si>
  <si>
    <t>122020780</t>
  </si>
  <si>
    <t>357110441</t>
  </si>
  <si>
    <t>3*(1,500*2+0,500*2)</t>
  </si>
  <si>
    <t>1329433298</t>
  </si>
  <si>
    <t>-1017280726</t>
  </si>
  <si>
    <t>-1380594034</t>
  </si>
  <si>
    <t>-251203768</t>
  </si>
  <si>
    <t>-268820575</t>
  </si>
  <si>
    <t>777949236</t>
  </si>
  <si>
    <t>-1138536000</t>
  </si>
  <si>
    <t>"dv.č.11" (1,450+1,970*2)*2*0,500</t>
  </si>
  <si>
    <t>"dv.č.15" (1,450+1,970*2)*2*0,500</t>
  </si>
  <si>
    <t>"dv.č.2" (1,450+1,970*2)*2*0,500</t>
  </si>
  <si>
    <t>1590523770</t>
  </si>
  <si>
    <t>-7530913</t>
  </si>
  <si>
    <t>773620994</t>
  </si>
  <si>
    <t>-91703713</t>
  </si>
  <si>
    <t>32,34*1,05 'Přepočtené koeficientem množství</t>
  </si>
  <si>
    <t>992431405</t>
  </si>
  <si>
    <t>1410824814</t>
  </si>
  <si>
    <t>12*1,05 'Přepočtené koeficientem množství</t>
  </si>
  <si>
    <t>1823549300</t>
  </si>
  <si>
    <t>455924909</t>
  </si>
  <si>
    <t>-1463617582</t>
  </si>
  <si>
    <t>654038710</t>
  </si>
  <si>
    <t>1222455302</t>
  </si>
  <si>
    <t>2,000*3</t>
  </si>
  <si>
    <t>1227645221</t>
  </si>
  <si>
    <t>1290715671</t>
  </si>
  <si>
    <t>11 - Budova A - Kouřotěsné PÚ</t>
  </si>
  <si>
    <t xml:space="preserve">    742 - Elektroinstalace - slaboproud</t>
  </si>
  <si>
    <t>-1959747416</t>
  </si>
  <si>
    <t>"dv.č.3" (1,000*2)*1</t>
  </si>
  <si>
    <t>"dv.č.8" (1,000*2)*1</t>
  </si>
  <si>
    <t>"dv.č.10" (1,000*2)*1</t>
  </si>
  <si>
    <t>"dv.č.25" (1,000*2)*1</t>
  </si>
  <si>
    <t>"dv.č.26" (1,000*2)*1</t>
  </si>
  <si>
    <t>"dv.č.18" (1,000*2)*1</t>
  </si>
  <si>
    <t>"dv.č.21" (1,000*2)*1</t>
  </si>
  <si>
    <t>"dv.č.22" (1,000*2)*1</t>
  </si>
  <si>
    <t>449393707</t>
  </si>
  <si>
    <t>"dv.č.3" (1,450+1,970*2)*0,150</t>
  </si>
  <si>
    <t>"dv.č.7" (1,450+1,970*2)*0,150</t>
  </si>
  <si>
    <t>"dv.č.8" (1,450+1,970*2)*0,150</t>
  </si>
  <si>
    <t>"dv.č.10" (1,450+1,970*2)*0,150</t>
  </si>
  <si>
    <t>"dv.č.25" (1,450+1,970*2)*0,150</t>
  </si>
  <si>
    <t>"dv.č.26" (1,450+1,970*2)*0,150</t>
  </si>
  <si>
    <t>"dv.č.21" (1,450+1,970*2)*0,150</t>
  </si>
  <si>
    <t>"dv.č.22" (1,450+1,970*2)*0,150</t>
  </si>
  <si>
    <t>-383762473</t>
  </si>
  <si>
    <t>"dv.č.3" (1,000*(2,000*2))*1</t>
  </si>
  <si>
    <t>"dv.č.7" (1,000*(2,000*2))*1</t>
  </si>
  <si>
    <t>"dv.č.8" (1,000*(2,000*2))*1</t>
  </si>
  <si>
    <t>"dv.č.10" (1,000*(2,000*2))*1</t>
  </si>
  <si>
    <t>"dv.č.25" (1,000*(2,000*2))*1</t>
  </si>
  <si>
    <t>"dv.č.26" (1,000*(2,000*2))*1</t>
  </si>
  <si>
    <t>"dv.č.13" (1,000*(2,000*2))*1</t>
  </si>
  <si>
    <t>"dv.č.18" (1,000*(2,000*2))*1</t>
  </si>
  <si>
    <t>"dv.č.21" (1,000*(2,000*2))*1</t>
  </si>
  <si>
    <t>"dv.č.22" (1,000*(2,000*2))*1</t>
  </si>
  <si>
    <t>-979302875</t>
  </si>
  <si>
    <t>"dv.č.3" (1,450+1,970*2)*2</t>
  </si>
  <si>
    <t>"dv.č.7" (1,450+1,970*2)*2</t>
  </si>
  <si>
    <t>"dv.č.8" (1,450+1,970*2)*2</t>
  </si>
  <si>
    <t>"dv.č.10" (1,450+1,970*2)*2</t>
  </si>
  <si>
    <t>"dv.č.25" (1,450+1,970*2)*2</t>
  </si>
  <si>
    <t>"dv.č.26" (1,450+1,970*2)*2</t>
  </si>
  <si>
    <t>"dv.č.21" (1,450+1,970*2)*2</t>
  </si>
  <si>
    <t>"dv.č.22" (1,450+1,970*2)*2</t>
  </si>
  <si>
    <t>-577536099</t>
  </si>
  <si>
    <t>922252736</t>
  </si>
  <si>
    <t>"dv.č.3" 1,000</t>
  </si>
  <si>
    <t>"dv.č.8" 1,000</t>
  </si>
  <si>
    <t>"dv.č.26" 1,000</t>
  </si>
  <si>
    <t>177573594</t>
  </si>
  <si>
    <t>397941937</t>
  </si>
  <si>
    <t>"dv.č.3" 1,450*1,970</t>
  </si>
  <si>
    <t>"dv.č.7" 1,450*1,970</t>
  </si>
  <si>
    <t>"dv.č.8" 1,450*1,970</t>
  </si>
  <si>
    <t>"dv.č.10" 1,450*1,970</t>
  </si>
  <si>
    <t>"dv.č.25" 1,450*1,970</t>
  </si>
  <si>
    <t>"dv.č.26" 1,450*1,970</t>
  </si>
  <si>
    <t>"dv.č.21" 1,450*1,970</t>
  </si>
  <si>
    <t>"dv.č.22" 1,450*1,970</t>
  </si>
  <si>
    <t>-797328278</t>
  </si>
  <si>
    <t>"dv.č.3" (1,450+1,970*2)*(0,160+0,050*2)</t>
  </si>
  <si>
    <t>"dv.č.7" (1,450+1,970*2)*(0,160+0,050*2)</t>
  </si>
  <si>
    <t>"dv.č.8" (1,450+1,970*2)*(0,160+0,050*2)</t>
  </si>
  <si>
    <t>"dv.č.10" (1,450+1,970*2)*(0,160+0,050*2)</t>
  </si>
  <si>
    <t>"dv.č.25" (1,450+1,970*2)*(0,160+0,050*2)</t>
  </si>
  <si>
    <t>"dv.č.26" (1,450+1,970*2)*(0,160+0,050*2)</t>
  </si>
  <si>
    <t>"dv.č.21" (1,450+1,970*2)*(0,160+0,050*2)</t>
  </si>
  <si>
    <t>"dv.č.22" (1,450+1,970*2)*(0,160+0,050*2)</t>
  </si>
  <si>
    <t>-311851961</t>
  </si>
  <si>
    <t>1271038477</t>
  </si>
  <si>
    <t>-1245869003</t>
  </si>
  <si>
    <t>997013215</t>
  </si>
  <si>
    <t>Vnitrostaveništní doprava suti a vybouraných hmot vodorovně do 50 m svisle ručně (nošením po schodech) pro budovy a haly výšky přes 15 do 18 m</t>
  </si>
  <si>
    <t>377997488</t>
  </si>
  <si>
    <t>-2142029516</t>
  </si>
  <si>
    <t>2,521*20 'Přepočtené koeficientem množství</t>
  </si>
  <si>
    <t>1300474820</t>
  </si>
  <si>
    <t>142963057</t>
  </si>
  <si>
    <t>2,521*3 'Přepočtené koeficientem množství</t>
  </si>
  <si>
    <t>827259135</t>
  </si>
  <si>
    <t>2112590019</t>
  </si>
  <si>
    <t>-1949032201</t>
  </si>
  <si>
    <t>519028266</t>
  </si>
  <si>
    <t>1082358554</t>
  </si>
  <si>
    <t>742</t>
  </si>
  <si>
    <t>Elektroinstalace - slaboproud</t>
  </si>
  <si>
    <t>74222.001</t>
  </si>
  <si>
    <t>Demontáž, úprava z nová montáž ovládání EPS - předběžná cena</t>
  </si>
  <si>
    <t>960772158</t>
  </si>
  <si>
    <t>-2088593080</t>
  </si>
  <si>
    <t>-2090167927</t>
  </si>
  <si>
    <t>-1183235878</t>
  </si>
  <si>
    <t>-1106789119</t>
  </si>
  <si>
    <t>-1118312659</t>
  </si>
  <si>
    <t>-1734434105</t>
  </si>
  <si>
    <t>"dv.č.2" 1,000*2</t>
  </si>
  <si>
    <t>"dv.č.3" 1,000*2</t>
  </si>
  <si>
    <t>"dv.č.7" 1,000*2</t>
  </si>
  <si>
    <t>"dv.č.8" 1,000*2</t>
  </si>
  <si>
    <t>"dv.č.10" 1,000*2</t>
  </si>
  <si>
    <t>"dv.č.25" 1,000*2</t>
  </si>
  <si>
    <t>"dv.č.26" 1,000*2</t>
  </si>
  <si>
    <t>"dv.č.13" 1,000*2</t>
  </si>
  <si>
    <t>"dv.č.18" 1,000*2</t>
  </si>
  <si>
    <t>"dv.č.21" 1,000*2</t>
  </si>
  <si>
    <t>"dv.č.22" 1,000*2</t>
  </si>
  <si>
    <t>-1203135803</t>
  </si>
  <si>
    <t>-785690136</t>
  </si>
  <si>
    <t>1261504460</t>
  </si>
  <si>
    <t>-1304971586</t>
  </si>
  <si>
    <t>1948102687</t>
  </si>
  <si>
    <t>434967652</t>
  </si>
  <si>
    <t>1810941234</t>
  </si>
  <si>
    <t>-664785692</t>
  </si>
  <si>
    <t>11*(1,500*2+0,500*2)</t>
  </si>
  <si>
    <t>6686288</t>
  </si>
  <si>
    <t>-2074816618</t>
  </si>
  <si>
    <t>1048210720</t>
  </si>
  <si>
    <t>2140110561</t>
  </si>
  <si>
    <t>-941883524</t>
  </si>
  <si>
    <t>-101993051</t>
  </si>
  <si>
    <t>-1749146946</t>
  </si>
  <si>
    <t>"dv.č.3" (1,450+1,970*2)*2*0,500</t>
  </si>
  <si>
    <t>"dv.č.7" (1,450+1,970*2)*2*0,500</t>
  </si>
  <si>
    <t>"dv.č.8" (1,450+1,970*2)*2*0,500</t>
  </si>
  <si>
    <t>"dv.č.10" (1,450+1,970*2)*2*0,500</t>
  </si>
  <si>
    <t>"dv.č.25" (1,450+1,970*2)*2*0,500</t>
  </si>
  <si>
    <t>"dv.č.26" (1,450+1,970*2)*2*0,500</t>
  </si>
  <si>
    <t>"dv.č.21" (1,450+1,970*2)*2*0,500</t>
  </si>
  <si>
    <t>"dv.č.22" (1,450+1,970*2)*2*0,500</t>
  </si>
  <si>
    <t>-85396775</t>
  </si>
  <si>
    <t>-769385575</t>
  </si>
  <si>
    <t>-140763982</t>
  </si>
  <si>
    <t>573779614</t>
  </si>
  <si>
    <t>118,58*1,05 'Přepočtené koeficientem množství</t>
  </si>
  <si>
    <t>44721159</t>
  </si>
  <si>
    <t>-1066597570</t>
  </si>
  <si>
    <t>44*1,05 'Přepočtené koeficientem množství</t>
  </si>
  <si>
    <t>728356921</t>
  </si>
  <si>
    <t>1749116053</t>
  </si>
  <si>
    <t>-616539726</t>
  </si>
  <si>
    <t>1937011386</t>
  </si>
  <si>
    <t>1871624240</t>
  </si>
  <si>
    <t>2,000*11</t>
  </si>
  <si>
    <t>HZS2491</t>
  </si>
  <si>
    <t>Hodinové zúčtovací sazby profesí PSV zednické výpomoci a pomocné práce PSV dělník zednických výpomocí</t>
  </si>
  <si>
    <t>-1079775715</t>
  </si>
  <si>
    <t>"pro slaboproudé rozvody"</t>
  </si>
  <si>
    <t>1*11*2,000</t>
  </si>
  <si>
    <t>-1262918713</t>
  </si>
  <si>
    <t>-765864168</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</si>
  <si>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</si>
  <si>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</si>
  <si>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</si>
  <si>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</si>
  <si>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</si>
  <si>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</si>
  <si>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</si>
  <si>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</si>
  <si>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</si>
  <si>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</si>
  <si>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</si>
  <si>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</si>
  <si>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</si>
  <si>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</si>
  <si>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</si>
  <si>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</si>
  <si>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</si>
  <si>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</si>
  <si>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</si>
  <si>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</si>
  <si>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</si>
  <si>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</si>
  <si>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</si>
  <si>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</si>
  <si>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</si>
  <si>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</si>
  <si>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</si>
  <si>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</si>
  <si>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</si>
  <si>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</si>
  <si>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</si>
  <si>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</si>
  <si>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</si>
  <si>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</si>
  <si>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</si>
  <si>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</si>
  <si>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</si>
  <si>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</si>
  <si>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</si>
  <si>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</si>
  <si>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</si>
  <si>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</si>
  <si>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</si>
  <si>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</si>
  <si>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</si>
  <si>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</si>
  <si>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</si>
  <si>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</si>
  <si>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</si>
  <si>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</si>
  <si>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</si>
  <si>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</si>
  <si>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</si>
  <si>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</si>
  <si>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</si>
  <si>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</si>
  <si>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</si>
  <si>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</si>
  <si>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</si>
  <si>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</si>
  <si>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</si>
  <si>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</si>
  <si>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</si>
  <si>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</si>
  <si>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</si>
  <si>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</si>
  <si>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</si>
  <si>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</si>
  <si>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</si>
  <si>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</si>
  <si>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</si>
  <si>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</si>
  <si>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</si>
  <si>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</si>
  <si>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</si>
  <si>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</si>
  <si>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</si>
  <si>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</si>
  <si>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</si>
  <si>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</si>
  <si>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</si>
  <si>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</si>
  <si>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</si>
  <si>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</si>
  <si>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</si>
  <si>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</si>
  <si>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</si>
  <si>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</si>
  <si>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</si>
  <si>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</si>
  <si>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</si>
  <si>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</si>
  <si>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</si>
  <si>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</si>
  <si>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</si>
  <si>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</si>
  <si>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</si>
  <si>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</si>
  <si>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</si>
  <si>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</si>
  <si>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</si>
  <si>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</si>
  <si>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</si>
  <si>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</si>
  <si>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</si>
  <si>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</si>
  <si>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</si>
  <si>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</si>
  <si>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</si>
  <si>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</si>
  <si>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</si>
  <si>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</si>
  <si>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</si>
  <si>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</si>
  <si>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</si>
  <si>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</si>
  <si>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</si>
  <si>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</si>
  <si>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</si>
  <si>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</si>
  <si>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</si>
  <si>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</si>
  <si>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</si>
  <si>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</si>
  <si>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</si>
  <si>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</si>
  <si>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</si>
  <si>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</si>
  <si>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</si>
  <si>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</si>
  <si>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</si>
  <si>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</si>
  <si>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</si>
  <si>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</si>
  <si>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</si>
  <si>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</si>
  <si>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</si>
  <si>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</si>
  <si>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</si>
  <si>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</si>
  <si>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</si>
  <si>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</si>
  <si>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</si>
  <si>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</si>
  <si>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</si>
  <si>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</si>
  <si>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</si>
  <si>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</si>
  <si>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</si>
  <si>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</si>
  <si>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</si>
  <si>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</si>
  <si>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</si>
  <si>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</si>
  <si>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</si>
  <si>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</si>
  <si>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</si>
  <si>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</si>
  <si>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</si>
  <si>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</si>
  <si>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</si>
  <si>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</si>
  <si>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</si>
  <si>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</si>
  <si>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</si>
  <si>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</si>
  <si>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</si>
  <si>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</si>
  <si>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</si>
  <si>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</si>
  <si>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</si>
  <si>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</si>
  <si>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</si>
  <si>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</si>
  <si>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</si>
  <si>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</si>
  <si>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</si>
  <si>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</si>
  <si>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</si>
  <si>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</si>
  <si>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</si>
  <si>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</si>
  <si>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Přehled nevyhovujících požárních uzávěrů MNUL</t>
  </si>
  <si>
    <t>Číslo</t>
  </si>
  <si>
    <t>Podlaží</t>
  </si>
  <si>
    <t>Místo zabudování</t>
  </si>
  <si>
    <t>Odolnost /označení</t>
  </si>
  <si>
    <t>Funkce</t>
  </si>
  <si>
    <t>BUDOVA A</t>
  </si>
  <si>
    <t>6.</t>
  </si>
  <si>
    <t>1.NP</t>
  </si>
  <si>
    <t>chodba operační sály</t>
  </si>
  <si>
    <t>EW 30D3 C</t>
  </si>
  <si>
    <t>2/140</t>
  </si>
  <si>
    <t>nevyhovující</t>
  </si>
  <si>
    <t>29.</t>
  </si>
  <si>
    <t>do budovy B</t>
  </si>
  <si>
    <t>EI 30D3 C</t>
  </si>
  <si>
    <t>P/140</t>
  </si>
  <si>
    <t>nepožární</t>
  </si>
  <si>
    <t>33.</t>
  </si>
  <si>
    <t>sesterna F 108</t>
  </si>
  <si>
    <t>EW 30D3</t>
  </si>
  <si>
    <t>L/110</t>
  </si>
  <si>
    <t>38.</t>
  </si>
  <si>
    <t>průchod k RTG</t>
  </si>
  <si>
    <t>L/145</t>
  </si>
  <si>
    <t>42.</t>
  </si>
  <si>
    <t>kardiologická klinika</t>
  </si>
  <si>
    <t>2/145</t>
  </si>
  <si>
    <t>57.</t>
  </si>
  <si>
    <t>klinika kardio</t>
  </si>
  <si>
    <t>73.</t>
  </si>
  <si>
    <t>gastroentrologie</t>
  </si>
  <si>
    <t>105.</t>
  </si>
  <si>
    <t>1.PP</t>
  </si>
  <si>
    <t>svoz odpadu prádlo</t>
  </si>
  <si>
    <t>EW 30D1</t>
  </si>
  <si>
    <t>125.</t>
  </si>
  <si>
    <t>strojovna VZT E 062</t>
  </si>
  <si>
    <t>129.</t>
  </si>
  <si>
    <t>u výtahu</t>
  </si>
  <si>
    <t>EWC 15D1</t>
  </si>
  <si>
    <t>131.</t>
  </si>
  <si>
    <t>úprava lůžek</t>
  </si>
  <si>
    <t>EI 90D1 C</t>
  </si>
  <si>
    <t>173.</t>
  </si>
  <si>
    <t>u skladu 001</t>
  </si>
  <si>
    <t>EI 30D3C</t>
  </si>
  <si>
    <t>178.</t>
  </si>
  <si>
    <t>2.NP.</t>
  </si>
  <si>
    <t>WC ženy</t>
  </si>
  <si>
    <t>EW 15D3</t>
  </si>
  <si>
    <t>L/80</t>
  </si>
  <si>
    <t>181.</t>
  </si>
  <si>
    <t>WC muži</t>
  </si>
  <si>
    <t>L/90</t>
  </si>
  <si>
    <t>200.</t>
  </si>
  <si>
    <t>archiv</t>
  </si>
  <si>
    <t>P/90</t>
  </si>
  <si>
    <t>204.</t>
  </si>
  <si>
    <t>únik</t>
  </si>
  <si>
    <t>EW 30D3C</t>
  </si>
  <si>
    <t>210.</t>
  </si>
  <si>
    <t>robotická chirurgie</t>
  </si>
  <si>
    <t>220.</t>
  </si>
  <si>
    <t>4.NP</t>
  </si>
  <si>
    <t>hrudní oddělení</t>
  </si>
  <si>
    <t>BUDOVA C</t>
  </si>
  <si>
    <t>55.</t>
  </si>
  <si>
    <t>3.NP</t>
  </si>
  <si>
    <t>el. rozvodna</t>
  </si>
  <si>
    <t>EW30 DP3 C</t>
  </si>
  <si>
    <t>65.</t>
  </si>
  <si>
    <t>2.NP</t>
  </si>
  <si>
    <t>odběrová místnost</t>
  </si>
  <si>
    <t>P/80</t>
  </si>
  <si>
    <t>70.</t>
  </si>
  <si>
    <t>schodiště</t>
  </si>
  <si>
    <t>EI30 DP3 SC</t>
  </si>
  <si>
    <t>72.</t>
  </si>
  <si>
    <t>toxikologie</t>
  </si>
  <si>
    <t>75.</t>
  </si>
  <si>
    <t>naproti t odpadu</t>
  </si>
  <si>
    <t>mezera pod křídlem</t>
  </si>
  <si>
    <t>82.</t>
  </si>
  <si>
    <t xml:space="preserve">pitevna </t>
  </si>
  <si>
    <t>EW15 DP3 C</t>
  </si>
  <si>
    <t>83.</t>
  </si>
  <si>
    <t>pitevna dv.č.117</t>
  </si>
  <si>
    <t>92.</t>
  </si>
  <si>
    <t>str VZT 033</t>
  </si>
  <si>
    <t>EW30 DP1</t>
  </si>
  <si>
    <t>nevyhovující, pouze EW15</t>
  </si>
  <si>
    <t>99.</t>
  </si>
  <si>
    <t>strojovna VZT</t>
  </si>
  <si>
    <t>BUDOVA  D1</t>
  </si>
  <si>
    <t>16.</t>
  </si>
  <si>
    <t>vstup chodba</t>
  </si>
  <si>
    <t>EI30 DP3 C</t>
  </si>
  <si>
    <t>17.</t>
  </si>
  <si>
    <t>EI30 DP3</t>
  </si>
  <si>
    <t>18.</t>
  </si>
  <si>
    <t xml:space="preserve"> P/90</t>
  </si>
  <si>
    <t>19.</t>
  </si>
  <si>
    <t>EI30 DP3 C K</t>
  </si>
  <si>
    <t>2/150</t>
  </si>
  <si>
    <t>20.</t>
  </si>
  <si>
    <t>strojovna VZT 3</t>
  </si>
  <si>
    <t>21.</t>
  </si>
  <si>
    <t>šatna zaměstnanců</t>
  </si>
  <si>
    <t>22.</t>
  </si>
  <si>
    <t>25.</t>
  </si>
  <si>
    <t>únik. schod. střed.</t>
  </si>
  <si>
    <t>2/125</t>
  </si>
  <si>
    <t>27.</t>
  </si>
  <si>
    <t>D1 - D2</t>
  </si>
  <si>
    <t>30.</t>
  </si>
  <si>
    <t>35.</t>
  </si>
  <si>
    <t>5.NP</t>
  </si>
  <si>
    <t>39.</t>
  </si>
  <si>
    <t>u strojovny VZT 3</t>
  </si>
  <si>
    <t>BUDOVA D2</t>
  </si>
  <si>
    <t>10.</t>
  </si>
  <si>
    <t>sály u výtahu</t>
  </si>
  <si>
    <t>14.</t>
  </si>
  <si>
    <t>zásobavací chodba</t>
  </si>
  <si>
    <t>chodba</t>
  </si>
  <si>
    <t>chybí dveře</t>
  </si>
  <si>
    <t>sklad</t>
  </si>
  <si>
    <t>28.</t>
  </si>
  <si>
    <t>ml. kuchyň</t>
  </si>
  <si>
    <t xml:space="preserve">strojovna VZT </t>
  </si>
  <si>
    <t>47.</t>
  </si>
  <si>
    <t>53.</t>
  </si>
  <si>
    <t>doktoři</t>
  </si>
  <si>
    <t>sekretariát</t>
  </si>
  <si>
    <t>60.</t>
  </si>
  <si>
    <t>61.</t>
  </si>
  <si>
    <t>gynekol.-porodnice</t>
  </si>
  <si>
    <t xml:space="preserve">EI30 DP3 </t>
  </si>
  <si>
    <t>gynekol.šestinedělí</t>
  </si>
  <si>
    <t>68.</t>
  </si>
  <si>
    <t>dětská klinika</t>
  </si>
  <si>
    <t>IPV 2</t>
  </si>
  <si>
    <t>78.</t>
  </si>
  <si>
    <t>6.NP</t>
  </si>
  <si>
    <t>tunel</t>
  </si>
  <si>
    <t>80.</t>
  </si>
  <si>
    <t>JIP</t>
  </si>
  <si>
    <t>BUDOVA G</t>
  </si>
  <si>
    <t>5.</t>
  </si>
  <si>
    <t>7.NP</t>
  </si>
  <si>
    <t>vstup oddělení</t>
  </si>
  <si>
    <t>1/125</t>
  </si>
  <si>
    <t>23.</t>
  </si>
  <si>
    <t>interní oddělení</t>
  </si>
  <si>
    <t>oční sekretariát</t>
  </si>
  <si>
    <t>EI 30DP3 C</t>
  </si>
  <si>
    <t xml:space="preserve">vstup oddělení </t>
  </si>
  <si>
    <t>oční</t>
  </si>
  <si>
    <t>40.</t>
  </si>
  <si>
    <t>chodba 005</t>
  </si>
  <si>
    <t>chodba sklep</t>
  </si>
  <si>
    <t>43.</t>
  </si>
  <si>
    <t>chodba sklep 021</t>
  </si>
  <si>
    <t>45.</t>
  </si>
  <si>
    <t>chodba vzadu</t>
  </si>
  <si>
    <t>BUDOVA CH</t>
  </si>
  <si>
    <t>13.</t>
  </si>
  <si>
    <t>EW30 DP1 C K</t>
  </si>
  <si>
    <t>BUDOVA I</t>
  </si>
  <si>
    <t>31.</t>
  </si>
  <si>
    <t>balkon</t>
  </si>
  <si>
    <t>EI30D1 C</t>
  </si>
  <si>
    <t>BUDOVA P</t>
  </si>
  <si>
    <t>1.</t>
  </si>
  <si>
    <t>úklid</t>
  </si>
  <si>
    <t>P/70</t>
  </si>
  <si>
    <t>únikové schodiště</t>
  </si>
  <si>
    <t>pokoj č.7</t>
  </si>
  <si>
    <t>36.</t>
  </si>
  <si>
    <t>eko finiser</t>
  </si>
  <si>
    <t>37.</t>
  </si>
  <si>
    <t>L/60</t>
  </si>
  <si>
    <t>BUDOVA LÉKARNY</t>
  </si>
  <si>
    <t>7.</t>
  </si>
  <si>
    <t>šatna 112/1</t>
  </si>
  <si>
    <t>BUDOVA STRAVOVACÍ ZAŘÍZENÍ</t>
  </si>
  <si>
    <t>2.</t>
  </si>
  <si>
    <t>vstup jidelna V</t>
  </si>
  <si>
    <t>11.</t>
  </si>
  <si>
    <t>kuchyň</t>
  </si>
  <si>
    <t>15.</t>
  </si>
  <si>
    <t>EI30 DP3C</t>
  </si>
  <si>
    <t>BUDOVA A KOUŘOTĚSNÉE</t>
  </si>
  <si>
    <t>lůžkové</t>
  </si>
  <si>
    <t>SC D3+</t>
  </si>
  <si>
    <t>3.</t>
  </si>
  <si>
    <t>vstup do E</t>
  </si>
  <si>
    <t>nevyhovující, ovl. EPS</t>
  </si>
  <si>
    <t>8.</t>
  </si>
  <si>
    <t>SC</t>
  </si>
  <si>
    <t>křídlo dře o podlahu, ovl. EPS</t>
  </si>
  <si>
    <t>u evak. výtahu</t>
  </si>
  <si>
    <t>nefunkční C, ovl. EPS</t>
  </si>
  <si>
    <t>2NP</t>
  </si>
  <si>
    <t>žlutá chodba oper.s</t>
  </si>
  <si>
    <t>nefunkční C</t>
  </si>
  <si>
    <t>26.</t>
  </si>
  <si>
    <t>u ARO</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</si>
</sst>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Trebuchet MS"/>
      <family val="2"/>
    </font>
    <font>
      <sz val="10"/>
      <name val="Arial"/>
      <family val="2"/>
    </font>
    <font>
      <sz val="11"/>
      <color theme="1"/>
      <name val="Calibri"/>
      <family val="2"/>
      <scheme val="minor"/>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0000A8"/>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
      <b/>
      <sz val="11"/>
      <color theme="1"/>
      <name val="Calibri"/>
      <family val="2"/>
      <scheme val="minor"/>
    </font>
    <font>
      <b/>
      <sz val="20"/>
      <color theme="1"/>
      <name val="Calibri"/>
      <family val="2"/>
      <scheme val="minor"/>
    </font>
    <font>
      <sz val="8"/>
      <color theme="1"/>
      <name val="Calibri"/>
      <family val="2"/>
      <scheme val="minor"/>
    </font>
    <font>
      <sz val="9"/>
      <color theme="1"/>
      <name val="Calibri"/>
      <family val="2"/>
      <scheme val="minor"/>
    </font>
    <font>
      <sz val="10"/>
      <color theme="1"/>
      <name val="Calibri"/>
      <family val="2"/>
      <scheme val="minor"/>
    </font>
  </fonts>
  <fills count="8">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theme="0"/>
        <bgColor indexed="64"/>
      </patternFill>
    </fill>
    <fill>
      <patternFill patternType="solid">
        <fgColor rgb="FFC0C0C0"/>
        <bgColor indexed="64"/>
      </patternFill>
    </fill>
  </fills>
  <borders count="64">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bottom style="thin"/>
    </border>
    <border>
      <left style="thin"/>
      <right style="thin"/>
      <top/>
      <bottom style="thin"/>
    </border>
    <border>
      <left/>
      <right/>
      <top style="thin"/>
      <bottom style="thin"/>
    </border>
    <border>
      <left/>
      <right style="medium"/>
      <top style="thin"/>
      <bottom style="thin"/>
    </border>
    <border>
      <left style="medium"/>
      <right style="thin"/>
      <top style="thin"/>
      <bottom/>
    </border>
    <border>
      <left style="thin"/>
      <right style="thin"/>
      <top style="thin"/>
      <bottom/>
    </border>
    <border>
      <left style="medium"/>
      <right style="thin"/>
      <top style="thin"/>
      <bottom style="medium"/>
    </border>
    <border>
      <left style="thin"/>
      <right style="thin"/>
      <top style="thin"/>
      <bottom style="medium"/>
    </border>
    <border>
      <left/>
      <right style="thin">
        <color rgb="FF000000"/>
      </right>
      <top style="hair">
        <color rgb="FF969696"/>
      </top>
      <bottom/>
    </border>
    <border>
      <left/>
      <right style="thin">
        <color rgb="FF000000"/>
      </right>
      <top style="hair">
        <color rgb="FF000000"/>
      </top>
      <bottom style="hair">
        <color rgb="FF000000"/>
      </bottom>
    </border>
    <border>
      <left style="thin"/>
      <right style="medium"/>
      <top style="thin"/>
      <bottom style="medium"/>
    </border>
    <border>
      <left style="thin"/>
      <right style="medium"/>
      <top style="thin"/>
      <bottom style="thin"/>
    </border>
    <border>
      <left style="medium"/>
      <right/>
      <top style="thin"/>
      <bottom style="thin"/>
    </border>
    <border>
      <left style="thin"/>
      <right style="medium"/>
      <top style="thin"/>
      <bottom/>
    </border>
    <border>
      <left style="thin"/>
      <right/>
      <top style="thin"/>
      <bottom style="thin"/>
    </border>
    <border>
      <left/>
      <right style="thin"/>
      <top style="thin"/>
      <bottom style="thin"/>
    </border>
    <border>
      <left style="thin"/>
      <right style="medium"/>
      <top/>
      <bottom style="thin"/>
    </border>
    <border>
      <left style="medium"/>
      <right/>
      <top style="medium"/>
      <bottom/>
    </border>
    <border>
      <left style="medium"/>
      <right/>
      <top/>
      <bottom/>
    </border>
    <border>
      <left style="medium"/>
      <right/>
      <top/>
      <bottom style="medium"/>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style="thin"/>
      <right style="medium"/>
      <top style="medium"/>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xf numFmtId="0" fontId="2" fillId="0" borderId="0">
      <alignment/>
      <protection/>
    </xf>
  </cellStyleXfs>
  <cellXfs count="543">
    <xf numFmtId="0" fontId="0" fillId="0" borderId="0" xfId="0"/>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pplyProtection="1">
      <alignment horizontal="center" vertical="center"/>
      <protection locked="0"/>
    </xf>
    <xf numFmtId="0" fontId="14" fillId="2" borderId="0" xfId="0" applyFont="1" applyFill="1" applyAlignment="1" applyProtection="1">
      <alignment horizontal="left" vertical="center"/>
      <protection/>
    </xf>
    <xf numFmtId="0" fontId="15" fillId="2" borderId="0" xfId="0" applyFont="1" applyFill="1" applyAlignment="1" applyProtection="1">
      <alignment vertical="center"/>
      <protection/>
    </xf>
    <xf numFmtId="0" fontId="16" fillId="2" borderId="0" xfId="0" applyFont="1" applyFill="1" applyAlignment="1" applyProtection="1">
      <alignment horizontal="left" vertical="center"/>
      <protection/>
    </xf>
    <xf numFmtId="0" fontId="17" fillId="2" borderId="0" xfId="20" applyFont="1" applyFill="1" applyAlignment="1" applyProtection="1">
      <alignment vertical="center"/>
      <protection/>
    </xf>
    <xf numFmtId="0" fontId="41" fillId="2" borderId="0" xfId="20" applyFill="1"/>
    <xf numFmtId="0" fontId="0" fillId="2" borderId="0" xfId="0" applyFill="1"/>
    <xf numFmtId="0" fontId="14" fillId="2" borderId="0" xfId="0" applyFont="1" applyFill="1" applyAlignment="1">
      <alignment horizontal="lef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19" fillId="0" borderId="0" xfId="0" applyFont="1" applyBorder="1" applyAlignment="1">
      <alignment horizontal="left" vertical="center"/>
    </xf>
    <xf numFmtId="0" fontId="0" fillId="0" borderId="5" xfId="0" applyBorder="1"/>
    <xf numFmtId="0" fontId="18" fillId="0" borderId="0" xfId="0" applyFont="1" applyAlignment="1">
      <alignment horizontal="left" vertical="center"/>
    </xf>
    <xf numFmtId="0" fontId="20" fillId="0" borderId="0" xfId="0" applyFont="1" applyAlignment="1">
      <alignment horizontal="left" vertical="center"/>
    </xf>
    <xf numFmtId="0" fontId="21" fillId="0" borderId="0" xfId="0" applyFont="1" applyBorder="1" applyAlignment="1">
      <alignment horizontal="left" vertical="top"/>
    </xf>
    <xf numFmtId="0" fontId="5" fillId="0" borderId="0" xfId="0" applyFont="1" applyBorder="1" applyAlignment="1">
      <alignment horizontal="left" vertical="top"/>
    </xf>
    <xf numFmtId="0" fontId="4" fillId="3" borderId="0" xfId="0" applyFont="1" applyFill="1" applyBorder="1" applyAlignment="1" applyProtection="1">
      <alignment horizontal="left" vertical="center"/>
      <protection locked="0"/>
    </xf>
    <xf numFmtId="0" fontId="4" fillId="0" borderId="0" xfId="0" applyFont="1" applyBorder="1" applyAlignment="1">
      <alignment horizontal="left" vertical="top"/>
    </xf>
    <xf numFmtId="0" fontId="0" fillId="0" borderId="6" xfId="0" applyBorder="1"/>
    <xf numFmtId="0" fontId="0" fillId="0" borderId="4" xfId="0" applyFont="1" applyBorder="1" applyAlignment="1">
      <alignment vertical="center"/>
    </xf>
    <xf numFmtId="0" fontId="0" fillId="0" borderId="0" xfId="0" applyFont="1" applyBorder="1" applyAlignment="1">
      <alignment vertical="center"/>
    </xf>
    <xf numFmtId="0" fontId="23" fillId="0" borderId="7" xfId="0" applyFont="1" applyBorder="1" applyAlignment="1">
      <alignment horizontal="left" vertical="center"/>
    </xf>
    <xf numFmtId="0" fontId="0" fillId="0" borderId="5"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0" fillId="4" borderId="0" xfId="0" applyFont="1" applyFill="1" applyBorder="1" applyAlignment="1">
      <alignment vertical="center"/>
    </xf>
    <xf numFmtId="0" fontId="5" fillId="4" borderId="8" xfId="0" applyFont="1" applyFill="1" applyBorder="1" applyAlignment="1">
      <alignment horizontal="left" vertical="center"/>
    </xf>
    <xf numFmtId="0" fontId="5" fillId="4" borderId="9" xfId="0" applyFont="1" applyFill="1" applyBorder="1" applyAlignment="1">
      <alignment horizontal="center" vertical="center"/>
    </xf>
    <xf numFmtId="0" fontId="0" fillId="4" borderId="5"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9" fillId="0" borderId="0" xfId="0" applyFont="1" applyAlignment="1">
      <alignment horizontal="left" vertical="center"/>
    </xf>
    <xf numFmtId="0" fontId="4" fillId="0" borderId="4" xfId="0" applyFont="1" applyBorder="1" applyAlignment="1">
      <alignment vertical="center"/>
    </xf>
    <xf numFmtId="0" fontId="5" fillId="0" borderId="4" xfId="0" applyFont="1" applyBorder="1" applyAlignment="1">
      <alignment vertical="center"/>
    </xf>
    <xf numFmtId="0" fontId="5" fillId="0" borderId="0" xfId="0" applyFont="1" applyAlignment="1">
      <alignment horizontal="left" vertical="center"/>
    </xf>
    <xf numFmtId="0" fontId="24" fillId="0" borderId="0" xfId="0" applyFont="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5" borderId="9" xfId="0" applyFont="1" applyFill="1" applyBorder="1" applyAlignment="1">
      <alignment vertical="center"/>
    </xf>
    <xf numFmtId="0" fontId="4" fillId="5" borderId="16" xfId="0" applyFont="1" applyFill="1" applyBorder="1" applyAlignment="1">
      <alignment horizontal="center" vertical="center"/>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0" fillId="0" borderId="20" xfId="0" applyFont="1" applyBorder="1" applyAlignment="1">
      <alignment vertical="center"/>
    </xf>
    <xf numFmtId="0" fontId="26" fillId="0" borderId="0" xfId="0" applyFont="1" applyAlignment="1">
      <alignment horizontal="left" vertical="center"/>
    </xf>
    <xf numFmtId="0" fontId="26" fillId="0" borderId="0" xfId="0" applyFont="1" applyAlignment="1">
      <alignment vertical="center"/>
    </xf>
    <xf numFmtId="0" fontId="5" fillId="0" borderId="0" xfId="0" applyFont="1" applyAlignment="1">
      <alignment horizontal="center" vertical="center"/>
    </xf>
    <xf numFmtId="4" fontId="25" fillId="0" borderId="21" xfId="0" applyNumberFormat="1" applyFont="1" applyBorder="1" applyAlignment="1">
      <alignment vertical="center"/>
    </xf>
    <xf numFmtId="4" fontId="25" fillId="0" borderId="0" xfId="0" applyNumberFormat="1" applyFont="1" applyBorder="1" applyAlignment="1">
      <alignment vertical="center"/>
    </xf>
    <xf numFmtId="166" fontId="25" fillId="0" borderId="0" xfId="0" applyNumberFormat="1" applyFont="1" applyBorder="1" applyAlignment="1">
      <alignment vertical="center"/>
    </xf>
    <xf numFmtId="4" fontId="25" fillId="0" borderId="15" xfId="0" applyNumberFormat="1" applyFont="1" applyBorder="1" applyAlignment="1">
      <alignmen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4" xfId="0" applyFont="1" applyBorder="1" applyAlignment="1">
      <alignment vertical="center"/>
    </xf>
    <xf numFmtId="0" fontId="29" fillId="0" borderId="0" xfId="0" applyFont="1" applyAlignment="1">
      <alignment vertical="center"/>
    </xf>
    <xf numFmtId="0" fontId="31" fillId="0" borderId="0" xfId="0" applyFont="1" applyAlignment="1">
      <alignment horizontal="center" vertical="center"/>
    </xf>
    <xf numFmtId="4" fontId="32" fillId="0" borderId="21" xfId="0" applyNumberFormat="1" applyFont="1" applyBorder="1" applyAlignment="1">
      <alignment vertical="center"/>
    </xf>
    <xf numFmtId="4" fontId="32" fillId="0" borderId="0" xfId="0" applyNumberFormat="1" applyFont="1" applyBorder="1" applyAlignment="1">
      <alignment vertical="center"/>
    </xf>
    <xf numFmtId="166" fontId="32" fillId="0" borderId="0" xfId="0" applyNumberFormat="1" applyFont="1" applyBorder="1" applyAlignment="1">
      <alignment vertical="center"/>
    </xf>
    <xf numFmtId="4" fontId="32" fillId="0" borderId="15" xfId="0" applyNumberFormat="1" applyFont="1" applyBorder="1" applyAlignment="1">
      <alignment vertical="center"/>
    </xf>
    <xf numFmtId="0" fontId="6" fillId="0" borderId="0" xfId="0" applyFont="1" applyAlignment="1">
      <alignment horizontal="left" vertical="center"/>
    </xf>
    <xf numFmtId="4" fontId="32" fillId="0" borderId="22" xfId="0" applyNumberFormat="1" applyFont="1" applyBorder="1" applyAlignment="1">
      <alignment vertical="center"/>
    </xf>
    <xf numFmtId="4" fontId="32" fillId="0" borderId="23" xfId="0" applyNumberFormat="1" applyFont="1" applyBorder="1" applyAlignment="1">
      <alignment vertical="center"/>
    </xf>
    <xf numFmtId="166" fontId="32" fillId="0" borderId="23" xfId="0" applyNumberFormat="1" applyFont="1" applyBorder="1" applyAlignment="1">
      <alignment vertical="center"/>
    </xf>
    <xf numFmtId="4" fontId="32" fillId="0" borderId="24" xfId="0" applyNumberFormat="1" applyFont="1" applyBorder="1" applyAlignment="1">
      <alignment vertical="center"/>
    </xf>
    <xf numFmtId="0" fontId="0" fillId="0" borderId="0" xfId="0" applyProtection="1">
      <protection locked="0"/>
    </xf>
    <xf numFmtId="0" fontId="15" fillId="2" borderId="0" xfId="0" applyFont="1" applyFill="1" applyAlignment="1">
      <alignment vertical="center"/>
    </xf>
    <xf numFmtId="0" fontId="16" fillId="2" borderId="0" xfId="0" applyFont="1" applyFill="1" applyAlignment="1">
      <alignment horizontal="left" vertical="center"/>
    </xf>
    <xf numFmtId="0" fontId="33" fillId="2" borderId="0" xfId="20" applyFont="1" applyFill="1" applyAlignment="1">
      <alignment vertical="center"/>
    </xf>
    <xf numFmtId="0" fontId="15" fillId="2" borderId="0" xfId="0" applyFont="1" applyFill="1" applyAlignment="1" applyProtection="1">
      <alignment vertical="center"/>
      <protection locked="0"/>
    </xf>
    <xf numFmtId="0" fontId="0" fillId="0" borderId="0"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4" xfId="0" applyFont="1" applyBorder="1" applyAlignment="1">
      <alignment horizontal="center" vertical="center" wrapText="1"/>
    </xf>
    <xf numFmtId="166" fontId="36" fillId="0" borderId="13" xfId="0" applyNumberFormat="1" applyFont="1" applyBorder="1" applyAlignment="1">
      <alignment/>
    </xf>
    <xf numFmtId="166" fontId="36" fillId="0" borderId="14" xfId="0" applyNumberFormat="1" applyFont="1" applyBorder="1" applyAlignment="1">
      <alignment/>
    </xf>
    <xf numFmtId="4" fontId="37" fillId="0" borderId="0" xfId="0" applyNumberFormat="1" applyFont="1" applyAlignment="1">
      <alignment vertical="center"/>
    </xf>
    <xf numFmtId="0" fontId="9" fillId="0" borderId="4" xfId="0" applyFont="1" applyBorder="1" applyAlignment="1">
      <alignment/>
    </xf>
    <xf numFmtId="0" fontId="9" fillId="0" borderId="0" xfId="0" applyFont="1" applyAlignment="1">
      <alignment horizontal="left"/>
    </xf>
    <xf numFmtId="0" fontId="9" fillId="0" borderId="21"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5"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4" fontId="0" fillId="3" borderId="25" xfId="0" applyNumberFormat="1" applyFont="1" applyFill="1" applyBorder="1" applyAlignment="1" applyProtection="1">
      <alignment vertical="center"/>
      <protection locked="0"/>
    </xf>
    <xf numFmtId="0" fontId="3" fillId="3" borderId="25" xfId="0" applyFont="1" applyFill="1" applyBorder="1" applyAlignment="1" applyProtection="1">
      <alignment horizontal="left" vertical="center"/>
      <protection locked="0"/>
    </xf>
    <xf numFmtId="0" fontId="3" fillId="0" borderId="0" xfId="0" applyFont="1" applyBorder="1" applyAlignment="1">
      <alignment horizontal="center" vertical="center"/>
    </xf>
    <xf numFmtId="166" fontId="3" fillId="0" borderId="0" xfId="0" applyNumberFormat="1" applyFont="1" applyBorder="1" applyAlignment="1">
      <alignment vertical="center"/>
    </xf>
    <xf numFmtId="166" fontId="3" fillId="0" borderId="15" xfId="0" applyNumberFormat="1" applyFont="1" applyBorder="1" applyAlignment="1">
      <alignment vertical="center"/>
    </xf>
    <xf numFmtId="4" fontId="0" fillId="0" borderId="0" xfId="0" applyNumberFormat="1" applyFont="1" applyAlignment="1">
      <alignment vertical="center"/>
    </xf>
    <xf numFmtId="0" fontId="10" fillId="0" borderId="4" xfId="0" applyFont="1" applyBorder="1" applyAlignment="1">
      <alignment vertical="center"/>
    </xf>
    <xf numFmtId="0" fontId="10" fillId="0" borderId="0" xfId="0" applyFont="1" applyAlignment="1">
      <alignment horizontal="left" vertical="center"/>
    </xf>
    <xf numFmtId="0" fontId="10" fillId="0" borderId="0" xfId="0" applyFont="1" applyAlignment="1" applyProtection="1">
      <alignment vertical="center"/>
      <protection locked="0"/>
    </xf>
    <xf numFmtId="0" fontId="10" fillId="0" borderId="21"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1" fillId="0" borderId="4" xfId="0" applyFont="1" applyBorder="1" applyAlignment="1">
      <alignment vertical="center"/>
    </xf>
    <xf numFmtId="0" fontId="11" fillId="0" borderId="0" xfId="0" applyFont="1" applyAlignment="1">
      <alignment horizontal="left" vertical="center"/>
    </xf>
    <xf numFmtId="0" fontId="11" fillId="0" borderId="0" xfId="0" applyFont="1" applyAlignment="1" applyProtection="1">
      <alignment vertical="center"/>
      <protection locked="0"/>
    </xf>
    <xf numFmtId="0" fontId="11" fillId="0" borderId="21"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12" fillId="0" borderId="4" xfId="0" applyFont="1" applyBorder="1" applyAlignment="1">
      <alignment vertical="center"/>
    </xf>
    <xf numFmtId="0" fontId="12" fillId="0" borderId="0" xfId="0" applyFont="1" applyAlignment="1">
      <alignment horizontal="left" vertical="center"/>
    </xf>
    <xf numFmtId="0" fontId="12" fillId="0" borderId="21"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0" fontId="13" fillId="0" borderId="4" xfId="0" applyFont="1" applyBorder="1" applyAlignment="1">
      <alignment vertical="center"/>
    </xf>
    <xf numFmtId="0" fontId="13" fillId="0" borderId="21" xfId="0" applyFont="1" applyBorder="1" applyAlignment="1">
      <alignment vertical="center"/>
    </xf>
    <xf numFmtId="0" fontId="13" fillId="0" borderId="0" xfId="0" applyFont="1" applyBorder="1" applyAlignment="1">
      <alignment vertical="center"/>
    </xf>
    <xf numFmtId="0" fontId="13" fillId="0" borderId="15" xfId="0" applyFont="1" applyBorder="1" applyAlignment="1">
      <alignment vertical="center"/>
    </xf>
    <xf numFmtId="0" fontId="13" fillId="0" borderId="0" xfId="0" applyFont="1" applyAlignment="1">
      <alignment horizontal="left" vertical="center"/>
    </xf>
    <xf numFmtId="0" fontId="0" fillId="0" borderId="0" xfId="0" applyFont="1" applyAlignment="1" applyProtection="1">
      <alignment vertical="center"/>
      <protection locked="0"/>
    </xf>
    <xf numFmtId="0" fontId="0" fillId="0" borderId="21" xfId="0" applyFont="1" applyBorder="1" applyAlignment="1">
      <alignment vertical="center"/>
    </xf>
    <xf numFmtId="4" fontId="40" fillId="3" borderId="25" xfId="0" applyNumberFormat="1" applyFont="1" applyFill="1" applyBorder="1" applyAlignment="1" applyProtection="1">
      <alignment vertical="center"/>
      <protection locked="0"/>
    </xf>
    <xf numFmtId="0" fontId="40" fillId="0" borderId="4" xfId="0" applyFont="1" applyBorder="1" applyAlignment="1">
      <alignment vertical="center"/>
    </xf>
    <xf numFmtId="0" fontId="40" fillId="3" borderId="25" xfId="0" applyFont="1" applyFill="1" applyBorder="1" applyAlignment="1" applyProtection="1">
      <alignment horizontal="left" vertical="center"/>
      <protection locked="0"/>
    </xf>
    <xf numFmtId="0" fontId="40" fillId="0" borderId="0" xfId="0" applyFont="1" applyBorder="1" applyAlignment="1">
      <alignment horizontal="center" vertical="center"/>
    </xf>
    <xf numFmtId="0" fontId="3" fillId="0" borderId="23" xfId="0" applyFont="1" applyBorder="1" applyAlignment="1">
      <alignment horizontal="center" vertical="center"/>
    </xf>
    <xf numFmtId="0" fontId="0" fillId="0" borderId="23" xfId="0" applyFont="1" applyBorder="1" applyAlignment="1">
      <alignment vertical="center"/>
    </xf>
    <xf numFmtId="166" fontId="3" fillId="0" borderId="23" xfId="0" applyNumberFormat="1" applyFont="1" applyBorder="1" applyAlignment="1">
      <alignment vertical="center"/>
    </xf>
    <xf numFmtId="166" fontId="3" fillId="0" borderId="24" xfId="0" applyNumberFormat="1" applyFont="1" applyBorder="1" applyAlignment="1">
      <alignment vertical="center"/>
    </xf>
    <xf numFmtId="0" fontId="0" fillId="0" borderId="0" xfId="0" applyAlignment="1" applyProtection="1">
      <alignment vertical="top"/>
      <protection locked="0"/>
    </xf>
    <xf numFmtId="0" fontId="0" fillId="0" borderId="26" xfId="0"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horizontal="center" vertical="center" wrapText="1"/>
      <protection locked="0"/>
    </xf>
    <xf numFmtId="0" fontId="0" fillId="0" borderId="30" xfId="0" applyFont="1" applyBorder="1" applyAlignment="1" applyProtection="1">
      <alignment horizontal="center"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31" fillId="0" borderId="0"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29"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horizontal="left" vertical="center"/>
      <protection locked="0"/>
    </xf>
    <xf numFmtId="49" fontId="4" fillId="0" borderId="0" xfId="0" applyNumberFormat="1" applyFont="1" applyBorder="1" applyAlignment="1" applyProtection="1">
      <alignment vertical="center" wrapText="1"/>
      <protection locked="0"/>
    </xf>
    <xf numFmtId="0" fontId="0" fillId="0" borderId="31" xfId="0" applyFont="1" applyBorder="1" applyAlignment="1" applyProtection="1">
      <alignment vertical="center" wrapText="1"/>
      <protection locked="0"/>
    </xf>
    <xf numFmtId="0" fontId="15" fillId="0" borderId="32" xfId="0"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6"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31" fillId="0" borderId="0" xfId="0" applyFont="1" applyBorder="1" applyAlignment="1" applyProtection="1">
      <alignment horizontal="left" vertical="center"/>
      <protection locked="0"/>
    </xf>
    <xf numFmtId="0" fontId="6" fillId="0" borderId="0" xfId="0" applyFont="1" applyAlignment="1" applyProtection="1">
      <alignment horizontal="left" vertical="center"/>
      <protection locked="0"/>
    </xf>
    <xf numFmtId="0" fontId="31" fillId="0" borderId="32" xfId="0" applyFont="1" applyBorder="1" applyAlignment="1" applyProtection="1">
      <alignment horizontal="left" vertical="center"/>
      <protection locked="0"/>
    </xf>
    <xf numFmtId="0" fontId="31" fillId="0" borderId="32" xfId="0" applyFont="1" applyBorder="1" applyAlignment="1" applyProtection="1">
      <alignment horizontal="center" vertical="center"/>
      <protection locked="0"/>
    </xf>
    <xf numFmtId="0" fontId="6" fillId="0" borderId="32" xfId="0" applyFont="1" applyBorder="1" applyAlignment="1" applyProtection="1">
      <alignment horizontal="left" vertical="center"/>
      <protection locked="0"/>
    </xf>
    <xf numFmtId="0" fontId="24" fillId="0" borderId="0"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0" xfId="0" applyFont="1" applyBorder="1" applyAlignment="1" applyProtection="1">
      <alignment horizontal="center" vertical="center"/>
      <protection locked="0"/>
    </xf>
    <xf numFmtId="0" fontId="4" fillId="0" borderId="29" xfId="0" applyFont="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31" xfId="0" applyFont="1" applyBorder="1" applyAlignment="1" applyProtection="1">
      <alignment horizontal="left" vertical="center"/>
      <protection locked="0"/>
    </xf>
    <xf numFmtId="0" fontId="15"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5"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4" fillId="0" borderId="32"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4" fillId="0" borderId="0" xfId="0" applyFont="1" applyBorder="1" applyAlignment="1" applyProtection="1">
      <alignment horizontal="center"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6" fillId="0" borderId="29" xfId="0" applyFont="1" applyBorder="1" applyAlignment="1" applyProtection="1">
      <alignment horizontal="left" vertical="center" wrapText="1"/>
      <protection locked="0"/>
    </xf>
    <xf numFmtId="0" fontId="6" fillId="0" borderId="30"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4" fillId="0" borderId="30" xfId="0" applyFont="1" applyBorder="1" applyAlignment="1" applyProtection="1">
      <alignment horizontal="left" vertical="center" wrapText="1"/>
      <protection locked="0"/>
    </xf>
    <xf numFmtId="0" fontId="4" fillId="0" borderId="30" xfId="0" applyFont="1" applyBorder="1" applyAlignment="1" applyProtection="1">
      <alignment horizontal="left" vertical="center"/>
      <protection locked="0"/>
    </xf>
    <xf numFmtId="0" fontId="4" fillId="0" borderId="31" xfId="0" applyFont="1" applyBorder="1" applyAlignment="1" applyProtection="1">
      <alignment horizontal="left" vertical="center" wrapText="1"/>
      <protection locked="0"/>
    </xf>
    <xf numFmtId="0" fontId="4" fillId="0" borderId="32" xfId="0" applyFont="1" applyBorder="1" applyAlignment="1" applyProtection="1">
      <alignment horizontal="left" vertical="center" wrapText="1"/>
      <protection locked="0"/>
    </xf>
    <xf numFmtId="0" fontId="4" fillId="0" borderId="33" xfId="0" applyFont="1" applyBorder="1" applyAlignment="1" applyProtection="1">
      <alignment horizontal="left" vertical="center" wrapText="1"/>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4" fillId="0" borderId="31" xfId="0" applyFont="1" applyBorder="1" applyAlignment="1" applyProtection="1">
      <alignment horizontal="left" vertical="center"/>
      <protection locked="0"/>
    </xf>
    <xf numFmtId="0" fontId="4" fillId="0" borderId="33" xfId="0" applyFont="1" applyBorder="1" applyAlignment="1" applyProtection="1">
      <alignment horizontal="left" vertical="center"/>
      <protection locked="0"/>
    </xf>
    <xf numFmtId="0" fontId="6" fillId="0" borderId="0" xfId="0" applyFont="1" applyAlignment="1" applyProtection="1">
      <alignment vertical="center"/>
      <protection locked="0"/>
    </xf>
    <xf numFmtId="0" fontId="31" fillId="0" borderId="0" xfId="0" applyFont="1" applyBorder="1" applyAlignment="1" applyProtection="1">
      <alignment vertical="center"/>
      <protection locked="0"/>
    </xf>
    <xf numFmtId="0" fontId="6" fillId="0" borderId="32" xfId="0" applyFont="1" applyBorder="1" applyAlignment="1" applyProtection="1">
      <alignment vertical="center"/>
      <protection locked="0"/>
    </xf>
    <xf numFmtId="0" fontId="31" fillId="0" borderId="32" xfId="0" applyFont="1" applyBorder="1" applyAlignment="1" applyProtection="1">
      <alignment vertical="center"/>
      <protection locked="0"/>
    </xf>
    <xf numFmtId="0" fontId="0" fillId="0" borderId="0" xfId="0" applyBorder="1" applyAlignment="1" applyProtection="1">
      <alignment vertical="top"/>
      <protection locked="0"/>
    </xf>
    <xf numFmtId="49" fontId="4" fillId="0" borderId="0" xfId="0" applyNumberFormat="1" applyFont="1" applyBorder="1" applyAlignment="1" applyProtection="1">
      <alignment horizontal="left" vertical="center"/>
      <protection locked="0"/>
    </xf>
    <xf numFmtId="0" fontId="0" fillId="0" borderId="32" xfId="0" applyBorder="1" applyAlignment="1" applyProtection="1">
      <alignment vertical="top"/>
      <protection locked="0"/>
    </xf>
    <xf numFmtId="0" fontId="31" fillId="0" borderId="32" xfId="0" applyFont="1" applyBorder="1" applyAlignment="1" applyProtection="1">
      <alignment horizontal="left"/>
      <protection locked="0"/>
    </xf>
    <xf numFmtId="0" fontId="6" fillId="0" borderId="32" xfId="0" applyFont="1" applyBorder="1" applyAlignment="1" applyProtection="1">
      <alignment/>
      <protection locked="0"/>
    </xf>
    <xf numFmtId="0" fontId="0" fillId="0" borderId="29" xfId="0" applyFont="1" applyBorder="1" applyAlignment="1" applyProtection="1">
      <alignment vertical="top"/>
      <protection locked="0"/>
    </xf>
    <xf numFmtId="0" fontId="0" fillId="0" borderId="30"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33" xfId="0" applyFont="1" applyBorder="1" applyAlignment="1" applyProtection="1">
      <alignment vertical="top"/>
      <protection locked="0"/>
    </xf>
    <xf numFmtId="0" fontId="4" fillId="0" borderId="0" xfId="0" applyFont="1" applyBorder="1" applyAlignment="1">
      <alignment horizontal="left" vertical="center"/>
    </xf>
    <xf numFmtId="0" fontId="0" fillId="0" borderId="0" xfId="0" applyBorder="1"/>
    <xf numFmtId="49" fontId="4" fillId="3" borderId="0" xfId="0" applyNumberFormat="1" applyFont="1" applyFill="1" applyBorder="1" applyAlignment="1" applyProtection="1">
      <alignment horizontal="left" vertical="center"/>
      <protection locked="0"/>
    </xf>
    <xf numFmtId="0" fontId="0" fillId="0" borderId="7" xfId="0" applyFont="1" applyBorder="1" applyAlignment="1">
      <alignment vertical="center"/>
    </xf>
    <xf numFmtId="0" fontId="3" fillId="0" borderId="0" xfId="0" applyFont="1" applyBorder="1" applyAlignment="1">
      <alignment vertical="center"/>
    </xf>
    <xf numFmtId="0" fontId="0" fillId="4" borderId="9" xfId="0" applyFont="1" applyFill="1" applyBorder="1" applyAlignment="1">
      <alignment vertical="center"/>
    </xf>
    <xf numFmtId="0" fontId="5" fillId="0" borderId="0" xfId="0" applyFont="1" applyAlignment="1">
      <alignment vertical="center"/>
    </xf>
    <xf numFmtId="0" fontId="4" fillId="0" borderId="0" xfId="0" applyFont="1" applyAlignment="1">
      <alignment vertical="center"/>
    </xf>
    <xf numFmtId="0" fontId="3" fillId="0" borderId="0" xfId="0" applyFont="1" applyBorder="1" applyAlignment="1">
      <alignment horizontal="left" vertical="center"/>
    </xf>
    <xf numFmtId="0" fontId="30" fillId="0" borderId="0" xfId="0" applyFont="1" applyAlignment="1">
      <alignment vertical="center"/>
    </xf>
    <xf numFmtId="0" fontId="0" fillId="0" borderId="0" xfId="0"/>
    <xf numFmtId="0" fontId="21" fillId="0" borderId="0" xfId="0" applyFont="1" applyBorder="1" applyAlignment="1">
      <alignment horizontal="left" vertical="center"/>
    </xf>
    <xf numFmtId="0" fontId="0" fillId="0" borderId="0" xfId="0" applyFont="1" applyBorder="1" applyAlignment="1">
      <alignment vertical="center"/>
    </xf>
    <xf numFmtId="0" fontId="21" fillId="0" borderId="0" xfId="0" applyFont="1" applyAlignment="1">
      <alignment horizontal="left" vertical="center"/>
    </xf>
    <xf numFmtId="0" fontId="0" fillId="0" borderId="0" xfId="0" applyFont="1" applyAlignment="1">
      <alignment vertical="center"/>
    </xf>
    <xf numFmtId="0" fontId="2" fillId="0" borderId="0" xfId="21">
      <alignment/>
      <protection/>
    </xf>
    <xf numFmtId="0" fontId="43" fillId="0" borderId="34" xfId="21" applyFont="1" applyBorder="1" applyAlignment="1">
      <alignment horizontal="center"/>
      <protection/>
    </xf>
    <xf numFmtId="0" fontId="43" fillId="0" borderId="35" xfId="21" applyFont="1" applyBorder="1" applyAlignment="1">
      <alignment horizontal="center"/>
      <protection/>
    </xf>
    <xf numFmtId="0" fontId="2" fillId="0" borderId="36" xfId="21" applyBorder="1" applyAlignment="1">
      <alignment horizontal="center" vertical="center"/>
      <protection/>
    </xf>
    <xf numFmtId="0" fontId="2" fillId="0" borderId="37" xfId="21" applyBorder="1" applyAlignment="1">
      <alignment horizontal="center"/>
      <protection/>
    </xf>
    <xf numFmtId="0" fontId="2" fillId="0" borderId="36" xfId="21" applyBorder="1" applyAlignment="1">
      <alignment horizontal="center"/>
      <protection/>
    </xf>
    <xf numFmtId="16" fontId="2" fillId="0" borderId="36" xfId="21" applyNumberFormat="1" applyBorder="1" applyAlignment="1">
      <alignment horizontal="center"/>
      <protection/>
    </xf>
    <xf numFmtId="0" fontId="2" fillId="0" borderId="38" xfId="21" applyBorder="1" applyAlignment="1">
      <alignment horizontal="center"/>
      <protection/>
    </xf>
    <xf numFmtId="0" fontId="2" fillId="0" borderId="39" xfId="21" applyBorder="1" applyAlignment="1">
      <alignment horizontal="center"/>
      <protection/>
    </xf>
    <xf numFmtId="0" fontId="2" fillId="0" borderId="40" xfId="21" applyBorder="1">
      <alignment/>
      <protection/>
    </xf>
    <xf numFmtId="0" fontId="2" fillId="0" borderId="41" xfId="21" applyBorder="1">
      <alignment/>
      <protection/>
    </xf>
    <xf numFmtId="0" fontId="2" fillId="6" borderId="36" xfId="21" applyFill="1" applyBorder="1" applyAlignment="1">
      <alignment horizontal="center"/>
      <protection/>
    </xf>
    <xf numFmtId="0" fontId="43" fillId="0" borderId="37" xfId="21" applyFont="1" applyBorder="1" applyAlignment="1">
      <alignment horizontal="center"/>
      <protection/>
    </xf>
    <xf numFmtId="49" fontId="2" fillId="0" borderId="36" xfId="21" applyNumberFormat="1" applyBorder="1" applyAlignment="1">
      <alignment horizontal="center"/>
      <protection/>
    </xf>
    <xf numFmtId="49" fontId="2" fillId="0" borderId="37" xfId="21" applyNumberFormat="1" applyBorder="1" applyAlignment="1">
      <alignment horizontal="center"/>
      <protection/>
    </xf>
    <xf numFmtId="49" fontId="2" fillId="0" borderId="36" xfId="21" applyNumberFormat="1" applyBorder="1" applyAlignment="1">
      <alignment horizontal="center" vertical="center"/>
      <protection/>
    </xf>
    <xf numFmtId="49" fontId="2" fillId="0" borderId="42" xfId="21" applyNumberFormat="1" applyBorder="1" applyAlignment="1">
      <alignment horizontal="center" vertical="center"/>
      <protection/>
    </xf>
    <xf numFmtId="49" fontId="2" fillId="0" borderId="43" xfId="21" applyNumberFormat="1" applyBorder="1" applyAlignment="1">
      <alignment horizontal="center"/>
      <protection/>
    </xf>
    <xf numFmtId="49" fontId="2" fillId="0" borderId="44" xfId="21" applyNumberFormat="1" applyBorder="1" applyAlignment="1">
      <alignment horizontal="center"/>
      <protection/>
    </xf>
    <xf numFmtId="49" fontId="2" fillId="0" borderId="45" xfId="21" applyNumberFormat="1" applyBorder="1" applyAlignment="1">
      <alignment horizontal="center"/>
      <protection/>
    </xf>
    <xf numFmtId="0" fontId="0" fillId="0" borderId="0" xfId="0" applyProtection="1">
      <protection/>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9" fillId="0" borderId="0" xfId="0" applyFont="1" applyBorder="1" applyAlignment="1" applyProtection="1">
      <alignment horizontal="left" vertical="center"/>
      <protection/>
    </xf>
    <xf numFmtId="0" fontId="0" fillId="0" borderId="5" xfId="0" applyBorder="1" applyProtection="1">
      <protection/>
    </xf>
    <xf numFmtId="0" fontId="21" fillId="0" borderId="0" xfId="0" applyFont="1" applyBorder="1" applyAlignment="1" applyProtection="1">
      <alignment horizontal="left" vertical="center"/>
      <protection/>
    </xf>
    <xf numFmtId="0" fontId="0" fillId="0" borderId="0" xfId="0" applyFont="1" applyAlignment="1" applyProtection="1">
      <alignment vertical="center"/>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5" xfId="0" applyFont="1" applyBorder="1" applyAlignment="1" applyProtection="1">
      <alignment vertical="center"/>
      <protection/>
    </xf>
    <xf numFmtId="0" fontId="4" fillId="0" borderId="0" xfId="0" applyFont="1" applyBorder="1" applyAlignment="1" applyProtection="1">
      <alignment horizontal="left" vertical="center"/>
      <protection/>
    </xf>
    <xf numFmtId="165" fontId="4" fillId="0" borderId="0" xfId="0" applyNumberFormat="1" applyFont="1" applyBorder="1" applyAlignment="1" applyProtection="1">
      <alignment horizontal="left" vertical="center"/>
      <protection/>
    </xf>
    <xf numFmtId="0" fontId="21" fillId="0" borderId="0" xfId="0" applyFont="1" applyBorder="1" applyAlignment="1" applyProtection="1">
      <alignment horizontal="left" vertical="top"/>
      <protection/>
    </xf>
    <xf numFmtId="0" fontId="4" fillId="0" borderId="0" xfId="0" applyFont="1" applyBorder="1" applyAlignment="1" applyProtection="1">
      <alignment horizontal="left" vertical="top"/>
      <protection/>
    </xf>
    <xf numFmtId="0" fontId="0" fillId="0" borderId="0" xfId="0" applyFont="1" applyAlignment="1" applyProtection="1">
      <alignment vertical="center" wrapText="1"/>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xf>
    <xf numFmtId="0" fontId="0" fillId="0" borderId="46" xfId="0" applyFont="1" applyBorder="1" applyAlignment="1" applyProtection="1">
      <alignment vertical="center"/>
      <protection/>
    </xf>
    <xf numFmtId="0" fontId="23" fillId="0" borderId="0" xfId="0" applyFont="1" applyBorder="1" applyAlignment="1" applyProtection="1">
      <alignment horizontal="left" vertical="center"/>
      <protection/>
    </xf>
    <xf numFmtId="4" fontId="26" fillId="0" borderId="0" xfId="0" applyNumberFormat="1" applyFont="1" applyBorder="1" applyAlignment="1" applyProtection="1">
      <alignment vertical="center"/>
      <protection/>
    </xf>
    <xf numFmtId="0" fontId="3" fillId="0" borderId="0" xfId="0" applyFont="1" applyBorder="1" applyAlignment="1" applyProtection="1">
      <alignment horizontal="right" vertical="center"/>
      <protection/>
    </xf>
    <xf numFmtId="0" fontId="3" fillId="0" borderId="0" xfId="0" applyFont="1" applyBorder="1" applyAlignment="1" applyProtection="1">
      <alignment horizontal="left" vertical="center"/>
      <protection/>
    </xf>
    <xf numFmtId="4" fontId="3" fillId="0" borderId="0" xfId="0" applyNumberFormat="1" applyFont="1" applyBorder="1" applyAlignment="1" applyProtection="1">
      <alignment vertical="center"/>
      <protection/>
    </xf>
    <xf numFmtId="164" fontId="3" fillId="0" borderId="0" xfId="0" applyNumberFormat="1" applyFont="1" applyBorder="1" applyAlignment="1" applyProtection="1">
      <alignment horizontal="right" vertical="center"/>
      <protection/>
    </xf>
    <xf numFmtId="0" fontId="0" fillId="5" borderId="0" xfId="0" applyFont="1" applyFill="1" applyBorder="1" applyAlignment="1" applyProtection="1">
      <alignment vertical="center"/>
      <protection/>
    </xf>
    <xf numFmtId="0" fontId="5" fillId="5" borderId="8"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5" fillId="5" borderId="9" xfId="0" applyFont="1" applyFill="1" applyBorder="1" applyAlignment="1" applyProtection="1">
      <alignment horizontal="right" vertical="center"/>
      <protection/>
    </xf>
    <xf numFmtId="0" fontId="5" fillId="5" borderId="9" xfId="0" applyFont="1" applyFill="1" applyBorder="1" applyAlignment="1" applyProtection="1">
      <alignment horizontal="center" vertical="center"/>
      <protection/>
    </xf>
    <xf numFmtId="4" fontId="5" fillId="5" borderId="9" xfId="0" applyNumberFormat="1" applyFont="1" applyFill="1" applyBorder="1" applyAlignment="1" applyProtection="1">
      <alignment vertical="center"/>
      <protection/>
    </xf>
    <xf numFmtId="0" fontId="0" fillId="5" borderId="47"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3" xfId="0" applyFont="1" applyBorder="1" applyAlignment="1" applyProtection="1">
      <alignment vertical="center"/>
      <protection/>
    </xf>
    <xf numFmtId="0" fontId="4" fillId="5" borderId="0" xfId="0" applyFont="1" applyFill="1" applyBorder="1" applyAlignment="1" applyProtection="1">
      <alignment horizontal="left" vertical="center"/>
      <protection/>
    </xf>
    <xf numFmtId="0" fontId="4"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4" fillId="0" borderId="0" xfId="0" applyFont="1" applyBorder="1" applyAlignment="1" applyProtection="1">
      <alignment horizontal="left" vertical="center"/>
      <protection/>
    </xf>
    <xf numFmtId="0" fontId="7" fillId="0" borderId="0" xfId="0" applyFont="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8" fillId="0" borderId="0" xfId="0" applyFont="1" applyAlignment="1" applyProtection="1">
      <alignmen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19" fillId="0" borderId="0" xfId="0" applyFont="1" applyAlignment="1" applyProtection="1">
      <alignment horizontal="left" vertical="center"/>
      <protection/>
    </xf>
    <xf numFmtId="0" fontId="21" fillId="0" borderId="0" xfId="0" applyFont="1" applyAlignment="1" applyProtection="1">
      <alignment horizontal="left" vertical="center"/>
      <protection/>
    </xf>
    <xf numFmtId="0" fontId="4" fillId="0" borderId="0" xfId="0" applyFont="1" applyAlignment="1" applyProtection="1">
      <alignment horizontal="left" vertical="center"/>
      <protection/>
    </xf>
    <xf numFmtId="165" fontId="4" fillId="0" borderId="0" xfId="0" applyNumberFormat="1" applyFont="1" applyAlignment="1" applyProtection="1">
      <alignment horizontal="left" vertical="center"/>
      <protection/>
    </xf>
    <xf numFmtId="0" fontId="0" fillId="0" borderId="0" xfId="0" applyFont="1" applyAlignment="1" applyProtection="1">
      <alignment horizontal="center" vertical="center" wrapText="1"/>
      <protection/>
    </xf>
    <xf numFmtId="0" fontId="0" fillId="0" borderId="4" xfId="0" applyFont="1" applyBorder="1" applyAlignment="1" applyProtection="1">
      <alignment horizontal="center" vertical="center" wrapText="1"/>
      <protection/>
    </xf>
    <xf numFmtId="0" fontId="4" fillId="5" borderId="17" xfId="0" applyFont="1" applyFill="1" applyBorder="1" applyAlignment="1" applyProtection="1">
      <alignment horizontal="center" vertical="center" wrapText="1"/>
      <protection/>
    </xf>
    <xf numFmtId="0" fontId="4" fillId="5" borderId="18" xfId="0" applyFont="1" applyFill="1" applyBorder="1" applyAlignment="1" applyProtection="1">
      <alignment horizontal="center" vertical="center" wrapText="1"/>
      <protection/>
    </xf>
    <xf numFmtId="0" fontId="35" fillId="5" borderId="18" xfId="0" applyFont="1" applyFill="1" applyBorder="1" applyAlignment="1" applyProtection="1">
      <alignment horizontal="center" vertical="center" wrapText="1"/>
      <protection/>
    </xf>
    <xf numFmtId="0" fontId="4" fillId="5" borderId="19" xfId="0" applyFont="1" applyFill="1" applyBorder="1" applyAlignment="1" applyProtection="1">
      <alignment horizontal="center" vertical="center" wrapText="1"/>
      <protection/>
    </xf>
    <xf numFmtId="0" fontId="26" fillId="0" borderId="0" xfId="0" applyFont="1" applyAlignment="1" applyProtection="1">
      <alignment horizontal="left" vertical="center"/>
      <protection/>
    </xf>
    <xf numFmtId="4" fontId="26" fillId="0" borderId="0" xfId="0" applyNumberFormat="1" applyFont="1" applyAlignment="1" applyProtection="1">
      <alignment/>
      <protection/>
    </xf>
    <xf numFmtId="0" fontId="9" fillId="0" borderId="0" xfId="0" applyFont="1" applyAlignment="1" applyProtection="1">
      <alignment/>
      <protection/>
    </xf>
    <xf numFmtId="0" fontId="9" fillId="0" borderId="4" xfId="0" applyFont="1" applyBorder="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4" fontId="8" fillId="0" borderId="0" xfId="0" applyNumberFormat="1" applyFont="1" applyBorder="1" applyAlignment="1" applyProtection="1">
      <alignment/>
      <protection/>
    </xf>
    <xf numFmtId="0" fontId="0" fillId="0" borderId="25" xfId="0" applyFont="1" applyBorder="1" applyAlignment="1" applyProtection="1">
      <alignment horizontal="center" vertical="center"/>
      <protection/>
    </xf>
    <xf numFmtId="49" fontId="0" fillId="0" borderId="25" xfId="0" applyNumberFormat="1" applyFont="1" applyBorder="1" applyAlignment="1" applyProtection="1">
      <alignment horizontal="left" vertical="center" wrapText="1"/>
      <protection/>
    </xf>
    <xf numFmtId="0" fontId="0" fillId="0" borderId="25" xfId="0" applyFont="1" applyBorder="1" applyAlignment="1" applyProtection="1">
      <alignment horizontal="left" vertical="center" wrapText="1"/>
      <protection/>
    </xf>
    <xf numFmtId="0" fontId="0" fillId="0" borderId="25" xfId="0" applyFont="1" applyBorder="1" applyAlignment="1" applyProtection="1">
      <alignment horizontal="center" vertical="center" wrapText="1"/>
      <protection/>
    </xf>
    <xf numFmtId="167" fontId="0" fillId="0" borderId="25" xfId="0" applyNumberFormat="1" applyFont="1" applyBorder="1" applyAlignment="1" applyProtection="1">
      <alignment vertical="center"/>
      <protection/>
    </xf>
    <xf numFmtId="4" fontId="0" fillId="0" borderId="25" xfId="0" applyNumberFormat="1" applyFont="1" applyBorder="1" applyAlignment="1" applyProtection="1">
      <alignment vertical="center"/>
      <protection/>
    </xf>
    <xf numFmtId="0" fontId="10" fillId="0" borderId="0" xfId="0" applyFont="1" applyAlignment="1" applyProtection="1">
      <alignment vertical="center"/>
      <protection/>
    </xf>
    <xf numFmtId="0" fontId="10" fillId="0" borderId="4" xfId="0" applyFont="1" applyBorder="1" applyAlignment="1" applyProtection="1">
      <alignment vertical="center"/>
      <protection/>
    </xf>
    <xf numFmtId="0" fontId="38"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horizontal="left" vertical="center"/>
      <protection/>
    </xf>
    <xf numFmtId="0" fontId="11" fillId="0" borderId="0" xfId="0" applyFont="1" applyAlignment="1" applyProtection="1">
      <alignment vertical="center"/>
      <protection/>
    </xf>
    <xf numFmtId="0" fontId="11" fillId="0" borderId="4" xfId="0" applyFont="1" applyBorder="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2" fillId="0" borderId="0" xfId="0" applyFont="1" applyAlignment="1" applyProtection="1">
      <alignment vertical="center"/>
      <protection/>
    </xf>
    <xf numFmtId="0" fontId="12" fillId="0" borderId="4" xfId="0" applyFont="1" applyBorder="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3" fillId="0" borderId="0" xfId="0" applyFont="1" applyAlignment="1" applyProtection="1">
      <alignment vertical="center"/>
      <protection/>
    </xf>
    <xf numFmtId="0" fontId="13" fillId="0" borderId="4" xfId="0" applyFont="1" applyBorder="1" applyAlignment="1" applyProtection="1">
      <alignment vertical="center"/>
      <protection/>
    </xf>
    <xf numFmtId="0" fontId="38" fillId="0" borderId="0" xfId="0" applyFont="1" applyBorder="1" applyAlignment="1" applyProtection="1">
      <alignment horizontal="left" vertical="center"/>
      <protection/>
    </xf>
    <xf numFmtId="0" fontId="13" fillId="0" borderId="0" xfId="0" applyFont="1" applyBorder="1" applyAlignment="1" applyProtection="1">
      <alignment horizontal="left" vertical="center"/>
      <protection/>
    </xf>
    <xf numFmtId="0" fontId="13" fillId="0" borderId="0" xfId="0" applyFont="1" applyBorder="1" applyAlignment="1" applyProtection="1">
      <alignment horizontal="left" vertical="center" wrapText="1"/>
      <protection/>
    </xf>
    <xf numFmtId="167" fontId="13" fillId="0" borderId="0" xfId="0" applyNumberFormat="1" applyFont="1" applyBorder="1" applyAlignment="1" applyProtection="1">
      <alignment vertical="center"/>
      <protection/>
    </xf>
    <xf numFmtId="0" fontId="39" fillId="0" borderId="0" xfId="0" applyFont="1" applyAlignment="1" applyProtection="1">
      <alignment vertical="center" wrapText="1"/>
      <protection/>
    </xf>
    <xf numFmtId="0" fontId="40" fillId="0" borderId="25" xfId="0" applyFont="1" applyBorder="1" applyAlignment="1" applyProtection="1">
      <alignment horizontal="center" vertical="center"/>
      <protection/>
    </xf>
    <xf numFmtId="49" fontId="40" fillId="0" borderId="25" xfId="0" applyNumberFormat="1" applyFont="1" applyBorder="1" applyAlignment="1" applyProtection="1">
      <alignment horizontal="left" vertical="center" wrapText="1"/>
      <protection/>
    </xf>
    <xf numFmtId="0" fontId="40" fillId="0" borderId="25" xfId="0" applyFont="1" applyBorder="1" applyAlignment="1" applyProtection="1">
      <alignment horizontal="left" vertical="center" wrapText="1"/>
      <protection/>
    </xf>
    <xf numFmtId="0" fontId="40" fillId="0" borderId="25" xfId="0" applyFont="1" applyBorder="1" applyAlignment="1" applyProtection="1">
      <alignment horizontal="center" vertical="center" wrapText="1"/>
      <protection/>
    </xf>
    <xf numFmtId="167" fontId="40" fillId="0" borderId="25" xfId="0" applyNumberFormat="1" applyFont="1" applyBorder="1" applyAlignment="1" applyProtection="1">
      <alignment vertical="center"/>
      <protection/>
    </xf>
    <xf numFmtId="4" fontId="40" fillId="0" borderId="25" xfId="0" applyNumberFormat="1" applyFont="1" applyBorder="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39" fillId="0" borderId="0" xfId="0" applyFont="1" applyBorder="1" applyAlignment="1" applyProtection="1">
      <alignment vertical="center" wrapText="1"/>
      <protection/>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11" fillId="0" borderId="0" xfId="0" applyFont="1" applyBorder="1" applyAlignment="1" applyProtection="1">
      <alignment horizontal="left" vertical="center"/>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4" fillId="0" borderId="0" xfId="0" applyFont="1" applyBorder="1" applyAlignment="1" applyProtection="1">
      <alignment horizontal="left" vertical="top"/>
      <protection locked="0"/>
    </xf>
    <xf numFmtId="0" fontId="0" fillId="2" borderId="0" xfId="0" applyFill="1" applyProtection="1">
      <protection/>
    </xf>
    <xf numFmtId="0" fontId="33" fillId="2" borderId="0" xfId="20" applyFont="1" applyFill="1" applyAlignment="1" applyProtection="1">
      <alignment vertical="center"/>
      <protection/>
    </xf>
    <xf numFmtId="0" fontId="41" fillId="2" borderId="0" xfId="20" applyFill="1" applyProtection="1">
      <protection/>
    </xf>
    <xf numFmtId="0" fontId="0" fillId="0" borderId="0" xfId="0" applyFont="1" applyAlignment="1" applyProtection="1">
      <alignment horizontal="left" vertical="center"/>
      <protection/>
    </xf>
    <xf numFmtId="0" fontId="18" fillId="0" borderId="0" xfId="0" applyFont="1" applyAlignment="1" applyProtection="1">
      <alignment horizontal="left" vertical="center"/>
      <protection/>
    </xf>
    <xf numFmtId="0" fontId="21" fillId="0" borderId="17" xfId="0" applyFont="1" applyBorder="1" applyAlignment="1" applyProtection="1">
      <alignment horizontal="center" vertical="center" wrapText="1"/>
      <protection/>
    </xf>
    <xf numFmtId="0" fontId="21" fillId="0" borderId="18" xfId="0" applyFont="1" applyBorder="1" applyAlignment="1" applyProtection="1">
      <alignment horizontal="center" vertical="center" wrapText="1"/>
      <protection/>
    </xf>
    <xf numFmtId="0" fontId="21"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166" fontId="36" fillId="0" borderId="13" xfId="0" applyNumberFormat="1" applyFont="1" applyBorder="1" applyAlignment="1" applyProtection="1">
      <alignment/>
      <protection/>
    </xf>
    <xf numFmtId="166" fontId="36" fillId="0" borderId="14" xfId="0" applyNumberFormat="1" applyFont="1" applyBorder="1" applyAlignment="1" applyProtection="1">
      <alignment/>
      <protection/>
    </xf>
    <xf numFmtId="4" fontId="37" fillId="0" borderId="0" xfId="0" applyNumberFormat="1" applyFont="1" applyAlignment="1" applyProtection="1">
      <alignment vertical="center"/>
      <protection/>
    </xf>
    <xf numFmtId="0" fontId="9" fillId="0" borderId="21"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pplyProtection="1">
      <alignment horizontal="center"/>
      <protection/>
    </xf>
    <xf numFmtId="4" fontId="9" fillId="0" borderId="0" xfId="0" applyNumberFormat="1" applyFont="1" applyAlignment="1" applyProtection="1">
      <alignment vertical="center"/>
      <protection/>
    </xf>
    <xf numFmtId="0" fontId="3" fillId="3" borderId="25" xfId="0" applyFont="1" applyFill="1" applyBorder="1" applyAlignment="1" applyProtection="1">
      <alignment horizontal="left" vertical="center"/>
      <protection/>
    </xf>
    <xf numFmtId="0" fontId="3" fillId="0" borderId="0" xfId="0" applyFont="1" applyBorder="1" applyAlignment="1" applyProtection="1">
      <alignment horizontal="center" vertical="center"/>
      <protection/>
    </xf>
    <xf numFmtId="166" fontId="3" fillId="0" borderId="0" xfId="0" applyNumberFormat="1" applyFont="1" applyBorder="1" applyAlignment="1" applyProtection="1">
      <alignment vertical="center"/>
      <protection/>
    </xf>
    <xf numFmtId="166" fontId="3" fillId="0" borderId="15" xfId="0" applyNumberFormat="1" applyFont="1" applyBorder="1" applyAlignment="1" applyProtection="1">
      <alignment vertical="center"/>
      <protection/>
    </xf>
    <xf numFmtId="4" fontId="0" fillId="0" borderId="0" xfId="0" applyNumberFormat="1" applyFont="1" applyAlignment="1" applyProtection="1">
      <alignment vertical="center"/>
      <protection/>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3" fillId="0" borderId="21"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pplyProtection="1">
      <alignment horizontal="left" vertical="center"/>
      <protection/>
    </xf>
    <xf numFmtId="0" fontId="0" fillId="0" borderId="21" xfId="0" applyFont="1" applyBorder="1" applyAlignment="1" applyProtection="1">
      <alignment vertical="center"/>
      <protection/>
    </xf>
    <xf numFmtId="0" fontId="0" fillId="0" borderId="15" xfId="0" applyFont="1" applyBorder="1" applyAlignment="1" applyProtection="1">
      <alignment vertical="center"/>
      <protection/>
    </xf>
    <xf numFmtId="0" fontId="40" fillId="0" borderId="4" xfId="0" applyFont="1" applyBorder="1" applyAlignment="1" applyProtection="1">
      <alignment vertical="center"/>
      <protection/>
    </xf>
    <xf numFmtId="0" fontId="40" fillId="3" borderId="25" xfId="0" applyFont="1" applyFill="1" applyBorder="1" applyAlignment="1" applyProtection="1">
      <alignment horizontal="left" vertical="center"/>
      <protection/>
    </xf>
    <xf numFmtId="0" fontId="40" fillId="0" borderId="0"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3" fillId="0" borderId="23" xfId="0" applyNumberFormat="1" applyFont="1" applyBorder="1" applyAlignment="1" applyProtection="1">
      <alignment vertical="center"/>
      <protection/>
    </xf>
    <xf numFmtId="166" fontId="3" fillId="0" borderId="24" xfId="0" applyNumberFormat="1" applyFont="1" applyBorder="1" applyAlignment="1" applyProtection="1">
      <alignment vertical="center"/>
      <protection/>
    </xf>
    <xf numFmtId="0" fontId="10" fillId="0" borderId="0" xfId="0" applyFont="1" applyAlignment="1" applyProtection="1">
      <alignment horizontal="left" vertical="center" wrapText="1"/>
      <protection locked="0"/>
    </xf>
    <xf numFmtId="0" fontId="39" fillId="0" borderId="0" xfId="0" applyFont="1" applyAlignment="1" applyProtection="1">
      <alignment vertical="center" wrapText="1"/>
      <protection locked="0"/>
    </xf>
    <xf numFmtId="0" fontId="0" fillId="0" borderId="25" xfId="0" applyBorder="1" applyAlignment="1" applyProtection="1">
      <alignment horizontal="center" vertical="center" wrapText="1"/>
      <protection/>
    </xf>
    <xf numFmtId="0" fontId="22" fillId="0" borderId="0" xfId="0" applyFont="1" applyAlignment="1">
      <alignment horizontal="left" vertical="top" wrapText="1"/>
    </xf>
    <xf numFmtId="0" fontId="22" fillId="0" borderId="0" xfId="0" applyFont="1" applyAlignment="1">
      <alignment horizontal="left" vertical="center"/>
    </xf>
    <xf numFmtId="0" fontId="4" fillId="0" borderId="0" xfId="0" applyFont="1" applyBorder="1" applyAlignment="1">
      <alignment horizontal="left" vertical="center"/>
    </xf>
    <xf numFmtId="0" fontId="0" fillId="0" borderId="0" xfId="0" applyBorder="1"/>
    <xf numFmtId="0" fontId="5" fillId="0" borderId="0" xfId="0" applyFont="1" applyBorder="1" applyAlignment="1">
      <alignment horizontal="left" vertical="top" wrapText="1"/>
    </xf>
    <xf numFmtId="49" fontId="4" fillId="3" borderId="0" xfId="0" applyNumberFormat="1" applyFont="1" applyFill="1" applyBorder="1" applyAlignment="1" applyProtection="1">
      <alignment horizontal="left" vertical="center"/>
      <protection locked="0"/>
    </xf>
    <xf numFmtId="49" fontId="4" fillId="0" borderId="0" xfId="0" applyNumberFormat="1" applyFont="1" applyBorder="1" applyAlignment="1" applyProtection="1">
      <alignment horizontal="left" vertical="center"/>
      <protection locked="0"/>
    </xf>
    <xf numFmtId="0" fontId="4" fillId="0" borderId="0" xfId="0" applyFont="1" applyBorder="1" applyAlignment="1">
      <alignment horizontal="left" vertical="center" wrapText="1"/>
    </xf>
    <xf numFmtId="4" fontId="23" fillId="0" borderId="7" xfId="0" applyNumberFormat="1" applyFont="1" applyBorder="1" applyAlignment="1">
      <alignment vertical="center"/>
    </xf>
    <xf numFmtId="0" fontId="0" fillId="0" borderId="7" xfId="0" applyFont="1" applyBorder="1" applyAlignment="1">
      <alignment vertical="center"/>
    </xf>
    <xf numFmtId="0" fontId="3" fillId="0" borderId="0" xfId="0" applyFont="1" applyBorder="1" applyAlignment="1">
      <alignment horizontal="right" vertical="center"/>
    </xf>
    <xf numFmtId="164" fontId="3" fillId="0" borderId="0" xfId="0" applyNumberFormat="1" applyFont="1" applyBorder="1" applyAlignment="1">
      <alignment horizontal="center" vertical="center"/>
    </xf>
    <xf numFmtId="0" fontId="3" fillId="0" borderId="0" xfId="0" applyFont="1" applyBorder="1" applyAlignment="1">
      <alignment vertical="center"/>
    </xf>
    <xf numFmtId="4" fontId="22" fillId="0" borderId="0" xfId="0" applyNumberFormat="1" applyFont="1" applyBorder="1" applyAlignment="1">
      <alignment vertical="center"/>
    </xf>
    <xf numFmtId="0" fontId="5" fillId="4" borderId="9" xfId="0" applyFont="1" applyFill="1" applyBorder="1" applyAlignment="1">
      <alignment horizontal="left" vertical="center"/>
    </xf>
    <xf numFmtId="0" fontId="0" fillId="4" borderId="9" xfId="0" applyFont="1" applyFill="1" applyBorder="1" applyAlignment="1">
      <alignment vertical="center"/>
    </xf>
    <xf numFmtId="4" fontId="5" fillId="4" borderId="9" xfId="0" applyNumberFormat="1" applyFont="1" applyFill="1" applyBorder="1" applyAlignment="1">
      <alignment vertical="center"/>
    </xf>
    <xf numFmtId="0" fontId="0" fillId="4" borderId="16" xfId="0" applyFont="1" applyFill="1" applyBorder="1" applyAlignment="1">
      <alignment vertical="center"/>
    </xf>
    <xf numFmtId="0" fontId="5" fillId="0" borderId="0" xfId="0" applyFont="1" applyAlignment="1">
      <alignment horizontal="left" vertical="center" wrapText="1"/>
    </xf>
    <xf numFmtId="0" fontId="5" fillId="0" borderId="0" xfId="0" applyFont="1" applyAlignment="1">
      <alignment vertical="center"/>
    </xf>
    <xf numFmtId="165" fontId="4" fillId="0" borderId="0" xfId="0" applyNumberFormat="1" applyFont="1" applyAlignment="1">
      <alignment horizontal="left" vertical="center"/>
    </xf>
    <xf numFmtId="0" fontId="4" fillId="0" borderId="0" xfId="0" applyFont="1" applyAlignment="1">
      <alignment vertical="center"/>
    </xf>
    <xf numFmtId="0" fontId="25" fillId="0" borderId="20" xfId="0" applyFont="1" applyBorder="1" applyAlignment="1">
      <alignment horizontal="center" vertical="center"/>
    </xf>
    <xf numFmtId="0" fontId="25" fillId="0" borderId="13" xfId="0" applyFont="1" applyBorder="1" applyAlignment="1">
      <alignment horizontal="left" vertical="center"/>
    </xf>
    <xf numFmtId="0" fontId="3" fillId="0" borderId="21" xfId="0" applyFont="1" applyBorder="1" applyAlignment="1">
      <alignment horizontal="left" vertical="center"/>
    </xf>
    <xf numFmtId="0" fontId="3" fillId="0" borderId="0" xfId="0" applyFont="1" applyBorder="1" applyAlignment="1">
      <alignment horizontal="left" vertical="center"/>
    </xf>
    <xf numFmtId="0" fontId="4" fillId="5" borderId="8" xfId="0" applyFont="1" applyFill="1" applyBorder="1" applyAlignment="1">
      <alignment horizontal="center" vertical="center"/>
    </xf>
    <xf numFmtId="0" fontId="4" fillId="5" borderId="9" xfId="0" applyFont="1" applyFill="1" applyBorder="1" applyAlignment="1">
      <alignment horizontal="left" vertical="center"/>
    </xf>
    <xf numFmtId="0" fontId="4" fillId="5" borderId="9" xfId="0" applyFont="1" applyFill="1" applyBorder="1" applyAlignment="1">
      <alignment horizontal="center" vertical="center"/>
    </xf>
    <xf numFmtId="0" fontId="4" fillId="5" borderId="9" xfId="0" applyFont="1" applyFill="1" applyBorder="1" applyAlignment="1">
      <alignment horizontal="right" vertical="center"/>
    </xf>
    <xf numFmtId="4" fontId="30" fillId="0" borderId="0" xfId="0" applyNumberFormat="1" applyFont="1" applyAlignment="1">
      <alignment vertical="center"/>
    </xf>
    <xf numFmtId="0" fontId="30" fillId="0" borderId="0" xfId="0" applyFont="1" applyAlignment="1">
      <alignment vertical="center"/>
    </xf>
    <xf numFmtId="0" fontId="29" fillId="0" borderId="0" xfId="0" applyFont="1" applyAlignment="1">
      <alignment horizontal="left" vertical="center" wrapText="1"/>
    </xf>
    <xf numFmtId="0" fontId="18" fillId="7" borderId="0" xfId="0" applyFont="1" applyFill="1" applyAlignment="1">
      <alignment horizontal="center" vertical="center"/>
    </xf>
    <xf numFmtId="0" fontId="0" fillId="0" borderId="0" xfId="0"/>
    <xf numFmtId="4" fontId="26" fillId="0" borderId="0" xfId="0" applyNumberFormat="1" applyFont="1" applyAlignment="1">
      <alignment horizontal="right" vertical="center"/>
    </xf>
    <xf numFmtId="4" fontId="26" fillId="0" borderId="0" xfId="0" applyNumberFormat="1" applyFont="1" applyAlignment="1">
      <alignment vertical="center"/>
    </xf>
    <xf numFmtId="49" fontId="2" fillId="0" borderId="45" xfId="21" applyNumberFormat="1" applyBorder="1">
      <alignment/>
      <protection/>
    </xf>
    <xf numFmtId="49" fontId="2" fillId="0" borderId="45" xfId="21" applyNumberFormat="1" applyBorder="1" applyAlignment="1">
      <alignment horizontal="center"/>
      <protection/>
    </xf>
    <xf numFmtId="49" fontId="2" fillId="0" borderId="48" xfId="21" applyNumberFormat="1" applyBorder="1">
      <alignment/>
      <protection/>
    </xf>
    <xf numFmtId="49" fontId="2" fillId="0" borderId="37" xfId="21" applyNumberFormat="1" applyBorder="1">
      <alignment/>
      <protection/>
    </xf>
    <xf numFmtId="49" fontId="2" fillId="0" borderId="37" xfId="21" applyNumberFormat="1" applyBorder="1" applyAlignment="1">
      <alignment horizontal="center"/>
      <protection/>
    </xf>
    <xf numFmtId="49" fontId="45" fillId="0" borderId="37" xfId="21" applyNumberFormat="1" applyFont="1" applyBorder="1">
      <alignment/>
      <protection/>
    </xf>
    <xf numFmtId="49" fontId="45" fillId="0" borderId="49" xfId="21" applyNumberFormat="1" applyFont="1" applyBorder="1">
      <alignment/>
      <protection/>
    </xf>
    <xf numFmtId="49" fontId="2" fillId="0" borderId="49" xfId="21" applyNumberFormat="1" applyBorder="1">
      <alignment/>
      <protection/>
    </xf>
    <xf numFmtId="0" fontId="43" fillId="0" borderId="50" xfId="21" applyFont="1" applyBorder="1" applyAlignment="1">
      <alignment horizontal="center"/>
      <protection/>
    </xf>
    <xf numFmtId="0" fontId="43" fillId="0" borderId="40" xfId="21" applyFont="1" applyBorder="1" applyAlignment="1">
      <alignment horizontal="center"/>
      <protection/>
    </xf>
    <xf numFmtId="0" fontId="43" fillId="0" borderId="41" xfId="21" applyFont="1" applyBorder="1" applyAlignment="1">
      <alignment horizontal="center"/>
      <protection/>
    </xf>
    <xf numFmtId="49" fontId="2" fillId="0" borderId="43" xfId="21" applyNumberFormat="1" applyBorder="1">
      <alignment/>
      <protection/>
    </xf>
    <xf numFmtId="49" fontId="2" fillId="0" borderId="43" xfId="21" applyNumberFormat="1" applyBorder="1" applyAlignment="1">
      <alignment horizontal="center"/>
      <protection/>
    </xf>
    <xf numFmtId="49" fontId="2" fillId="0" borderId="51" xfId="21" applyNumberFormat="1" applyBorder="1">
      <alignment/>
      <protection/>
    </xf>
    <xf numFmtId="49" fontId="47" fillId="0" borderId="37" xfId="21" applyNumberFormat="1" applyFont="1" applyBorder="1">
      <alignment/>
      <protection/>
    </xf>
    <xf numFmtId="0" fontId="2" fillId="0" borderId="37" xfId="21" applyBorder="1">
      <alignment/>
      <protection/>
    </xf>
    <xf numFmtId="0" fontId="2" fillId="0" borderId="37" xfId="21" applyBorder="1" applyAlignment="1">
      <alignment horizontal="center"/>
      <protection/>
    </xf>
    <xf numFmtId="0" fontId="2" fillId="0" borderId="49" xfId="21" applyBorder="1">
      <alignment/>
      <protection/>
    </xf>
    <xf numFmtId="0" fontId="2" fillId="0" borderId="52" xfId="21" applyBorder="1" applyAlignment="1">
      <alignment horizontal="center"/>
      <protection/>
    </xf>
    <xf numFmtId="0" fontId="2" fillId="0" borderId="53" xfId="21" applyBorder="1" applyAlignment="1">
      <alignment horizontal="center"/>
      <protection/>
    </xf>
    <xf numFmtId="0" fontId="2" fillId="0" borderId="52" xfId="21" applyBorder="1">
      <alignment/>
      <protection/>
    </xf>
    <xf numFmtId="0" fontId="2" fillId="0" borderId="53" xfId="21" applyBorder="1">
      <alignment/>
      <protection/>
    </xf>
    <xf numFmtId="0" fontId="2" fillId="0" borderId="41" xfId="21" applyBorder="1">
      <alignment/>
      <protection/>
    </xf>
    <xf numFmtId="0" fontId="2" fillId="0" borderId="37" xfId="21" applyFont="1" applyBorder="1">
      <alignment/>
      <protection/>
    </xf>
    <xf numFmtId="0" fontId="2" fillId="0" borderId="49" xfId="21" applyFont="1" applyBorder="1">
      <alignment/>
      <protection/>
    </xf>
    <xf numFmtId="0" fontId="46" fillId="0" borderId="37" xfId="21" applyFont="1" applyBorder="1">
      <alignment/>
      <protection/>
    </xf>
    <xf numFmtId="0" fontId="46" fillId="0" borderId="49" xfId="21" applyFont="1" applyBorder="1">
      <alignment/>
      <protection/>
    </xf>
    <xf numFmtId="0" fontId="45" fillId="0" borderId="37" xfId="21" applyFont="1" applyBorder="1">
      <alignment/>
      <protection/>
    </xf>
    <xf numFmtId="0" fontId="45" fillId="0" borderId="49" xfId="21" applyFont="1" applyBorder="1">
      <alignment/>
      <protection/>
    </xf>
    <xf numFmtId="0" fontId="45" fillId="0" borderId="52" xfId="21" applyFont="1" applyBorder="1">
      <alignment/>
      <protection/>
    </xf>
    <xf numFmtId="0" fontId="45" fillId="0" borderId="41" xfId="21" applyFont="1" applyBorder="1">
      <alignment/>
      <protection/>
    </xf>
    <xf numFmtId="0" fontId="2" fillId="6" borderId="37" xfId="21" applyFill="1" applyBorder="1">
      <alignment/>
      <protection/>
    </xf>
    <xf numFmtId="0" fontId="2" fillId="6" borderId="49" xfId="21" applyFill="1" applyBorder="1">
      <alignment/>
      <protection/>
    </xf>
    <xf numFmtId="0" fontId="45" fillId="0" borderId="39" xfId="21" applyFont="1" applyBorder="1">
      <alignment/>
      <protection/>
    </xf>
    <xf numFmtId="0" fontId="2" fillId="0" borderId="39" xfId="21" applyBorder="1" applyAlignment="1">
      <alignment horizontal="center"/>
      <protection/>
    </xf>
    <xf numFmtId="0" fontId="2" fillId="0" borderId="39" xfId="21" applyBorder="1">
      <alignment/>
      <protection/>
    </xf>
    <xf numFmtId="0" fontId="2" fillId="0" borderId="54" xfId="21" applyBorder="1">
      <alignment/>
      <protection/>
    </xf>
    <xf numFmtId="0" fontId="2" fillId="0" borderId="55" xfId="21" applyBorder="1" applyAlignment="1">
      <alignment horizontal="center" wrapText="1"/>
      <protection/>
    </xf>
    <xf numFmtId="0" fontId="2" fillId="0" borderId="56" xfId="21" applyBorder="1" applyAlignment="1">
      <alignment horizontal="center" wrapText="1"/>
      <protection/>
    </xf>
    <xf numFmtId="0" fontId="2" fillId="0" borderId="57" xfId="21" applyBorder="1" applyAlignment="1">
      <alignment horizontal="center" wrapText="1"/>
      <protection/>
    </xf>
    <xf numFmtId="0" fontId="44" fillId="0" borderId="58" xfId="21" applyFont="1" applyBorder="1" applyAlignment="1">
      <alignment horizontal="center" vertical="center" wrapText="1"/>
      <protection/>
    </xf>
    <xf numFmtId="0" fontId="2" fillId="0" borderId="58" xfId="21" applyBorder="1">
      <alignment/>
      <protection/>
    </xf>
    <xf numFmtId="0" fontId="2" fillId="0" borderId="59" xfId="21" applyBorder="1">
      <alignment/>
      <protection/>
    </xf>
    <xf numFmtId="0" fontId="2" fillId="0" borderId="0" xfId="21" applyBorder="1">
      <alignment/>
      <protection/>
    </xf>
    <xf numFmtId="0" fontId="2" fillId="0" borderId="60" xfId="21" applyBorder="1">
      <alignment/>
      <protection/>
    </xf>
    <xf numFmtId="0" fontId="2" fillId="0" borderId="61" xfId="21" applyBorder="1">
      <alignment/>
      <protection/>
    </xf>
    <xf numFmtId="0" fontId="2" fillId="0" borderId="62" xfId="21" applyBorder="1">
      <alignment/>
      <protection/>
    </xf>
    <xf numFmtId="0" fontId="43" fillId="0" borderId="35" xfId="21" applyFont="1" applyBorder="1" applyAlignment="1">
      <alignment horizontal="center"/>
      <protection/>
    </xf>
    <xf numFmtId="0" fontId="43" fillId="0" borderId="63" xfId="21" applyFont="1" applyBorder="1" applyAlignment="1">
      <alignment horizontal="center"/>
      <protection/>
    </xf>
    <xf numFmtId="0" fontId="43" fillId="0" borderId="50" xfId="21" applyFont="1" applyBorder="1" applyAlignment="1">
      <alignment horizontal="center" vertical="center"/>
      <protection/>
    </xf>
    <xf numFmtId="0" fontId="43" fillId="0" borderId="40" xfId="21" applyFont="1" applyBorder="1" applyAlignment="1">
      <alignment horizontal="center" vertical="center"/>
      <protection/>
    </xf>
    <xf numFmtId="0" fontId="43" fillId="0" borderId="41" xfId="21" applyFont="1" applyBorder="1" applyAlignment="1">
      <alignment horizontal="center" vertical="center"/>
      <protection/>
    </xf>
    <xf numFmtId="0" fontId="21" fillId="0" borderId="0" xfId="0" applyFont="1" applyAlignment="1" applyProtection="1">
      <alignment horizontal="left" vertical="center" wrapText="1"/>
      <protection/>
    </xf>
    <xf numFmtId="0" fontId="21" fillId="0" borderId="0" xfId="0" applyFont="1" applyAlignment="1" applyProtection="1">
      <alignment horizontal="left" vertical="center"/>
      <protection/>
    </xf>
    <xf numFmtId="0" fontId="5" fillId="0" borderId="0" xfId="0" applyFont="1" applyAlignment="1" applyProtection="1">
      <alignment horizontal="left" vertical="center" wrapText="1"/>
      <protection/>
    </xf>
    <xf numFmtId="0" fontId="0" fillId="0" borderId="0" xfId="0" applyFont="1" applyAlignment="1" applyProtection="1">
      <alignment vertical="center"/>
      <protection/>
    </xf>
    <xf numFmtId="0" fontId="33" fillId="2" borderId="0" xfId="20" applyFont="1" applyFill="1" applyAlignment="1">
      <alignment vertical="center"/>
    </xf>
    <xf numFmtId="0" fontId="21" fillId="0" borderId="0" xfId="0" applyFont="1" applyBorder="1" applyAlignment="1" applyProtection="1">
      <alignment horizontal="left" vertical="center" wrapText="1"/>
      <protection/>
    </xf>
    <xf numFmtId="0" fontId="21" fillId="0" borderId="0" xfId="0" applyFont="1" applyBorder="1" applyAlignment="1" applyProtection="1">
      <alignment horizontal="left" vertical="center"/>
      <protection/>
    </xf>
    <xf numFmtId="0" fontId="5"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4" fillId="0" borderId="0" xfId="0" applyFont="1" applyBorder="1" applyAlignment="1" applyProtection="1">
      <alignment horizontal="left" vertical="center" wrapText="1"/>
      <protection/>
    </xf>
    <xf numFmtId="0" fontId="33" fillId="2" borderId="0" xfId="20" applyFont="1" applyFill="1" applyAlignment="1" applyProtection="1">
      <alignment vertical="center"/>
      <protection/>
    </xf>
    <xf numFmtId="0" fontId="18" fillId="7" borderId="0" xfId="0" applyFont="1" applyFill="1" applyAlignment="1" applyProtection="1">
      <alignment horizontal="center" vertical="center"/>
      <protection/>
    </xf>
    <xf numFmtId="0" fontId="0" fillId="0" borderId="0" xfId="0" applyProtection="1">
      <protection/>
    </xf>
    <xf numFmtId="0" fontId="5" fillId="0" borderId="0" xfId="0" applyFont="1" applyBorder="1" applyAlignment="1" applyProtection="1">
      <alignment horizontal="left" vertical="center" wrapText="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center" vertical="center" wrapText="1"/>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left" vertical="center"/>
      <protection locked="0"/>
    </xf>
    <xf numFmtId="0" fontId="4" fillId="0" borderId="0" xfId="0" applyFont="1" applyBorder="1" applyAlignment="1" applyProtection="1">
      <alignment horizontal="left" vertical="center" wrapText="1"/>
      <protection locked="0"/>
    </xf>
    <xf numFmtId="49" fontId="4" fillId="0" borderId="0" xfId="0" applyNumberFormat="1" applyFont="1" applyBorder="1" applyAlignment="1" applyProtection="1">
      <alignment horizontal="left" vertical="center" wrapText="1"/>
      <protection locked="0"/>
    </xf>
    <xf numFmtId="0" fontId="19" fillId="0" borderId="0" xfId="0" applyFont="1" applyBorder="1" applyAlignment="1" applyProtection="1">
      <alignment horizontal="center" vertical="center"/>
      <protection locked="0"/>
    </xf>
    <xf numFmtId="0" fontId="31" fillId="0" borderId="32" xfId="0" applyFont="1" applyBorder="1" applyAlignment="1" applyProtection="1">
      <alignment horizontal="left"/>
      <protection locked="0"/>
    </xf>
    <xf numFmtId="0" fontId="31" fillId="0" borderId="32" xfId="0" applyFont="1" applyBorder="1" applyAlignment="1" applyProtection="1">
      <alignment horizontal="left" wrapText="1"/>
      <protection locked="0"/>
    </xf>
  </cellXfs>
  <cellStyles count="8">
    <cellStyle name="Normal" xfId="0"/>
    <cellStyle name="Percent" xfId="15"/>
    <cellStyle name="Currency" xfId="16"/>
    <cellStyle name="Currency [0]" xfId="17"/>
    <cellStyle name="Comma" xfId="18"/>
    <cellStyle name="Comma [0]" xfId="19"/>
    <cellStyle name="Hypertextový odkaz" xfId="20"/>
    <cellStyle name="normální 2" xfId="21"/>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M64"/>
  <sheetViews>
    <sheetView showGridLines="0" tabSelected="1" workbookViewId="0" topLeftCell="A1">
      <pane ySplit="1" topLeftCell="A20" activePane="bottomLeft" state="frozen"/>
      <selection pane="bottomLeft" activeCell="E14" sqref="E14:AJ14"/>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1:72" ht="36.95" customHeight="1">
      <c r="A2" s="233"/>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464" t="s">
        <v>8</v>
      </c>
      <c r="AS2" s="465"/>
      <c r="AT2" s="465"/>
      <c r="AU2" s="465"/>
      <c r="AV2" s="465"/>
      <c r="AW2" s="465"/>
      <c r="AX2" s="465"/>
      <c r="AY2" s="465"/>
      <c r="AZ2" s="465"/>
      <c r="BA2" s="465"/>
      <c r="BB2" s="465"/>
      <c r="BC2" s="465"/>
      <c r="BD2" s="465"/>
      <c r="BE2" s="465"/>
      <c r="BS2" s="24" t="s">
        <v>9</v>
      </c>
      <c r="BT2" s="24" t="s">
        <v>10</v>
      </c>
    </row>
    <row r="3" spans="1:72" ht="6.95" customHeight="1">
      <c r="A3" s="233"/>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9</v>
      </c>
      <c r="BT3" s="24" t="s">
        <v>11</v>
      </c>
    </row>
    <row r="4" spans="1:71" ht="36.95" customHeight="1">
      <c r="A4" s="233"/>
      <c r="B4" s="28"/>
      <c r="C4" s="224"/>
      <c r="D4" s="29" t="s">
        <v>12</v>
      </c>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30"/>
      <c r="AS4" s="31" t="s">
        <v>13</v>
      </c>
      <c r="BE4" s="32" t="s">
        <v>14</v>
      </c>
      <c r="BS4" s="24" t="s">
        <v>15</v>
      </c>
    </row>
    <row r="5" spans="1:71" ht="14.45" customHeight="1">
      <c r="A5" s="233"/>
      <c r="B5" s="28"/>
      <c r="C5" s="224"/>
      <c r="D5" s="33" t="s">
        <v>16</v>
      </c>
      <c r="E5" s="224"/>
      <c r="F5" s="224"/>
      <c r="G5" s="224"/>
      <c r="H5" s="224"/>
      <c r="I5" s="224"/>
      <c r="J5" s="224"/>
      <c r="K5" s="433" t="s">
        <v>17</v>
      </c>
      <c r="L5" s="434"/>
      <c r="M5" s="434"/>
      <c r="N5" s="434"/>
      <c r="O5" s="434"/>
      <c r="P5" s="434"/>
      <c r="Q5" s="434"/>
      <c r="R5" s="434"/>
      <c r="S5" s="434"/>
      <c r="T5" s="434"/>
      <c r="U5" s="434"/>
      <c r="V5" s="434"/>
      <c r="W5" s="434"/>
      <c r="X5" s="434"/>
      <c r="Y5" s="434"/>
      <c r="Z5" s="434"/>
      <c r="AA5" s="434"/>
      <c r="AB5" s="434"/>
      <c r="AC5" s="434"/>
      <c r="AD5" s="434"/>
      <c r="AE5" s="434"/>
      <c r="AF5" s="434"/>
      <c r="AG5" s="434"/>
      <c r="AH5" s="434"/>
      <c r="AI5" s="434"/>
      <c r="AJ5" s="434"/>
      <c r="AK5" s="434"/>
      <c r="AL5" s="434"/>
      <c r="AM5" s="434"/>
      <c r="AN5" s="434"/>
      <c r="AO5" s="434"/>
      <c r="AP5" s="224"/>
      <c r="AQ5" s="30"/>
      <c r="BE5" s="431" t="s">
        <v>18</v>
      </c>
      <c r="BS5" s="24" t="s">
        <v>9</v>
      </c>
    </row>
    <row r="6" spans="1:71" ht="36.95" customHeight="1">
      <c r="A6" s="233"/>
      <c r="B6" s="28"/>
      <c r="C6" s="224"/>
      <c r="D6" s="34" t="s">
        <v>19</v>
      </c>
      <c r="E6" s="224"/>
      <c r="F6" s="224"/>
      <c r="G6" s="224"/>
      <c r="H6" s="224"/>
      <c r="I6" s="224"/>
      <c r="J6" s="224"/>
      <c r="K6" s="435" t="s">
        <v>20</v>
      </c>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4"/>
      <c r="AK6" s="434"/>
      <c r="AL6" s="434"/>
      <c r="AM6" s="434"/>
      <c r="AN6" s="434"/>
      <c r="AO6" s="434"/>
      <c r="AP6" s="224"/>
      <c r="AQ6" s="30"/>
      <c r="BE6" s="432"/>
      <c r="BS6" s="24" t="s">
        <v>9</v>
      </c>
    </row>
    <row r="7" spans="1:71" ht="14.45" customHeight="1">
      <c r="A7" s="233"/>
      <c r="B7" s="28"/>
      <c r="C7" s="224"/>
      <c r="D7" s="234" t="s">
        <v>21</v>
      </c>
      <c r="E7" s="224"/>
      <c r="F7" s="224"/>
      <c r="G7" s="224"/>
      <c r="H7" s="224"/>
      <c r="I7" s="224"/>
      <c r="J7" s="224"/>
      <c r="K7" s="223" t="s">
        <v>22</v>
      </c>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34" t="s">
        <v>23</v>
      </c>
      <c r="AL7" s="224"/>
      <c r="AM7" s="224"/>
      <c r="AN7" s="223" t="s">
        <v>24</v>
      </c>
      <c r="AO7" s="224"/>
      <c r="AP7" s="224"/>
      <c r="AQ7" s="30"/>
      <c r="BE7" s="432"/>
      <c r="BS7" s="24" t="s">
        <v>9</v>
      </c>
    </row>
    <row r="8" spans="1:71" ht="14.45" customHeight="1">
      <c r="A8" s="233"/>
      <c r="B8" s="28"/>
      <c r="C8" s="224"/>
      <c r="D8" s="234" t="s">
        <v>25</v>
      </c>
      <c r="E8" s="224"/>
      <c r="F8" s="224"/>
      <c r="G8" s="224"/>
      <c r="H8" s="224"/>
      <c r="I8" s="224"/>
      <c r="J8" s="224"/>
      <c r="K8" s="223" t="s">
        <v>26</v>
      </c>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34" t="s">
        <v>27</v>
      </c>
      <c r="AL8" s="224"/>
      <c r="AM8" s="224"/>
      <c r="AN8" s="35" t="s">
        <v>28</v>
      </c>
      <c r="AO8" s="224"/>
      <c r="AP8" s="224"/>
      <c r="AQ8" s="30"/>
      <c r="BE8" s="432"/>
      <c r="BS8" s="24" t="s">
        <v>9</v>
      </c>
    </row>
    <row r="9" spans="1:71" ht="29.25" customHeight="1">
      <c r="A9" s="233"/>
      <c r="B9" s="28"/>
      <c r="C9" s="224"/>
      <c r="D9" s="33" t="s">
        <v>29</v>
      </c>
      <c r="E9" s="224"/>
      <c r="F9" s="224"/>
      <c r="G9" s="224"/>
      <c r="H9" s="224"/>
      <c r="I9" s="224"/>
      <c r="J9" s="224"/>
      <c r="K9" s="36" t="s">
        <v>30</v>
      </c>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33" t="s">
        <v>31</v>
      </c>
      <c r="AL9" s="224"/>
      <c r="AM9" s="224"/>
      <c r="AN9" s="36" t="s">
        <v>32</v>
      </c>
      <c r="AO9" s="224"/>
      <c r="AP9" s="224"/>
      <c r="AQ9" s="30"/>
      <c r="BE9" s="432"/>
      <c r="BS9" s="24" t="s">
        <v>9</v>
      </c>
    </row>
    <row r="10" spans="1:71" ht="14.45" customHeight="1">
      <c r="A10" s="233"/>
      <c r="B10" s="28"/>
      <c r="C10" s="224"/>
      <c r="D10" s="234" t="s">
        <v>33</v>
      </c>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34" t="s">
        <v>34</v>
      </c>
      <c r="AL10" s="224"/>
      <c r="AM10" s="224"/>
      <c r="AN10" s="223" t="s">
        <v>35</v>
      </c>
      <c r="AO10" s="224"/>
      <c r="AP10" s="224"/>
      <c r="AQ10" s="30"/>
      <c r="BE10" s="432"/>
      <c r="BS10" s="24" t="s">
        <v>9</v>
      </c>
    </row>
    <row r="11" spans="1:71" ht="18.4" customHeight="1">
      <c r="A11" s="233"/>
      <c r="B11" s="28"/>
      <c r="C11" s="224"/>
      <c r="D11" s="224"/>
      <c r="E11" s="223" t="s">
        <v>36</v>
      </c>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34" t="s">
        <v>37</v>
      </c>
      <c r="AL11" s="224"/>
      <c r="AM11" s="224"/>
      <c r="AN11" s="223" t="s">
        <v>38</v>
      </c>
      <c r="AO11" s="224"/>
      <c r="AP11" s="224"/>
      <c r="AQ11" s="30"/>
      <c r="BE11" s="432"/>
      <c r="BS11" s="24" t="s">
        <v>9</v>
      </c>
    </row>
    <row r="12" spans="1:71" ht="6.95" customHeight="1">
      <c r="A12" s="233"/>
      <c r="B12" s="28"/>
      <c r="C12" s="224"/>
      <c r="D12" s="224"/>
      <c r="E12" s="224"/>
      <c r="F12" s="224"/>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4"/>
      <c r="AO12" s="224"/>
      <c r="AP12" s="224"/>
      <c r="AQ12" s="30"/>
      <c r="BE12" s="432"/>
      <c r="BS12" s="24" t="s">
        <v>9</v>
      </c>
    </row>
    <row r="13" spans="1:71" ht="14.45" customHeight="1">
      <c r="A13" s="233"/>
      <c r="B13" s="28"/>
      <c r="C13" s="224"/>
      <c r="D13" s="234" t="s">
        <v>39</v>
      </c>
      <c r="E13" s="224"/>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34" t="s">
        <v>34</v>
      </c>
      <c r="AL13" s="224"/>
      <c r="AM13" s="224"/>
      <c r="AN13" s="225" t="s">
        <v>40</v>
      </c>
      <c r="AO13" s="224"/>
      <c r="AP13" s="224"/>
      <c r="AQ13" s="30"/>
      <c r="BE13" s="432"/>
      <c r="BS13" s="24" t="s">
        <v>9</v>
      </c>
    </row>
    <row r="14" spans="1:71" ht="15">
      <c r="A14" s="233"/>
      <c r="B14" s="28"/>
      <c r="C14" s="224"/>
      <c r="D14" s="224"/>
      <c r="E14" s="436"/>
      <c r="F14" s="437"/>
      <c r="G14" s="437"/>
      <c r="H14" s="437"/>
      <c r="I14" s="437"/>
      <c r="J14" s="437"/>
      <c r="K14" s="437"/>
      <c r="L14" s="437"/>
      <c r="M14" s="437"/>
      <c r="N14" s="437"/>
      <c r="O14" s="437"/>
      <c r="P14" s="437"/>
      <c r="Q14" s="437"/>
      <c r="R14" s="437"/>
      <c r="S14" s="437"/>
      <c r="T14" s="437"/>
      <c r="U14" s="437"/>
      <c r="V14" s="437"/>
      <c r="W14" s="437"/>
      <c r="X14" s="437"/>
      <c r="Y14" s="437"/>
      <c r="Z14" s="437"/>
      <c r="AA14" s="437"/>
      <c r="AB14" s="437"/>
      <c r="AC14" s="437"/>
      <c r="AD14" s="437"/>
      <c r="AE14" s="437"/>
      <c r="AF14" s="437"/>
      <c r="AG14" s="437"/>
      <c r="AH14" s="437"/>
      <c r="AI14" s="437"/>
      <c r="AJ14" s="437"/>
      <c r="AK14" s="234" t="s">
        <v>37</v>
      </c>
      <c r="AL14" s="224"/>
      <c r="AM14" s="224"/>
      <c r="AN14" s="225" t="s">
        <v>40</v>
      </c>
      <c r="AO14" s="224"/>
      <c r="AP14" s="224"/>
      <c r="AQ14" s="30"/>
      <c r="BE14" s="432"/>
      <c r="BS14" s="24" t="s">
        <v>9</v>
      </c>
    </row>
    <row r="15" spans="1:71" ht="6.95" customHeight="1">
      <c r="A15" s="233"/>
      <c r="B15" s="28"/>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30"/>
      <c r="BE15" s="432"/>
      <c r="BS15" s="24" t="s">
        <v>6</v>
      </c>
    </row>
    <row r="16" spans="1:71" ht="14.45" customHeight="1">
      <c r="A16" s="233"/>
      <c r="B16" s="28"/>
      <c r="C16" s="224"/>
      <c r="D16" s="234" t="s">
        <v>41</v>
      </c>
      <c r="E16" s="224"/>
      <c r="F16" s="224"/>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34" t="s">
        <v>34</v>
      </c>
      <c r="AL16" s="224"/>
      <c r="AM16" s="224"/>
      <c r="AN16" s="223" t="s">
        <v>5</v>
      </c>
      <c r="AO16" s="224"/>
      <c r="AP16" s="224"/>
      <c r="AQ16" s="30"/>
      <c r="BE16" s="432"/>
      <c r="BS16" s="24" t="s">
        <v>42</v>
      </c>
    </row>
    <row r="17" spans="1:71" ht="18.4" customHeight="1">
      <c r="A17" s="233"/>
      <c r="B17" s="28"/>
      <c r="C17" s="224"/>
      <c r="D17" s="224"/>
      <c r="E17" s="223" t="s">
        <v>43</v>
      </c>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34" t="s">
        <v>37</v>
      </c>
      <c r="AL17" s="224"/>
      <c r="AM17" s="224"/>
      <c r="AN17" s="223" t="s">
        <v>5</v>
      </c>
      <c r="AO17" s="224"/>
      <c r="AP17" s="224"/>
      <c r="AQ17" s="30"/>
      <c r="BE17" s="432"/>
      <c r="BS17" s="24" t="s">
        <v>42</v>
      </c>
    </row>
    <row r="18" spans="1:71" ht="6.95" customHeight="1">
      <c r="A18" s="233"/>
      <c r="B18" s="28"/>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30"/>
      <c r="BE18" s="432"/>
      <c r="BS18" s="24" t="s">
        <v>44</v>
      </c>
    </row>
    <row r="19" spans="1:71" ht="14.45" customHeight="1">
      <c r="A19" s="233"/>
      <c r="B19" s="28"/>
      <c r="C19" s="224"/>
      <c r="D19" s="234" t="s">
        <v>45</v>
      </c>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30"/>
      <c r="BE19" s="432"/>
      <c r="BS19" s="24" t="s">
        <v>46</v>
      </c>
    </row>
    <row r="20" spans="1:71" ht="48.75" customHeight="1">
      <c r="A20" s="233"/>
      <c r="B20" s="28"/>
      <c r="C20" s="224"/>
      <c r="D20" s="224"/>
      <c r="E20" s="438" t="s">
        <v>47</v>
      </c>
      <c r="F20" s="438"/>
      <c r="G20" s="438"/>
      <c r="H20" s="438"/>
      <c r="I20" s="438"/>
      <c r="J20" s="438"/>
      <c r="K20" s="438"/>
      <c r="L20" s="438"/>
      <c r="M20" s="438"/>
      <c r="N20" s="438"/>
      <c r="O20" s="438"/>
      <c r="P20" s="438"/>
      <c r="Q20" s="438"/>
      <c r="R20" s="438"/>
      <c r="S20" s="438"/>
      <c r="T20" s="438"/>
      <c r="U20" s="438"/>
      <c r="V20" s="438"/>
      <c r="W20" s="438"/>
      <c r="X20" s="438"/>
      <c r="Y20" s="438"/>
      <c r="Z20" s="438"/>
      <c r="AA20" s="438"/>
      <c r="AB20" s="438"/>
      <c r="AC20" s="438"/>
      <c r="AD20" s="438"/>
      <c r="AE20" s="438"/>
      <c r="AF20" s="438"/>
      <c r="AG20" s="438"/>
      <c r="AH20" s="438"/>
      <c r="AI20" s="438"/>
      <c r="AJ20" s="438"/>
      <c r="AK20" s="438"/>
      <c r="AL20" s="438"/>
      <c r="AM20" s="438"/>
      <c r="AN20" s="438"/>
      <c r="AO20" s="224"/>
      <c r="AP20" s="224"/>
      <c r="AQ20" s="30"/>
      <c r="BE20" s="432"/>
      <c r="BS20" s="24" t="s">
        <v>6</v>
      </c>
    </row>
    <row r="21" spans="1:57" ht="6.95" customHeight="1">
      <c r="A21" s="233"/>
      <c r="B21" s="28"/>
      <c r="C21" s="224"/>
      <c r="D21" s="224"/>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30"/>
      <c r="BE21" s="432"/>
    </row>
    <row r="22" spans="1:57" ht="6.95" customHeight="1">
      <c r="A22" s="233"/>
      <c r="B22" s="28"/>
      <c r="C22" s="224"/>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224"/>
      <c r="AQ22" s="30"/>
      <c r="BE22" s="432"/>
    </row>
    <row r="23" spans="1:57" s="1" customFormat="1" ht="25.9" customHeight="1">
      <c r="A23" s="237"/>
      <c r="B23" s="38"/>
      <c r="C23" s="235"/>
      <c r="D23" s="40" t="s">
        <v>48</v>
      </c>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439">
        <f>ROUND(AG51,0)</f>
        <v>0</v>
      </c>
      <c r="AL23" s="440"/>
      <c r="AM23" s="440"/>
      <c r="AN23" s="440"/>
      <c r="AO23" s="440"/>
      <c r="AP23" s="235"/>
      <c r="AQ23" s="41"/>
      <c r="BE23" s="432"/>
    </row>
    <row r="24" spans="1:57" s="1" customFormat="1" ht="6.95" customHeight="1">
      <c r="A24" s="237"/>
      <c r="B24" s="38"/>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41"/>
      <c r="BE24" s="432"/>
    </row>
    <row r="25" spans="1:57" s="1" customFormat="1" ht="13.5">
      <c r="A25" s="237"/>
      <c r="B25" s="38"/>
      <c r="C25" s="235"/>
      <c r="D25" s="235"/>
      <c r="E25" s="235"/>
      <c r="F25" s="235"/>
      <c r="G25" s="235"/>
      <c r="H25" s="235"/>
      <c r="I25" s="235"/>
      <c r="J25" s="235"/>
      <c r="K25" s="235"/>
      <c r="L25" s="441" t="s">
        <v>49</v>
      </c>
      <c r="M25" s="441"/>
      <c r="N25" s="441"/>
      <c r="O25" s="441"/>
      <c r="P25" s="235"/>
      <c r="Q25" s="235"/>
      <c r="R25" s="235"/>
      <c r="S25" s="235"/>
      <c r="T25" s="235"/>
      <c r="U25" s="235"/>
      <c r="V25" s="235"/>
      <c r="W25" s="441" t="s">
        <v>50</v>
      </c>
      <c r="X25" s="441"/>
      <c r="Y25" s="441"/>
      <c r="Z25" s="441"/>
      <c r="AA25" s="441"/>
      <c r="AB25" s="441"/>
      <c r="AC25" s="441"/>
      <c r="AD25" s="441"/>
      <c r="AE25" s="441"/>
      <c r="AF25" s="235"/>
      <c r="AG25" s="235"/>
      <c r="AH25" s="235"/>
      <c r="AI25" s="235"/>
      <c r="AJ25" s="235"/>
      <c r="AK25" s="441" t="s">
        <v>51</v>
      </c>
      <c r="AL25" s="441"/>
      <c r="AM25" s="441"/>
      <c r="AN25" s="441"/>
      <c r="AO25" s="441"/>
      <c r="AP25" s="235"/>
      <c r="AQ25" s="41"/>
      <c r="BE25" s="432"/>
    </row>
    <row r="26" spans="2:57" s="2" customFormat="1" ht="14.45" customHeight="1">
      <c r="B26" s="42"/>
      <c r="C26" s="227"/>
      <c r="D26" s="231" t="s">
        <v>52</v>
      </c>
      <c r="E26" s="227"/>
      <c r="F26" s="231" t="s">
        <v>53</v>
      </c>
      <c r="G26" s="227"/>
      <c r="H26" s="227"/>
      <c r="I26" s="227"/>
      <c r="J26" s="227"/>
      <c r="K26" s="227"/>
      <c r="L26" s="442">
        <v>0.21</v>
      </c>
      <c r="M26" s="443"/>
      <c r="N26" s="443"/>
      <c r="O26" s="443"/>
      <c r="P26" s="227"/>
      <c r="Q26" s="227"/>
      <c r="R26" s="227"/>
      <c r="S26" s="227"/>
      <c r="T26" s="227"/>
      <c r="U26" s="227"/>
      <c r="V26" s="227"/>
      <c r="W26" s="444">
        <f>ROUND(AZ51,0)</f>
        <v>0</v>
      </c>
      <c r="X26" s="443"/>
      <c r="Y26" s="443"/>
      <c r="Z26" s="443"/>
      <c r="AA26" s="443"/>
      <c r="AB26" s="443"/>
      <c r="AC26" s="443"/>
      <c r="AD26" s="443"/>
      <c r="AE26" s="443"/>
      <c r="AF26" s="227"/>
      <c r="AG26" s="227"/>
      <c r="AH26" s="227"/>
      <c r="AI26" s="227"/>
      <c r="AJ26" s="227"/>
      <c r="AK26" s="444">
        <f>ROUND(AV51,1)</f>
        <v>0</v>
      </c>
      <c r="AL26" s="443"/>
      <c r="AM26" s="443"/>
      <c r="AN26" s="443"/>
      <c r="AO26" s="443"/>
      <c r="AP26" s="227"/>
      <c r="AQ26" s="43"/>
      <c r="BE26" s="432"/>
    </row>
    <row r="27" spans="2:57" s="2" customFormat="1" ht="14.45" customHeight="1">
      <c r="B27" s="42"/>
      <c r="C27" s="227"/>
      <c r="D27" s="227"/>
      <c r="E27" s="227"/>
      <c r="F27" s="231" t="s">
        <v>54</v>
      </c>
      <c r="G27" s="227"/>
      <c r="H27" s="227"/>
      <c r="I27" s="227"/>
      <c r="J27" s="227"/>
      <c r="K27" s="227"/>
      <c r="L27" s="442">
        <v>0.15</v>
      </c>
      <c r="M27" s="443"/>
      <c r="N27" s="443"/>
      <c r="O27" s="443"/>
      <c r="P27" s="227"/>
      <c r="Q27" s="227"/>
      <c r="R27" s="227"/>
      <c r="S27" s="227"/>
      <c r="T27" s="227"/>
      <c r="U27" s="227"/>
      <c r="V27" s="227"/>
      <c r="W27" s="444">
        <f>ROUND(BA51,0)</f>
        <v>0</v>
      </c>
      <c r="X27" s="443"/>
      <c r="Y27" s="443"/>
      <c r="Z27" s="443"/>
      <c r="AA27" s="443"/>
      <c r="AB27" s="443"/>
      <c r="AC27" s="443"/>
      <c r="AD27" s="443"/>
      <c r="AE27" s="443"/>
      <c r="AF27" s="227"/>
      <c r="AG27" s="227"/>
      <c r="AH27" s="227"/>
      <c r="AI27" s="227"/>
      <c r="AJ27" s="227"/>
      <c r="AK27" s="444">
        <f>ROUND(AW51,1)</f>
        <v>0</v>
      </c>
      <c r="AL27" s="443"/>
      <c r="AM27" s="443"/>
      <c r="AN27" s="443"/>
      <c r="AO27" s="443"/>
      <c r="AP27" s="227"/>
      <c r="AQ27" s="43"/>
      <c r="BE27" s="432"/>
    </row>
    <row r="28" spans="2:57" s="2" customFormat="1" ht="14.45" customHeight="1" hidden="1">
      <c r="B28" s="42"/>
      <c r="C28" s="227"/>
      <c r="D28" s="227"/>
      <c r="E28" s="227"/>
      <c r="F28" s="231" t="s">
        <v>55</v>
      </c>
      <c r="G28" s="227"/>
      <c r="H28" s="227"/>
      <c r="I28" s="227"/>
      <c r="J28" s="227"/>
      <c r="K28" s="227"/>
      <c r="L28" s="442">
        <v>0.21</v>
      </c>
      <c r="M28" s="443"/>
      <c r="N28" s="443"/>
      <c r="O28" s="443"/>
      <c r="P28" s="227"/>
      <c r="Q28" s="227"/>
      <c r="R28" s="227"/>
      <c r="S28" s="227"/>
      <c r="T28" s="227"/>
      <c r="U28" s="227"/>
      <c r="V28" s="227"/>
      <c r="W28" s="444">
        <f>ROUND(BB51,0)</f>
        <v>0</v>
      </c>
      <c r="X28" s="443"/>
      <c r="Y28" s="443"/>
      <c r="Z28" s="443"/>
      <c r="AA28" s="443"/>
      <c r="AB28" s="443"/>
      <c r="AC28" s="443"/>
      <c r="AD28" s="443"/>
      <c r="AE28" s="443"/>
      <c r="AF28" s="227"/>
      <c r="AG28" s="227"/>
      <c r="AH28" s="227"/>
      <c r="AI28" s="227"/>
      <c r="AJ28" s="227"/>
      <c r="AK28" s="444">
        <v>0</v>
      </c>
      <c r="AL28" s="443"/>
      <c r="AM28" s="443"/>
      <c r="AN28" s="443"/>
      <c r="AO28" s="443"/>
      <c r="AP28" s="227"/>
      <c r="AQ28" s="43"/>
      <c r="BE28" s="432"/>
    </row>
    <row r="29" spans="2:57" s="2" customFormat="1" ht="14.45" customHeight="1" hidden="1">
      <c r="B29" s="42"/>
      <c r="C29" s="227"/>
      <c r="D29" s="227"/>
      <c r="E29" s="227"/>
      <c r="F29" s="231" t="s">
        <v>56</v>
      </c>
      <c r="G29" s="227"/>
      <c r="H29" s="227"/>
      <c r="I29" s="227"/>
      <c r="J29" s="227"/>
      <c r="K29" s="227"/>
      <c r="L29" s="442">
        <v>0.15</v>
      </c>
      <c r="M29" s="443"/>
      <c r="N29" s="443"/>
      <c r="O29" s="443"/>
      <c r="P29" s="227"/>
      <c r="Q29" s="227"/>
      <c r="R29" s="227"/>
      <c r="S29" s="227"/>
      <c r="T29" s="227"/>
      <c r="U29" s="227"/>
      <c r="V29" s="227"/>
      <c r="W29" s="444">
        <f>ROUND(BC51,0)</f>
        <v>0</v>
      </c>
      <c r="X29" s="443"/>
      <c r="Y29" s="443"/>
      <c r="Z29" s="443"/>
      <c r="AA29" s="443"/>
      <c r="AB29" s="443"/>
      <c r="AC29" s="443"/>
      <c r="AD29" s="443"/>
      <c r="AE29" s="443"/>
      <c r="AF29" s="227"/>
      <c r="AG29" s="227"/>
      <c r="AH29" s="227"/>
      <c r="AI29" s="227"/>
      <c r="AJ29" s="227"/>
      <c r="AK29" s="444">
        <v>0</v>
      </c>
      <c r="AL29" s="443"/>
      <c r="AM29" s="443"/>
      <c r="AN29" s="443"/>
      <c r="AO29" s="443"/>
      <c r="AP29" s="227"/>
      <c r="AQ29" s="43"/>
      <c r="BE29" s="432"/>
    </row>
    <row r="30" spans="2:57" s="2" customFormat="1" ht="14.45" customHeight="1" hidden="1">
      <c r="B30" s="42"/>
      <c r="C30" s="227"/>
      <c r="D30" s="227"/>
      <c r="E30" s="227"/>
      <c r="F30" s="231" t="s">
        <v>57</v>
      </c>
      <c r="G30" s="227"/>
      <c r="H30" s="227"/>
      <c r="I30" s="227"/>
      <c r="J30" s="227"/>
      <c r="K30" s="227"/>
      <c r="L30" s="442">
        <v>0</v>
      </c>
      <c r="M30" s="443"/>
      <c r="N30" s="443"/>
      <c r="O30" s="443"/>
      <c r="P30" s="227"/>
      <c r="Q30" s="227"/>
      <c r="R30" s="227"/>
      <c r="S30" s="227"/>
      <c r="T30" s="227"/>
      <c r="U30" s="227"/>
      <c r="V30" s="227"/>
      <c r="W30" s="444">
        <f>ROUND(BD51,0)</f>
        <v>0</v>
      </c>
      <c r="X30" s="443"/>
      <c r="Y30" s="443"/>
      <c r="Z30" s="443"/>
      <c r="AA30" s="443"/>
      <c r="AB30" s="443"/>
      <c r="AC30" s="443"/>
      <c r="AD30" s="443"/>
      <c r="AE30" s="443"/>
      <c r="AF30" s="227"/>
      <c r="AG30" s="227"/>
      <c r="AH30" s="227"/>
      <c r="AI30" s="227"/>
      <c r="AJ30" s="227"/>
      <c r="AK30" s="444">
        <v>0</v>
      </c>
      <c r="AL30" s="443"/>
      <c r="AM30" s="443"/>
      <c r="AN30" s="443"/>
      <c r="AO30" s="443"/>
      <c r="AP30" s="227"/>
      <c r="AQ30" s="43"/>
      <c r="BE30" s="432"/>
    </row>
    <row r="31" spans="1:57" s="1" customFormat="1" ht="6.95" customHeight="1">
      <c r="A31" s="237"/>
      <c r="B31" s="38"/>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41"/>
      <c r="BE31" s="432"/>
    </row>
    <row r="32" spans="1:57" s="1" customFormat="1" ht="25.9" customHeight="1">
      <c r="A32" s="237"/>
      <c r="B32" s="38"/>
      <c r="C32" s="44"/>
      <c r="D32" s="45" t="s">
        <v>58</v>
      </c>
      <c r="E32" s="228"/>
      <c r="F32" s="228"/>
      <c r="G32" s="228"/>
      <c r="H32" s="228"/>
      <c r="I32" s="228"/>
      <c r="J32" s="228"/>
      <c r="K32" s="228"/>
      <c r="L32" s="228"/>
      <c r="M32" s="228"/>
      <c r="N32" s="228"/>
      <c r="O32" s="228"/>
      <c r="P32" s="228"/>
      <c r="Q32" s="228"/>
      <c r="R32" s="228"/>
      <c r="S32" s="228"/>
      <c r="T32" s="46" t="s">
        <v>59</v>
      </c>
      <c r="U32" s="228"/>
      <c r="V32" s="228"/>
      <c r="W32" s="228"/>
      <c r="X32" s="445" t="s">
        <v>60</v>
      </c>
      <c r="Y32" s="446"/>
      <c r="Z32" s="446"/>
      <c r="AA32" s="446"/>
      <c r="AB32" s="446"/>
      <c r="AC32" s="228"/>
      <c r="AD32" s="228"/>
      <c r="AE32" s="228"/>
      <c r="AF32" s="228"/>
      <c r="AG32" s="228"/>
      <c r="AH32" s="228"/>
      <c r="AI32" s="228"/>
      <c r="AJ32" s="228"/>
      <c r="AK32" s="447">
        <f>SUM(AK23:AK30)</f>
        <v>0</v>
      </c>
      <c r="AL32" s="446"/>
      <c r="AM32" s="446"/>
      <c r="AN32" s="446"/>
      <c r="AO32" s="448"/>
      <c r="AP32" s="44"/>
      <c r="AQ32" s="47"/>
      <c r="BE32" s="432"/>
    </row>
    <row r="33" spans="1:43" s="1" customFormat="1" ht="6.95" customHeight="1">
      <c r="A33" s="237"/>
      <c r="B33" s="38"/>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41"/>
    </row>
    <row r="34" spans="1:43" s="1" customFormat="1" ht="6.95" customHeight="1">
      <c r="A34" s="237"/>
      <c r="B34" s="48"/>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50"/>
    </row>
    <row r="35" spans="1:43" ht="13.5">
      <c r="A35" s="233"/>
      <c r="B35" s="233"/>
      <c r="C35" s="233"/>
      <c r="D35" s="233"/>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row>
    <row r="36" spans="1:43" ht="13.5">
      <c r="A36" s="233"/>
      <c r="B36" s="233"/>
      <c r="C36" s="233"/>
      <c r="D36" s="233"/>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row>
    <row r="37" spans="1:43" ht="13.5">
      <c r="A37" s="233"/>
      <c r="B37" s="233"/>
      <c r="C37" s="233"/>
      <c r="D37" s="233"/>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row>
    <row r="38" spans="1:44" s="1" customFormat="1" ht="6.95" customHeight="1">
      <c r="A38" s="237"/>
      <c r="B38" s="51"/>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38"/>
    </row>
    <row r="39" spans="1:44" s="1" customFormat="1" ht="36.95" customHeight="1">
      <c r="A39" s="237"/>
      <c r="B39" s="38"/>
      <c r="C39" s="53" t="s">
        <v>61</v>
      </c>
      <c r="D39" s="237"/>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38"/>
    </row>
    <row r="40" spans="1:44" s="1" customFormat="1" ht="6.95" customHeight="1">
      <c r="A40" s="237"/>
      <c r="B40" s="38"/>
      <c r="C40" s="237"/>
      <c r="D40" s="237"/>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38"/>
    </row>
    <row r="41" spans="1:44" s="3" customFormat="1" ht="14.45" customHeight="1">
      <c r="A41" s="230"/>
      <c r="B41" s="54"/>
      <c r="C41" s="236" t="s">
        <v>16</v>
      </c>
      <c r="D41" s="230"/>
      <c r="E41" s="230"/>
      <c r="F41" s="230"/>
      <c r="G41" s="230"/>
      <c r="H41" s="230"/>
      <c r="I41" s="230"/>
      <c r="J41" s="230"/>
      <c r="K41" s="230"/>
      <c r="L41" s="230" t="str">
        <f>K5</f>
        <v>R17-008</v>
      </c>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54"/>
    </row>
    <row r="42" spans="1:44" s="4" customFormat="1" ht="36.95" customHeight="1">
      <c r="A42" s="229"/>
      <c r="B42" s="55"/>
      <c r="C42" s="56" t="s">
        <v>19</v>
      </c>
      <c r="D42" s="229"/>
      <c r="E42" s="229"/>
      <c r="F42" s="229"/>
      <c r="G42" s="229"/>
      <c r="H42" s="229"/>
      <c r="I42" s="229"/>
      <c r="J42" s="229"/>
      <c r="K42" s="229"/>
      <c r="L42" s="449" t="str">
        <f>K6</f>
        <v>Výměna nevyhovujících požárních uzávěrů objektů - Masarykova nemocnice Úl.</v>
      </c>
      <c r="M42" s="450"/>
      <c r="N42" s="450"/>
      <c r="O42" s="450"/>
      <c r="P42" s="450"/>
      <c r="Q42" s="450"/>
      <c r="R42" s="450"/>
      <c r="S42" s="450"/>
      <c r="T42" s="450"/>
      <c r="U42" s="450"/>
      <c r="V42" s="450"/>
      <c r="W42" s="450"/>
      <c r="X42" s="450"/>
      <c r="Y42" s="450"/>
      <c r="Z42" s="450"/>
      <c r="AA42" s="450"/>
      <c r="AB42" s="450"/>
      <c r="AC42" s="450"/>
      <c r="AD42" s="450"/>
      <c r="AE42" s="450"/>
      <c r="AF42" s="450"/>
      <c r="AG42" s="450"/>
      <c r="AH42" s="450"/>
      <c r="AI42" s="450"/>
      <c r="AJ42" s="450"/>
      <c r="AK42" s="450"/>
      <c r="AL42" s="450"/>
      <c r="AM42" s="450"/>
      <c r="AN42" s="450"/>
      <c r="AO42" s="450"/>
      <c r="AP42" s="229"/>
      <c r="AQ42" s="229"/>
      <c r="AR42" s="55"/>
    </row>
    <row r="43" spans="1:44" s="1" customFormat="1" ht="6.95" customHeight="1">
      <c r="A43" s="237"/>
      <c r="B43" s="38"/>
      <c r="C43" s="237"/>
      <c r="D43" s="237"/>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38"/>
    </row>
    <row r="44" spans="1:44" s="1" customFormat="1" ht="15">
      <c r="A44" s="237"/>
      <c r="B44" s="38"/>
      <c r="C44" s="236" t="s">
        <v>25</v>
      </c>
      <c r="D44" s="237"/>
      <c r="E44" s="237"/>
      <c r="F44" s="237"/>
      <c r="G44" s="237"/>
      <c r="H44" s="237"/>
      <c r="I44" s="237"/>
      <c r="J44" s="237"/>
      <c r="K44" s="237"/>
      <c r="L44" s="57" t="str">
        <f>IF(K8="","",K8)</f>
        <v>Ústí nad Labem</v>
      </c>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6" t="s">
        <v>27</v>
      </c>
      <c r="AJ44" s="237"/>
      <c r="AK44" s="237"/>
      <c r="AL44" s="237"/>
      <c r="AM44" s="451" t="str">
        <f>IF(AN8="","",AN8)</f>
        <v>09.02.2017</v>
      </c>
      <c r="AN44" s="451"/>
      <c r="AO44" s="237"/>
      <c r="AP44" s="237"/>
      <c r="AQ44" s="237"/>
      <c r="AR44" s="38"/>
    </row>
    <row r="45" spans="1:44" s="1" customFormat="1" ht="6.95" customHeight="1">
      <c r="A45" s="237"/>
      <c r="B45" s="38"/>
      <c r="C45" s="237"/>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38"/>
    </row>
    <row r="46" spans="1:56" s="1" customFormat="1" ht="15">
      <c r="A46" s="237"/>
      <c r="B46" s="38"/>
      <c r="C46" s="236" t="s">
        <v>33</v>
      </c>
      <c r="D46" s="237"/>
      <c r="E46" s="237"/>
      <c r="F46" s="237"/>
      <c r="G46" s="237"/>
      <c r="H46" s="237"/>
      <c r="I46" s="237"/>
      <c r="J46" s="237"/>
      <c r="K46" s="237"/>
      <c r="L46" s="230" t="str">
        <f>IF(E11="","",E11)</f>
        <v>Krajská zdravotní, a.s.</v>
      </c>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6" t="s">
        <v>41</v>
      </c>
      <c r="AJ46" s="237"/>
      <c r="AK46" s="237"/>
      <c r="AL46" s="237"/>
      <c r="AM46" s="452" t="str">
        <f>IF(E17="","",E17)</f>
        <v>PBŘ</v>
      </c>
      <c r="AN46" s="452"/>
      <c r="AO46" s="452"/>
      <c r="AP46" s="452"/>
      <c r="AQ46" s="237"/>
      <c r="AR46" s="38"/>
      <c r="AS46" s="453" t="s">
        <v>62</v>
      </c>
      <c r="AT46" s="454"/>
      <c r="AU46" s="58"/>
      <c r="AV46" s="58"/>
      <c r="AW46" s="58"/>
      <c r="AX46" s="58"/>
      <c r="AY46" s="58"/>
      <c r="AZ46" s="58"/>
      <c r="BA46" s="58"/>
      <c r="BB46" s="58"/>
      <c r="BC46" s="58"/>
      <c r="BD46" s="59"/>
    </row>
    <row r="47" spans="1:56" s="1" customFormat="1" ht="15">
      <c r="A47" s="237"/>
      <c r="B47" s="38"/>
      <c r="C47" s="236" t="s">
        <v>39</v>
      </c>
      <c r="D47" s="237"/>
      <c r="E47" s="237"/>
      <c r="F47" s="237"/>
      <c r="G47" s="237"/>
      <c r="H47" s="237"/>
      <c r="I47" s="237"/>
      <c r="J47" s="237"/>
      <c r="K47" s="237"/>
      <c r="L47" s="230">
        <f>IF(E14="Vyplň údaj","",E14)</f>
        <v>0</v>
      </c>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38"/>
      <c r="AS47" s="455"/>
      <c r="AT47" s="456"/>
      <c r="AU47" s="39"/>
      <c r="AV47" s="39"/>
      <c r="AW47" s="39"/>
      <c r="AX47" s="39"/>
      <c r="AY47" s="39"/>
      <c r="AZ47" s="39"/>
      <c r="BA47" s="39"/>
      <c r="BB47" s="39"/>
      <c r="BC47" s="39"/>
      <c r="BD47" s="60"/>
    </row>
    <row r="48" spans="1:56" s="1" customFormat="1" ht="10.9" customHeight="1">
      <c r="A48" s="237"/>
      <c r="B48" s="38"/>
      <c r="C48" s="237"/>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38"/>
      <c r="AS48" s="455"/>
      <c r="AT48" s="456"/>
      <c r="AU48" s="39"/>
      <c r="AV48" s="39"/>
      <c r="AW48" s="39"/>
      <c r="AX48" s="39"/>
      <c r="AY48" s="39"/>
      <c r="AZ48" s="39"/>
      <c r="BA48" s="39"/>
      <c r="BB48" s="39"/>
      <c r="BC48" s="39"/>
      <c r="BD48" s="60"/>
    </row>
    <row r="49" spans="1:56" s="1" customFormat="1" ht="29.25" customHeight="1">
      <c r="A49" s="237"/>
      <c r="B49" s="38"/>
      <c r="C49" s="457" t="s">
        <v>63</v>
      </c>
      <c r="D49" s="458"/>
      <c r="E49" s="458"/>
      <c r="F49" s="458"/>
      <c r="G49" s="458"/>
      <c r="H49" s="61"/>
      <c r="I49" s="459" t="s">
        <v>64</v>
      </c>
      <c r="J49" s="458"/>
      <c r="K49" s="458"/>
      <c r="L49" s="458"/>
      <c r="M49" s="458"/>
      <c r="N49" s="458"/>
      <c r="O49" s="458"/>
      <c r="P49" s="458"/>
      <c r="Q49" s="458"/>
      <c r="R49" s="458"/>
      <c r="S49" s="458"/>
      <c r="T49" s="458"/>
      <c r="U49" s="458"/>
      <c r="V49" s="458"/>
      <c r="W49" s="458"/>
      <c r="X49" s="458"/>
      <c r="Y49" s="458"/>
      <c r="Z49" s="458"/>
      <c r="AA49" s="458"/>
      <c r="AB49" s="458"/>
      <c r="AC49" s="458"/>
      <c r="AD49" s="458"/>
      <c r="AE49" s="458"/>
      <c r="AF49" s="458"/>
      <c r="AG49" s="460" t="s">
        <v>65</v>
      </c>
      <c r="AH49" s="458"/>
      <c r="AI49" s="458"/>
      <c r="AJ49" s="458"/>
      <c r="AK49" s="458"/>
      <c r="AL49" s="458"/>
      <c r="AM49" s="458"/>
      <c r="AN49" s="459" t="s">
        <v>66</v>
      </c>
      <c r="AO49" s="458"/>
      <c r="AP49" s="458"/>
      <c r="AQ49" s="62" t="s">
        <v>67</v>
      </c>
      <c r="AR49" s="38"/>
      <c r="AS49" s="63" t="s">
        <v>68</v>
      </c>
      <c r="AT49" s="64" t="s">
        <v>69</v>
      </c>
      <c r="AU49" s="64" t="s">
        <v>70</v>
      </c>
      <c r="AV49" s="64" t="s">
        <v>71</v>
      </c>
      <c r="AW49" s="64" t="s">
        <v>72</v>
      </c>
      <c r="AX49" s="64" t="s">
        <v>73</v>
      </c>
      <c r="AY49" s="64" t="s">
        <v>74</v>
      </c>
      <c r="AZ49" s="64" t="s">
        <v>75</v>
      </c>
      <c r="BA49" s="64" t="s">
        <v>76</v>
      </c>
      <c r="BB49" s="64" t="s">
        <v>77</v>
      </c>
      <c r="BC49" s="64" t="s">
        <v>78</v>
      </c>
      <c r="BD49" s="65" t="s">
        <v>79</v>
      </c>
    </row>
    <row r="50" spans="1:56" s="1" customFormat="1" ht="10.9" customHeight="1">
      <c r="A50" s="237"/>
      <c r="B50" s="38"/>
      <c r="C50" s="237"/>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38"/>
      <c r="AS50" s="66"/>
      <c r="AT50" s="58"/>
      <c r="AU50" s="58"/>
      <c r="AV50" s="58"/>
      <c r="AW50" s="58"/>
      <c r="AX50" s="58"/>
      <c r="AY50" s="58"/>
      <c r="AZ50" s="58"/>
      <c r="BA50" s="58"/>
      <c r="BB50" s="58"/>
      <c r="BC50" s="58"/>
      <c r="BD50" s="59"/>
    </row>
    <row r="51" spans="1:90" s="4" customFormat="1" ht="32.45" customHeight="1">
      <c r="A51" s="229"/>
      <c r="B51" s="55"/>
      <c r="C51" s="67" t="s">
        <v>80</v>
      </c>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466">
        <f>ROUND(SUM(AG52:AG62),0)</f>
        <v>0</v>
      </c>
      <c r="AH51" s="466"/>
      <c r="AI51" s="466"/>
      <c r="AJ51" s="466"/>
      <c r="AK51" s="466"/>
      <c r="AL51" s="466"/>
      <c r="AM51" s="466"/>
      <c r="AN51" s="467">
        <f aca="true" t="shared" si="0" ref="AN51:AN62">SUM(AG51,AT51)</f>
        <v>0</v>
      </c>
      <c r="AO51" s="467"/>
      <c r="AP51" s="467"/>
      <c r="AQ51" s="69" t="s">
        <v>5</v>
      </c>
      <c r="AR51" s="55"/>
      <c r="AS51" s="70">
        <f>ROUND(SUM(AS52:AS62),0)</f>
        <v>0</v>
      </c>
      <c r="AT51" s="71">
        <f aca="true" t="shared" si="1" ref="AT51:AT62">ROUND(SUM(AV51:AW51),1)</f>
        <v>0</v>
      </c>
      <c r="AU51" s="72">
        <f>ROUND(SUM(AU52:AU62),5)</f>
        <v>0</v>
      </c>
      <c r="AV51" s="71">
        <f>ROUND(AZ51*L26,1)</f>
        <v>0</v>
      </c>
      <c r="AW51" s="71">
        <f>ROUND(BA51*L27,1)</f>
        <v>0</v>
      </c>
      <c r="AX51" s="71">
        <f>ROUND(BB51*L26,1)</f>
        <v>0</v>
      </c>
      <c r="AY51" s="71">
        <f>ROUND(BC51*L27,1)</f>
        <v>0</v>
      </c>
      <c r="AZ51" s="71">
        <f>ROUND(SUM(AZ52:AZ62),0)</f>
        <v>0</v>
      </c>
      <c r="BA51" s="71">
        <f>ROUND(SUM(BA52:BA62),0)</f>
        <v>0</v>
      </c>
      <c r="BB51" s="71">
        <f>ROUND(SUM(BB52:BB62),0)</f>
        <v>0</v>
      </c>
      <c r="BC51" s="71">
        <f>ROUND(SUM(BC52:BC62),0)</f>
        <v>0</v>
      </c>
      <c r="BD51" s="73">
        <f>ROUND(SUM(BD52:BD62),0)</f>
        <v>0</v>
      </c>
      <c r="BS51" s="56" t="s">
        <v>81</v>
      </c>
      <c r="BT51" s="56" t="s">
        <v>82</v>
      </c>
      <c r="BU51" s="74" t="s">
        <v>83</v>
      </c>
      <c r="BV51" s="56" t="s">
        <v>84</v>
      </c>
      <c r="BW51" s="56" t="s">
        <v>7</v>
      </c>
      <c r="BX51" s="56" t="s">
        <v>85</v>
      </c>
      <c r="CL51" s="56" t="s">
        <v>22</v>
      </c>
    </row>
    <row r="52" spans="1:91" s="5" customFormat="1" ht="22.5" customHeight="1">
      <c r="A52" s="75" t="s">
        <v>86</v>
      </c>
      <c r="B52" s="76"/>
      <c r="C52" s="77"/>
      <c r="D52" s="463" t="s">
        <v>44</v>
      </c>
      <c r="E52" s="463"/>
      <c r="F52" s="463"/>
      <c r="G52" s="463"/>
      <c r="H52" s="463"/>
      <c r="I52" s="232"/>
      <c r="J52" s="463" t="s">
        <v>87</v>
      </c>
      <c r="K52" s="463"/>
      <c r="L52" s="463"/>
      <c r="M52" s="463"/>
      <c r="N52" s="463"/>
      <c r="O52" s="463"/>
      <c r="P52" s="463"/>
      <c r="Q52" s="463"/>
      <c r="R52" s="463"/>
      <c r="S52" s="463"/>
      <c r="T52" s="463"/>
      <c r="U52" s="463"/>
      <c r="V52" s="463"/>
      <c r="W52" s="463"/>
      <c r="X52" s="463"/>
      <c r="Y52" s="463"/>
      <c r="Z52" s="463"/>
      <c r="AA52" s="463"/>
      <c r="AB52" s="463"/>
      <c r="AC52" s="463"/>
      <c r="AD52" s="463"/>
      <c r="AE52" s="463"/>
      <c r="AF52" s="463"/>
      <c r="AG52" s="461">
        <f>'1 - Budova A'!J27</f>
        <v>0</v>
      </c>
      <c r="AH52" s="462"/>
      <c r="AI52" s="462"/>
      <c r="AJ52" s="462"/>
      <c r="AK52" s="462"/>
      <c r="AL52" s="462"/>
      <c r="AM52" s="462"/>
      <c r="AN52" s="461">
        <f t="shared" si="0"/>
        <v>0</v>
      </c>
      <c r="AO52" s="462"/>
      <c r="AP52" s="462"/>
      <c r="AQ52" s="78" t="s">
        <v>88</v>
      </c>
      <c r="AR52" s="76"/>
      <c r="AS52" s="79">
        <v>0</v>
      </c>
      <c r="AT52" s="80">
        <f t="shared" si="1"/>
        <v>0</v>
      </c>
      <c r="AU52" s="81">
        <f>'1 - Budova A'!P90</f>
        <v>0</v>
      </c>
      <c r="AV52" s="80">
        <f>'1 - Budova A'!J30</f>
        <v>0</v>
      </c>
      <c r="AW52" s="80">
        <f>'1 - Budova A'!J31</f>
        <v>0</v>
      </c>
      <c r="AX52" s="80">
        <f>'1 - Budova A'!J32</f>
        <v>0</v>
      </c>
      <c r="AY52" s="80">
        <f>'1 - Budova A'!J33</f>
        <v>0</v>
      </c>
      <c r="AZ52" s="80">
        <f>'1 - Budova A'!F30</f>
        <v>0</v>
      </c>
      <c r="BA52" s="80">
        <f>'1 - Budova A'!F31</f>
        <v>0</v>
      </c>
      <c r="BB52" s="80">
        <f>'1 - Budova A'!F32</f>
        <v>0</v>
      </c>
      <c r="BC52" s="80">
        <f>'1 - Budova A'!F33</f>
        <v>0</v>
      </c>
      <c r="BD52" s="82">
        <f>'1 - Budova A'!F34</f>
        <v>0</v>
      </c>
      <c r="BT52" s="83" t="s">
        <v>44</v>
      </c>
      <c r="BV52" s="83" t="s">
        <v>84</v>
      </c>
      <c r="BW52" s="83" t="s">
        <v>89</v>
      </c>
      <c r="BX52" s="83" t="s">
        <v>7</v>
      </c>
      <c r="CL52" s="83" t="s">
        <v>22</v>
      </c>
      <c r="CM52" s="83" t="s">
        <v>90</v>
      </c>
    </row>
    <row r="53" spans="1:91" s="5" customFormat="1" ht="22.5" customHeight="1">
      <c r="A53" s="75" t="s">
        <v>86</v>
      </c>
      <c r="B53" s="76"/>
      <c r="C53" s="77"/>
      <c r="D53" s="463" t="s">
        <v>90</v>
      </c>
      <c r="E53" s="463"/>
      <c r="F53" s="463"/>
      <c r="G53" s="463"/>
      <c r="H53" s="463"/>
      <c r="I53" s="232"/>
      <c r="J53" s="463" t="s">
        <v>91</v>
      </c>
      <c r="K53" s="463"/>
      <c r="L53" s="463"/>
      <c r="M53" s="463"/>
      <c r="N53" s="463"/>
      <c r="O53" s="463"/>
      <c r="P53" s="463"/>
      <c r="Q53" s="463"/>
      <c r="R53" s="463"/>
      <c r="S53" s="463"/>
      <c r="T53" s="463"/>
      <c r="U53" s="463"/>
      <c r="V53" s="463"/>
      <c r="W53" s="463"/>
      <c r="X53" s="463"/>
      <c r="Y53" s="463"/>
      <c r="Z53" s="463"/>
      <c r="AA53" s="463"/>
      <c r="AB53" s="463"/>
      <c r="AC53" s="463"/>
      <c r="AD53" s="463"/>
      <c r="AE53" s="463"/>
      <c r="AF53" s="463"/>
      <c r="AG53" s="461">
        <f>'2 - Budova C'!J27</f>
        <v>0</v>
      </c>
      <c r="AH53" s="462"/>
      <c r="AI53" s="462"/>
      <c r="AJ53" s="462"/>
      <c r="AK53" s="462"/>
      <c r="AL53" s="462"/>
      <c r="AM53" s="462"/>
      <c r="AN53" s="461">
        <f t="shared" si="0"/>
        <v>0</v>
      </c>
      <c r="AO53" s="462"/>
      <c r="AP53" s="462"/>
      <c r="AQ53" s="78" t="s">
        <v>88</v>
      </c>
      <c r="AR53" s="76"/>
      <c r="AS53" s="79">
        <v>0</v>
      </c>
      <c r="AT53" s="80">
        <f t="shared" si="1"/>
        <v>0</v>
      </c>
      <c r="AU53" s="81">
        <f>'2 - Budova C'!P90</f>
        <v>0</v>
      </c>
      <c r="AV53" s="80">
        <f>'2 - Budova C'!J30</f>
        <v>0</v>
      </c>
      <c r="AW53" s="80">
        <f>'2 - Budova C'!J31</f>
        <v>0</v>
      </c>
      <c r="AX53" s="80">
        <f>'2 - Budova C'!J32</f>
        <v>0</v>
      </c>
      <c r="AY53" s="80">
        <f>'2 - Budova C'!J33</f>
        <v>0</v>
      </c>
      <c r="AZ53" s="80">
        <f>'2 - Budova C'!F30</f>
        <v>0</v>
      </c>
      <c r="BA53" s="80">
        <f>'2 - Budova C'!F31</f>
        <v>0</v>
      </c>
      <c r="BB53" s="80">
        <f>'2 - Budova C'!F32</f>
        <v>0</v>
      </c>
      <c r="BC53" s="80">
        <f>'2 - Budova C'!F33</f>
        <v>0</v>
      </c>
      <c r="BD53" s="82">
        <f>'2 - Budova C'!F34</f>
        <v>0</v>
      </c>
      <c r="BT53" s="83" t="s">
        <v>44</v>
      </c>
      <c r="BV53" s="83" t="s">
        <v>84</v>
      </c>
      <c r="BW53" s="83" t="s">
        <v>92</v>
      </c>
      <c r="BX53" s="83" t="s">
        <v>7</v>
      </c>
      <c r="CL53" s="83" t="s">
        <v>22</v>
      </c>
      <c r="CM53" s="83" t="s">
        <v>90</v>
      </c>
    </row>
    <row r="54" spans="1:91" s="5" customFormat="1" ht="22.5" customHeight="1">
      <c r="A54" s="75" t="s">
        <v>86</v>
      </c>
      <c r="B54" s="76"/>
      <c r="C54" s="77"/>
      <c r="D54" s="463" t="s">
        <v>93</v>
      </c>
      <c r="E54" s="463"/>
      <c r="F54" s="463"/>
      <c r="G54" s="463"/>
      <c r="H54" s="463"/>
      <c r="I54" s="232"/>
      <c r="J54" s="463" t="s">
        <v>94</v>
      </c>
      <c r="K54" s="463"/>
      <c r="L54" s="463"/>
      <c r="M54" s="463"/>
      <c r="N54" s="463"/>
      <c r="O54" s="463"/>
      <c r="P54" s="463"/>
      <c r="Q54" s="463"/>
      <c r="R54" s="463"/>
      <c r="S54" s="463"/>
      <c r="T54" s="463"/>
      <c r="U54" s="463"/>
      <c r="V54" s="463"/>
      <c r="W54" s="463"/>
      <c r="X54" s="463"/>
      <c r="Y54" s="463"/>
      <c r="Z54" s="463"/>
      <c r="AA54" s="463"/>
      <c r="AB54" s="463"/>
      <c r="AC54" s="463"/>
      <c r="AD54" s="463"/>
      <c r="AE54" s="463"/>
      <c r="AF54" s="463"/>
      <c r="AG54" s="461">
        <f>'3 - Budova D1'!J27</f>
        <v>0</v>
      </c>
      <c r="AH54" s="462"/>
      <c r="AI54" s="462"/>
      <c r="AJ54" s="462"/>
      <c r="AK54" s="462"/>
      <c r="AL54" s="462"/>
      <c r="AM54" s="462"/>
      <c r="AN54" s="461">
        <f t="shared" si="0"/>
        <v>0</v>
      </c>
      <c r="AO54" s="462"/>
      <c r="AP54" s="462"/>
      <c r="AQ54" s="78" t="s">
        <v>88</v>
      </c>
      <c r="AR54" s="76"/>
      <c r="AS54" s="79">
        <v>0</v>
      </c>
      <c r="AT54" s="80">
        <f t="shared" si="1"/>
        <v>0</v>
      </c>
      <c r="AU54" s="81">
        <f>'3 - Budova D1'!P90</f>
        <v>0</v>
      </c>
      <c r="AV54" s="80">
        <f>'3 - Budova D1'!J30</f>
        <v>0</v>
      </c>
      <c r="AW54" s="80">
        <f>'3 - Budova D1'!J31</f>
        <v>0</v>
      </c>
      <c r="AX54" s="80">
        <f>'3 - Budova D1'!J32</f>
        <v>0</v>
      </c>
      <c r="AY54" s="80">
        <f>'3 - Budova D1'!J33</f>
        <v>0</v>
      </c>
      <c r="AZ54" s="80">
        <f>'3 - Budova D1'!F30</f>
        <v>0</v>
      </c>
      <c r="BA54" s="80">
        <f>'3 - Budova D1'!F31</f>
        <v>0</v>
      </c>
      <c r="BB54" s="80">
        <f>'3 - Budova D1'!F32</f>
        <v>0</v>
      </c>
      <c r="BC54" s="80">
        <f>'3 - Budova D1'!F33</f>
        <v>0</v>
      </c>
      <c r="BD54" s="82">
        <f>'3 - Budova D1'!F34</f>
        <v>0</v>
      </c>
      <c r="BT54" s="83" t="s">
        <v>44</v>
      </c>
      <c r="BV54" s="83" t="s">
        <v>84</v>
      </c>
      <c r="BW54" s="83" t="s">
        <v>95</v>
      </c>
      <c r="BX54" s="83" t="s">
        <v>7</v>
      </c>
      <c r="CL54" s="83" t="s">
        <v>22</v>
      </c>
      <c r="CM54" s="83" t="s">
        <v>90</v>
      </c>
    </row>
    <row r="55" spans="1:91" s="5" customFormat="1" ht="22.5" customHeight="1">
      <c r="A55" s="75" t="s">
        <v>86</v>
      </c>
      <c r="B55" s="76"/>
      <c r="C55" s="77"/>
      <c r="D55" s="463" t="s">
        <v>96</v>
      </c>
      <c r="E55" s="463"/>
      <c r="F55" s="463"/>
      <c r="G55" s="463"/>
      <c r="H55" s="463"/>
      <c r="I55" s="232"/>
      <c r="J55" s="463" t="s">
        <v>97</v>
      </c>
      <c r="K55" s="463"/>
      <c r="L55" s="463"/>
      <c r="M55" s="463"/>
      <c r="N55" s="463"/>
      <c r="O55" s="463"/>
      <c r="P55" s="463"/>
      <c r="Q55" s="463"/>
      <c r="R55" s="463"/>
      <c r="S55" s="463"/>
      <c r="T55" s="463"/>
      <c r="U55" s="463"/>
      <c r="V55" s="463"/>
      <c r="W55" s="463"/>
      <c r="X55" s="463"/>
      <c r="Y55" s="463"/>
      <c r="Z55" s="463"/>
      <c r="AA55" s="463"/>
      <c r="AB55" s="463"/>
      <c r="AC55" s="463"/>
      <c r="AD55" s="463"/>
      <c r="AE55" s="463"/>
      <c r="AF55" s="463"/>
      <c r="AG55" s="461">
        <f>'4 - Budova D2'!J27</f>
        <v>0</v>
      </c>
      <c r="AH55" s="462"/>
      <c r="AI55" s="462"/>
      <c r="AJ55" s="462"/>
      <c r="AK55" s="462"/>
      <c r="AL55" s="462"/>
      <c r="AM55" s="462"/>
      <c r="AN55" s="461">
        <f t="shared" si="0"/>
        <v>0</v>
      </c>
      <c r="AO55" s="462"/>
      <c r="AP55" s="462"/>
      <c r="AQ55" s="78" t="s">
        <v>88</v>
      </c>
      <c r="AR55" s="76"/>
      <c r="AS55" s="79">
        <v>0</v>
      </c>
      <c r="AT55" s="80">
        <f t="shared" si="1"/>
        <v>0</v>
      </c>
      <c r="AU55" s="81">
        <f>'4 - Budova D2'!P90</f>
        <v>0</v>
      </c>
      <c r="AV55" s="80">
        <f>'4 - Budova D2'!J30</f>
        <v>0</v>
      </c>
      <c r="AW55" s="80">
        <f>'4 - Budova D2'!J31</f>
        <v>0</v>
      </c>
      <c r="AX55" s="80">
        <f>'4 - Budova D2'!J32</f>
        <v>0</v>
      </c>
      <c r="AY55" s="80">
        <f>'4 - Budova D2'!J33</f>
        <v>0</v>
      </c>
      <c r="AZ55" s="80">
        <f>'4 - Budova D2'!F30</f>
        <v>0</v>
      </c>
      <c r="BA55" s="80">
        <f>'4 - Budova D2'!F31</f>
        <v>0</v>
      </c>
      <c r="BB55" s="80">
        <f>'4 - Budova D2'!F32</f>
        <v>0</v>
      </c>
      <c r="BC55" s="80">
        <f>'4 - Budova D2'!F33</f>
        <v>0</v>
      </c>
      <c r="BD55" s="82">
        <f>'4 - Budova D2'!F34</f>
        <v>0</v>
      </c>
      <c r="BT55" s="83" t="s">
        <v>44</v>
      </c>
      <c r="BV55" s="83" t="s">
        <v>84</v>
      </c>
      <c r="BW55" s="83" t="s">
        <v>98</v>
      </c>
      <c r="BX55" s="83" t="s">
        <v>7</v>
      </c>
      <c r="CL55" s="83" t="s">
        <v>22</v>
      </c>
      <c r="CM55" s="83" t="s">
        <v>90</v>
      </c>
    </row>
    <row r="56" spans="1:91" s="5" customFormat="1" ht="22.5" customHeight="1">
      <c r="A56" s="75" t="s">
        <v>86</v>
      </c>
      <c r="B56" s="76"/>
      <c r="C56" s="77"/>
      <c r="D56" s="463" t="s">
        <v>99</v>
      </c>
      <c r="E56" s="463"/>
      <c r="F56" s="463"/>
      <c r="G56" s="463"/>
      <c r="H56" s="463"/>
      <c r="I56" s="232"/>
      <c r="J56" s="463" t="s">
        <v>100</v>
      </c>
      <c r="K56" s="463"/>
      <c r="L56" s="463"/>
      <c r="M56" s="463"/>
      <c r="N56" s="463"/>
      <c r="O56" s="463"/>
      <c r="P56" s="463"/>
      <c r="Q56" s="463"/>
      <c r="R56" s="463"/>
      <c r="S56" s="463"/>
      <c r="T56" s="463"/>
      <c r="U56" s="463"/>
      <c r="V56" s="463"/>
      <c r="W56" s="463"/>
      <c r="X56" s="463"/>
      <c r="Y56" s="463"/>
      <c r="Z56" s="463"/>
      <c r="AA56" s="463"/>
      <c r="AB56" s="463"/>
      <c r="AC56" s="463"/>
      <c r="AD56" s="463"/>
      <c r="AE56" s="463"/>
      <c r="AF56" s="463"/>
      <c r="AG56" s="461">
        <f>'5 - Budova G'!J27</f>
        <v>0</v>
      </c>
      <c r="AH56" s="462"/>
      <c r="AI56" s="462"/>
      <c r="AJ56" s="462"/>
      <c r="AK56" s="462"/>
      <c r="AL56" s="462"/>
      <c r="AM56" s="462"/>
      <c r="AN56" s="461">
        <f t="shared" si="0"/>
        <v>0</v>
      </c>
      <c r="AO56" s="462"/>
      <c r="AP56" s="462"/>
      <c r="AQ56" s="78" t="s">
        <v>88</v>
      </c>
      <c r="AR56" s="76"/>
      <c r="AS56" s="79">
        <v>0</v>
      </c>
      <c r="AT56" s="80">
        <f t="shared" si="1"/>
        <v>0</v>
      </c>
      <c r="AU56" s="81">
        <f>'5 - Budova G'!P90</f>
        <v>0</v>
      </c>
      <c r="AV56" s="80">
        <f>'5 - Budova G'!J30</f>
        <v>0</v>
      </c>
      <c r="AW56" s="80">
        <f>'5 - Budova G'!J31</f>
        <v>0</v>
      </c>
      <c r="AX56" s="80">
        <f>'5 - Budova G'!J32</f>
        <v>0</v>
      </c>
      <c r="AY56" s="80">
        <f>'5 - Budova G'!J33</f>
        <v>0</v>
      </c>
      <c r="AZ56" s="80">
        <f>'5 - Budova G'!F30</f>
        <v>0</v>
      </c>
      <c r="BA56" s="80">
        <f>'5 - Budova G'!F31</f>
        <v>0</v>
      </c>
      <c r="BB56" s="80">
        <f>'5 - Budova G'!F32</f>
        <v>0</v>
      </c>
      <c r="BC56" s="80">
        <f>'5 - Budova G'!F33</f>
        <v>0</v>
      </c>
      <c r="BD56" s="82">
        <f>'5 - Budova G'!F34</f>
        <v>0</v>
      </c>
      <c r="BT56" s="83" t="s">
        <v>44</v>
      </c>
      <c r="BV56" s="83" t="s">
        <v>84</v>
      </c>
      <c r="BW56" s="83" t="s">
        <v>101</v>
      </c>
      <c r="BX56" s="83" t="s">
        <v>7</v>
      </c>
      <c r="CL56" s="83" t="s">
        <v>22</v>
      </c>
      <c r="CM56" s="83" t="s">
        <v>90</v>
      </c>
    </row>
    <row r="57" spans="1:91" s="5" customFormat="1" ht="22.5" customHeight="1">
      <c r="A57" s="75" t="s">
        <v>86</v>
      </c>
      <c r="B57" s="76"/>
      <c r="C57" s="77"/>
      <c r="D57" s="463" t="s">
        <v>102</v>
      </c>
      <c r="E57" s="463"/>
      <c r="F57" s="463"/>
      <c r="G57" s="463"/>
      <c r="H57" s="463"/>
      <c r="I57" s="232"/>
      <c r="J57" s="463" t="s">
        <v>103</v>
      </c>
      <c r="K57" s="463"/>
      <c r="L57" s="463"/>
      <c r="M57" s="463"/>
      <c r="N57" s="463"/>
      <c r="O57" s="463"/>
      <c r="P57" s="463"/>
      <c r="Q57" s="463"/>
      <c r="R57" s="463"/>
      <c r="S57" s="463"/>
      <c r="T57" s="463"/>
      <c r="U57" s="463"/>
      <c r="V57" s="463"/>
      <c r="W57" s="463"/>
      <c r="X57" s="463"/>
      <c r="Y57" s="463"/>
      <c r="Z57" s="463"/>
      <c r="AA57" s="463"/>
      <c r="AB57" s="463"/>
      <c r="AC57" s="463"/>
      <c r="AD57" s="463"/>
      <c r="AE57" s="463"/>
      <c r="AF57" s="463"/>
      <c r="AG57" s="461">
        <f>'6 - Budova CH'!J27</f>
        <v>0</v>
      </c>
      <c r="AH57" s="462"/>
      <c r="AI57" s="462"/>
      <c r="AJ57" s="462"/>
      <c r="AK57" s="462"/>
      <c r="AL57" s="462"/>
      <c r="AM57" s="462"/>
      <c r="AN57" s="461">
        <f t="shared" si="0"/>
        <v>0</v>
      </c>
      <c r="AO57" s="462"/>
      <c r="AP57" s="462"/>
      <c r="AQ57" s="78" t="s">
        <v>88</v>
      </c>
      <c r="AR57" s="76"/>
      <c r="AS57" s="79">
        <v>0</v>
      </c>
      <c r="AT57" s="80">
        <f t="shared" si="1"/>
        <v>0</v>
      </c>
      <c r="AU57" s="81">
        <f>'6 - Budova CH'!P90</f>
        <v>0</v>
      </c>
      <c r="AV57" s="80">
        <f>'6 - Budova CH'!J30</f>
        <v>0</v>
      </c>
      <c r="AW57" s="80">
        <f>'6 - Budova CH'!J31</f>
        <v>0</v>
      </c>
      <c r="AX57" s="80">
        <f>'6 - Budova CH'!J32</f>
        <v>0</v>
      </c>
      <c r="AY57" s="80">
        <f>'6 - Budova CH'!J33</f>
        <v>0</v>
      </c>
      <c r="AZ57" s="80">
        <f>'6 - Budova CH'!F30</f>
        <v>0</v>
      </c>
      <c r="BA57" s="80">
        <f>'6 - Budova CH'!F31</f>
        <v>0</v>
      </c>
      <c r="BB57" s="80">
        <f>'6 - Budova CH'!F32</f>
        <v>0</v>
      </c>
      <c r="BC57" s="80">
        <f>'6 - Budova CH'!F33</f>
        <v>0</v>
      </c>
      <c r="BD57" s="82">
        <f>'6 - Budova CH'!F34</f>
        <v>0</v>
      </c>
      <c r="BT57" s="83" t="s">
        <v>44</v>
      </c>
      <c r="BV57" s="83" t="s">
        <v>84</v>
      </c>
      <c r="BW57" s="83" t="s">
        <v>104</v>
      </c>
      <c r="BX57" s="83" t="s">
        <v>7</v>
      </c>
      <c r="CL57" s="83" t="s">
        <v>22</v>
      </c>
      <c r="CM57" s="83" t="s">
        <v>90</v>
      </c>
    </row>
    <row r="58" spans="1:91" s="5" customFormat="1" ht="22.5" customHeight="1">
      <c r="A58" s="75" t="s">
        <v>86</v>
      </c>
      <c r="B58" s="76"/>
      <c r="C58" s="77"/>
      <c r="D58" s="463" t="s">
        <v>105</v>
      </c>
      <c r="E58" s="463"/>
      <c r="F58" s="463"/>
      <c r="G58" s="463"/>
      <c r="H58" s="463"/>
      <c r="I58" s="232"/>
      <c r="J58" s="463" t="s">
        <v>106</v>
      </c>
      <c r="K58" s="463"/>
      <c r="L58" s="463"/>
      <c r="M58" s="463"/>
      <c r="N58" s="463"/>
      <c r="O58" s="463"/>
      <c r="P58" s="463"/>
      <c r="Q58" s="463"/>
      <c r="R58" s="463"/>
      <c r="S58" s="463"/>
      <c r="T58" s="463"/>
      <c r="U58" s="463"/>
      <c r="V58" s="463"/>
      <c r="W58" s="463"/>
      <c r="X58" s="463"/>
      <c r="Y58" s="463"/>
      <c r="Z58" s="463"/>
      <c r="AA58" s="463"/>
      <c r="AB58" s="463"/>
      <c r="AC58" s="463"/>
      <c r="AD58" s="463"/>
      <c r="AE58" s="463"/>
      <c r="AF58" s="463"/>
      <c r="AG58" s="461">
        <f>'7 - Budova I'!J27</f>
        <v>0</v>
      </c>
      <c r="AH58" s="462"/>
      <c r="AI58" s="462"/>
      <c r="AJ58" s="462"/>
      <c r="AK58" s="462"/>
      <c r="AL58" s="462"/>
      <c r="AM58" s="462"/>
      <c r="AN58" s="461">
        <f t="shared" si="0"/>
        <v>0</v>
      </c>
      <c r="AO58" s="462"/>
      <c r="AP58" s="462"/>
      <c r="AQ58" s="78" t="s">
        <v>88</v>
      </c>
      <c r="AR58" s="76"/>
      <c r="AS58" s="79">
        <v>0</v>
      </c>
      <c r="AT58" s="80">
        <f t="shared" si="1"/>
        <v>0</v>
      </c>
      <c r="AU58" s="81">
        <f>'7 - Budova I'!P90</f>
        <v>0</v>
      </c>
      <c r="AV58" s="80">
        <f>'7 - Budova I'!J30</f>
        <v>0</v>
      </c>
      <c r="AW58" s="80">
        <f>'7 - Budova I'!J31</f>
        <v>0</v>
      </c>
      <c r="AX58" s="80">
        <f>'7 - Budova I'!J32</f>
        <v>0</v>
      </c>
      <c r="AY58" s="80">
        <f>'7 - Budova I'!J33</f>
        <v>0</v>
      </c>
      <c r="AZ58" s="80">
        <f>'7 - Budova I'!F30</f>
        <v>0</v>
      </c>
      <c r="BA58" s="80">
        <f>'7 - Budova I'!F31</f>
        <v>0</v>
      </c>
      <c r="BB58" s="80">
        <f>'7 - Budova I'!F32</f>
        <v>0</v>
      </c>
      <c r="BC58" s="80">
        <f>'7 - Budova I'!F33</f>
        <v>0</v>
      </c>
      <c r="BD58" s="82">
        <f>'7 - Budova I'!F34</f>
        <v>0</v>
      </c>
      <c r="BT58" s="83" t="s">
        <v>44</v>
      </c>
      <c r="BV58" s="83" t="s">
        <v>84</v>
      </c>
      <c r="BW58" s="83" t="s">
        <v>107</v>
      </c>
      <c r="BX58" s="83" t="s">
        <v>7</v>
      </c>
      <c r="CL58" s="83" t="s">
        <v>22</v>
      </c>
      <c r="CM58" s="83" t="s">
        <v>90</v>
      </c>
    </row>
    <row r="59" spans="1:91" s="5" customFormat="1" ht="22.5" customHeight="1">
      <c r="A59" s="75" t="s">
        <v>86</v>
      </c>
      <c r="B59" s="76"/>
      <c r="C59" s="77"/>
      <c r="D59" s="463" t="s">
        <v>108</v>
      </c>
      <c r="E59" s="463"/>
      <c r="F59" s="463"/>
      <c r="G59" s="463"/>
      <c r="H59" s="463"/>
      <c r="I59" s="232"/>
      <c r="J59" s="463" t="s">
        <v>109</v>
      </c>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1">
        <f>'8 - Budova P'!J27</f>
        <v>0</v>
      </c>
      <c r="AH59" s="462"/>
      <c r="AI59" s="462"/>
      <c r="AJ59" s="462"/>
      <c r="AK59" s="462"/>
      <c r="AL59" s="462"/>
      <c r="AM59" s="462"/>
      <c r="AN59" s="461">
        <f t="shared" si="0"/>
        <v>0</v>
      </c>
      <c r="AO59" s="462"/>
      <c r="AP59" s="462"/>
      <c r="AQ59" s="78" t="s">
        <v>88</v>
      </c>
      <c r="AR59" s="76"/>
      <c r="AS59" s="79">
        <v>0</v>
      </c>
      <c r="AT59" s="80">
        <f t="shared" si="1"/>
        <v>0</v>
      </c>
      <c r="AU59" s="81">
        <f>'8 - Budova P'!P90</f>
        <v>0</v>
      </c>
      <c r="AV59" s="80">
        <f>'8 - Budova P'!J30</f>
        <v>0</v>
      </c>
      <c r="AW59" s="80">
        <f>'8 - Budova P'!J31</f>
        <v>0</v>
      </c>
      <c r="AX59" s="80">
        <f>'8 - Budova P'!J32</f>
        <v>0</v>
      </c>
      <c r="AY59" s="80">
        <f>'8 - Budova P'!J33</f>
        <v>0</v>
      </c>
      <c r="AZ59" s="80">
        <f>'8 - Budova P'!F30</f>
        <v>0</v>
      </c>
      <c r="BA59" s="80">
        <f>'8 - Budova P'!F31</f>
        <v>0</v>
      </c>
      <c r="BB59" s="80">
        <f>'8 - Budova P'!F32</f>
        <v>0</v>
      </c>
      <c r="BC59" s="80">
        <f>'8 - Budova P'!F33</f>
        <v>0</v>
      </c>
      <c r="BD59" s="82">
        <f>'8 - Budova P'!F34</f>
        <v>0</v>
      </c>
      <c r="BT59" s="83" t="s">
        <v>44</v>
      </c>
      <c r="BV59" s="83" t="s">
        <v>84</v>
      </c>
      <c r="BW59" s="83" t="s">
        <v>110</v>
      </c>
      <c r="BX59" s="83" t="s">
        <v>7</v>
      </c>
      <c r="CL59" s="83" t="s">
        <v>22</v>
      </c>
      <c r="CM59" s="83" t="s">
        <v>90</v>
      </c>
    </row>
    <row r="60" spans="1:91" s="5" customFormat="1" ht="22.5" customHeight="1">
      <c r="A60" s="75" t="s">
        <v>86</v>
      </c>
      <c r="B60" s="76"/>
      <c r="C60" s="77"/>
      <c r="D60" s="463" t="s">
        <v>111</v>
      </c>
      <c r="E60" s="463"/>
      <c r="F60" s="463"/>
      <c r="G60" s="463"/>
      <c r="H60" s="463"/>
      <c r="I60" s="232"/>
      <c r="J60" s="463" t="s">
        <v>112</v>
      </c>
      <c r="K60" s="463"/>
      <c r="L60" s="463"/>
      <c r="M60" s="463"/>
      <c r="N60" s="463"/>
      <c r="O60" s="463"/>
      <c r="P60" s="463"/>
      <c r="Q60" s="463"/>
      <c r="R60" s="463"/>
      <c r="S60" s="463"/>
      <c r="T60" s="463"/>
      <c r="U60" s="463"/>
      <c r="V60" s="463"/>
      <c r="W60" s="463"/>
      <c r="X60" s="463"/>
      <c r="Y60" s="463"/>
      <c r="Z60" s="463"/>
      <c r="AA60" s="463"/>
      <c r="AB60" s="463"/>
      <c r="AC60" s="463"/>
      <c r="AD60" s="463"/>
      <c r="AE60" s="463"/>
      <c r="AF60" s="463"/>
      <c r="AG60" s="461">
        <f>'9 - Budova Lékárny'!J27</f>
        <v>0</v>
      </c>
      <c r="AH60" s="462"/>
      <c r="AI60" s="462"/>
      <c r="AJ60" s="462"/>
      <c r="AK60" s="462"/>
      <c r="AL60" s="462"/>
      <c r="AM60" s="462"/>
      <c r="AN60" s="461">
        <f t="shared" si="0"/>
        <v>0</v>
      </c>
      <c r="AO60" s="462"/>
      <c r="AP60" s="462"/>
      <c r="AQ60" s="78" t="s">
        <v>88</v>
      </c>
      <c r="AR60" s="76"/>
      <c r="AS60" s="79">
        <v>0</v>
      </c>
      <c r="AT60" s="80">
        <f t="shared" si="1"/>
        <v>0</v>
      </c>
      <c r="AU60" s="81">
        <f>'9 - Budova Lékárny'!P90</f>
        <v>0</v>
      </c>
      <c r="AV60" s="80">
        <f>'9 - Budova Lékárny'!J30</f>
        <v>0</v>
      </c>
      <c r="AW60" s="80">
        <f>'9 - Budova Lékárny'!J31</f>
        <v>0</v>
      </c>
      <c r="AX60" s="80">
        <f>'9 - Budova Lékárny'!J32</f>
        <v>0</v>
      </c>
      <c r="AY60" s="80">
        <f>'9 - Budova Lékárny'!J33</f>
        <v>0</v>
      </c>
      <c r="AZ60" s="80">
        <f>'9 - Budova Lékárny'!F30</f>
        <v>0</v>
      </c>
      <c r="BA60" s="80">
        <f>'9 - Budova Lékárny'!F31</f>
        <v>0</v>
      </c>
      <c r="BB60" s="80">
        <f>'9 - Budova Lékárny'!F32</f>
        <v>0</v>
      </c>
      <c r="BC60" s="80">
        <f>'9 - Budova Lékárny'!F33</f>
        <v>0</v>
      </c>
      <c r="BD60" s="82">
        <f>'9 - Budova Lékárny'!F34</f>
        <v>0</v>
      </c>
      <c r="BT60" s="83" t="s">
        <v>44</v>
      </c>
      <c r="BV60" s="83" t="s">
        <v>84</v>
      </c>
      <c r="BW60" s="83" t="s">
        <v>113</v>
      </c>
      <c r="BX60" s="83" t="s">
        <v>7</v>
      </c>
      <c r="CL60" s="83" t="s">
        <v>22</v>
      </c>
      <c r="CM60" s="83" t="s">
        <v>90</v>
      </c>
    </row>
    <row r="61" spans="1:91" s="5" customFormat="1" ht="22.5" customHeight="1">
      <c r="A61" s="75" t="s">
        <v>86</v>
      </c>
      <c r="B61" s="76"/>
      <c r="C61" s="77"/>
      <c r="D61" s="463" t="s">
        <v>114</v>
      </c>
      <c r="E61" s="463"/>
      <c r="F61" s="463"/>
      <c r="G61" s="463"/>
      <c r="H61" s="463"/>
      <c r="I61" s="232"/>
      <c r="J61" s="463" t="s">
        <v>115</v>
      </c>
      <c r="K61" s="463"/>
      <c r="L61" s="463"/>
      <c r="M61" s="463"/>
      <c r="N61" s="463"/>
      <c r="O61" s="463"/>
      <c r="P61" s="463"/>
      <c r="Q61" s="463"/>
      <c r="R61" s="463"/>
      <c r="S61" s="463"/>
      <c r="T61" s="463"/>
      <c r="U61" s="463"/>
      <c r="V61" s="463"/>
      <c r="W61" s="463"/>
      <c r="X61" s="463"/>
      <c r="Y61" s="463"/>
      <c r="Z61" s="463"/>
      <c r="AA61" s="463"/>
      <c r="AB61" s="463"/>
      <c r="AC61" s="463"/>
      <c r="AD61" s="463"/>
      <c r="AE61" s="463"/>
      <c r="AF61" s="463"/>
      <c r="AG61" s="461">
        <f>'10 - Budova Stravovací za...'!J27</f>
        <v>0</v>
      </c>
      <c r="AH61" s="462"/>
      <c r="AI61" s="462"/>
      <c r="AJ61" s="462"/>
      <c r="AK61" s="462"/>
      <c r="AL61" s="462"/>
      <c r="AM61" s="462"/>
      <c r="AN61" s="461">
        <f t="shared" si="0"/>
        <v>0</v>
      </c>
      <c r="AO61" s="462"/>
      <c r="AP61" s="462"/>
      <c r="AQ61" s="78" t="s">
        <v>88</v>
      </c>
      <c r="AR61" s="76"/>
      <c r="AS61" s="79">
        <v>0</v>
      </c>
      <c r="AT61" s="80">
        <f t="shared" si="1"/>
        <v>0</v>
      </c>
      <c r="AU61" s="81">
        <f>'10 - Budova Stravovací za...'!P90</f>
        <v>0</v>
      </c>
      <c r="AV61" s="80">
        <f>'10 - Budova Stravovací za...'!J30</f>
        <v>0</v>
      </c>
      <c r="AW61" s="80">
        <f>'10 - Budova Stravovací za...'!J31</f>
        <v>0</v>
      </c>
      <c r="AX61" s="80">
        <f>'10 - Budova Stravovací za...'!J32</f>
        <v>0</v>
      </c>
      <c r="AY61" s="80">
        <f>'10 - Budova Stravovací za...'!J33</f>
        <v>0</v>
      </c>
      <c r="AZ61" s="80">
        <f>'10 - Budova Stravovací za...'!F30</f>
        <v>0</v>
      </c>
      <c r="BA61" s="80">
        <f>'10 - Budova Stravovací za...'!F31</f>
        <v>0</v>
      </c>
      <c r="BB61" s="80">
        <f>'10 - Budova Stravovací za...'!F32</f>
        <v>0</v>
      </c>
      <c r="BC61" s="80">
        <f>'10 - Budova Stravovací za...'!F33</f>
        <v>0</v>
      </c>
      <c r="BD61" s="82">
        <f>'10 - Budova Stravovací za...'!F34</f>
        <v>0</v>
      </c>
      <c r="BT61" s="83" t="s">
        <v>44</v>
      </c>
      <c r="BV61" s="83" t="s">
        <v>84</v>
      </c>
      <c r="BW61" s="83" t="s">
        <v>116</v>
      </c>
      <c r="BX61" s="83" t="s">
        <v>7</v>
      </c>
      <c r="CL61" s="83" t="s">
        <v>22</v>
      </c>
      <c r="CM61" s="83" t="s">
        <v>90</v>
      </c>
    </row>
    <row r="62" spans="1:91" s="5" customFormat="1" ht="22.5" customHeight="1">
      <c r="A62" s="75" t="s">
        <v>86</v>
      </c>
      <c r="B62" s="76"/>
      <c r="C62" s="77"/>
      <c r="D62" s="463" t="s">
        <v>117</v>
      </c>
      <c r="E62" s="463"/>
      <c r="F62" s="463"/>
      <c r="G62" s="463"/>
      <c r="H62" s="463"/>
      <c r="I62" s="232"/>
      <c r="J62" s="463" t="s">
        <v>118</v>
      </c>
      <c r="K62" s="463"/>
      <c r="L62" s="463"/>
      <c r="M62" s="463"/>
      <c r="N62" s="463"/>
      <c r="O62" s="463"/>
      <c r="P62" s="463"/>
      <c r="Q62" s="463"/>
      <c r="R62" s="463"/>
      <c r="S62" s="463"/>
      <c r="T62" s="463"/>
      <c r="U62" s="463"/>
      <c r="V62" s="463"/>
      <c r="W62" s="463"/>
      <c r="X62" s="463"/>
      <c r="Y62" s="463"/>
      <c r="Z62" s="463"/>
      <c r="AA62" s="463"/>
      <c r="AB62" s="463"/>
      <c r="AC62" s="463"/>
      <c r="AD62" s="463"/>
      <c r="AE62" s="463"/>
      <c r="AF62" s="463"/>
      <c r="AG62" s="461">
        <f>'11 - Budova A - Kouřotěsn...'!J27</f>
        <v>0</v>
      </c>
      <c r="AH62" s="462"/>
      <c r="AI62" s="462"/>
      <c r="AJ62" s="462"/>
      <c r="AK62" s="462"/>
      <c r="AL62" s="462"/>
      <c r="AM62" s="462"/>
      <c r="AN62" s="461">
        <f t="shared" si="0"/>
        <v>0</v>
      </c>
      <c r="AO62" s="462"/>
      <c r="AP62" s="462"/>
      <c r="AQ62" s="78" t="s">
        <v>88</v>
      </c>
      <c r="AR62" s="76"/>
      <c r="AS62" s="84">
        <v>0</v>
      </c>
      <c r="AT62" s="85">
        <f t="shared" si="1"/>
        <v>0</v>
      </c>
      <c r="AU62" s="86">
        <f>'11 - Budova A - Kouřotěsn...'!P91</f>
        <v>0</v>
      </c>
      <c r="AV62" s="85">
        <f>'11 - Budova A - Kouřotěsn...'!J30</f>
        <v>0</v>
      </c>
      <c r="AW62" s="85">
        <f>'11 - Budova A - Kouřotěsn...'!J31</f>
        <v>0</v>
      </c>
      <c r="AX62" s="85">
        <f>'11 - Budova A - Kouřotěsn...'!J32</f>
        <v>0</v>
      </c>
      <c r="AY62" s="85">
        <f>'11 - Budova A - Kouřotěsn...'!J33</f>
        <v>0</v>
      </c>
      <c r="AZ62" s="85">
        <f>'11 - Budova A - Kouřotěsn...'!F30</f>
        <v>0</v>
      </c>
      <c r="BA62" s="85">
        <f>'11 - Budova A - Kouřotěsn...'!F31</f>
        <v>0</v>
      </c>
      <c r="BB62" s="85">
        <f>'11 - Budova A - Kouřotěsn...'!F32</f>
        <v>0</v>
      </c>
      <c r="BC62" s="85">
        <f>'11 - Budova A - Kouřotěsn...'!F33</f>
        <v>0</v>
      </c>
      <c r="BD62" s="87">
        <f>'11 - Budova A - Kouřotěsn...'!F34</f>
        <v>0</v>
      </c>
      <c r="BT62" s="83" t="s">
        <v>44</v>
      </c>
      <c r="BV62" s="83" t="s">
        <v>84</v>
      </c>
      <c r="BW62" s="83" t="s">
        <v>119</v>
      </c>
      <c r="BX62" s="83" t="s">
        <v>7</v>
      </c>
      <c r="CL62" s="83" t="s">
        <v>22</v>
      </c>
      <c r="CM62" s="83" t="s">
        <v>90</v>
      </c>
    </row>
    <row r="63" spans="1:44" s="1" customFormat="1" ht="30" customHeight="1">
      <c r="A63" s="237"/>
      <c r="B63" s="38"/>
      <c r="C63" s="237"/>
      <c r="D63" s="237"/>
      <c r="E63" s="237"/>
      <c r="F63" s="237"/>
      <c r="G63" s="237"/>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38"/>
    </row>
    <row r="64" spans="1:44" s="1" customFormat="1" ht="6.95" customHeight="1">
      <c r="A64" s="237"/>
      <c r="B64" s="48"/>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38"/>
    </row>
  </sheetData>
  <sheetProtection password="C712" sheet="1" objects="1" scenarios="1"/>
  <mergeCells count="81">
    <mergeCell ref="AR2:BE2"/>
    <mergeCell ref="AN62:AP62"/>
    <mergeCell ref="AG62:AM62"/>
    <mergeCell ref="D62:H62"/>
    <mergeCell ref="J62:AF62"/>
    <mergeCell ref="AG51:AM51"/>
    <mergeCell ref="AN51:AP51"/>
    <mergeCell ref="AN60:AP60"/>
    <mergeCell ref="AG60:AM60"/>
    <mergeCell ref="D60:H60"/>
    <mergeCell ref="J60:AF60"/>
    <mergeCell ref="AN61:AP61"/>
    <mergeCell ref="AG61:AM61"/>
    <mergeCell ref="D61:H61"/>
    <mergeCell ref="J61:AF61"/>
    <mergeCell ref="AN58:AP58"/>
    <mergeCell ref="AG58:AM58"/>
    <mergeCell ref="D58:H58"/>
    <mergeCell ref="J58:AF58"/>
    <mergeCell ref="AN59:AP59"/>
    <mergeCell ref="AG59:AM59"/>
    <mergeCell ref="D59:H59"/>
    <mergeCell ref="J59:AF59"/>
    <mergeCell ref="AN56:AP56"/>
    <mergeCell ref="AG56:AM56"/>
    <mergeCell ref="D56:H56"/>
    <mergeCell ref="J56:AF56"/>
    <mergeCell ref="AN57:AP57"/>
    <mergeCell ref="AG57:AM57"/>
    <mergeCell ref="D57:H57"/>
    <mergeCell ref="J57:AF57"/>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1 - Budova A'!C2" display="/"/>
    <hyperlink ref="A53" location="'2 - Budova C'!C2" display="/"/>
    <hyperlink ref="A54" location="'3 - Budova D1'!C2" display="/"/>
    <hyperlink ref="A55" location="'4 - Budova D2'!C2" display="/"/>
    <hyperlink ref="A56" location="'5 - Budova G'!C2" display="/"/>
    <hyperlink ref="A57" location="'6 - Budova CH'!C2" display="/"/>
    <hyperlink ref="A58" location="'7 - Budova I'!C2" display="/"/>
    <hyperlink ref="A59" location="'8 - Budova P'!C2" display="/"/>
    <hyperlink ref="A60" location="'9 - Budova Lékárny'!C2" display="/"/>
    <hyperlink ref="A61" location="'10 - Budova Stravovací za...'!C2" display="/"/>
    <hyperlink ref="A62" location="'11 - Budova A - Kouřotěsn...'!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BR519"/>
  <sheetViews>
    <sheetView showGridLines="0" workbookViewId="0" topLeftCell="A1">
      <pane ySplit="1" topLeftCell="A93" activePane="bottomLeft" state="frozen"/>
      <selection pane="bottomLeft" activeCell="I518" activeCellId="68" sqref="I93 I93 I106 I120 I134 I148 I162 I173 I174 I175 I176 I177 I178 I185 I187 I200 I214 I228 I241 I251 I260 I262 I265 I267 I270 I272 I274 I276 I278 I282 I291 I292 I293 I294 I301 I302 I303 I309 I310 I315 I316 I323 I324 I337 I339 I341 I344 I358 I360 I362 I364 I367 I380 I393 I406 I420 I433 I447 I448 I462 I464 I478 I480 I493 I506 I507 I509 I516 I518"/>
    </sheetView>
  </sheetViews>
  <sheetFormatPr defaultColWidth="9.33203125" defaultRowHeight="13.5"/>
  <cols>
    <col min="1" max="1" width="8.33203125" style="258" customWidth="1"/>
    <col min="2" max="2" width="1.66796875" style="258" customWidth="1"/>
    <col min="3" max="3" width="4.16015625" style="258" customWidth="1"/>
    <col min="4" max="4" width="4.33203125" style="258" customWidth="1"/>
    <col min="5" max="5" width="17.16015625" style="258" customWidth="1"/>
    <col min="6" max="6" width="75" style="258" customWidth="1"/>
    <col min="7" max="7" width="8.66015625" style="258" customWidth="1"/>
    <col min="8" max="8" width="11.16015625" style="258" customWidth="1"/>
    <col min="9" max="9" width="12.66015625" style="258" customWidth="1"/>
    <col min="10" max="10" width="23.5" style="258" customWidth="1"/>
    <col min="11" max="11" width="15.5" style="258" customWidth="1"/>
    <col min="12" max="12" width="9.33203125" style="258" customWidth="1"/>
    <col min="13" max="18" width="9.33203125" style="258" hidden="1" customWidth="1"/>
    <col min="19" max="19" width="8.16015625" style="258" hidden="1" customWidth="1"/>
    <col min="20" max="20" width="29.66015625" style="258" hidden="1" customWidth="1"/>
    <col min="21" max="21" width="16.33203125" style="258" hidden="1" customWidth="1"/>
    <col min="22" max="22" width="12.33203125" style="258" customWidth="1"/>
    <col min="23" max="23" width="16.33203125" style="258" customWidth="1"/>
    <col min="24" max="24" width="12.33203125" style="258" customWidth="1"/>
    <col min="25" max="25" width="15" style="258" customWidth="1"/>
    <col min="26" max="26" width="11" style="258" customWidth="1"/>
    <col min="27" max="27" width="15" style="258" customWidth="1"/>
    <col min="28" max="28" width="16.33203125" style="258" customWidth="1"/>
    <col min="29" max="29" width="11" style="258" customWidth="1"/>
    <col min="30" max="30" width="15" style="258" customWidth="1"/>
    <col min="31" max="31" width="16.33203125" style="258" customWidth="1"/>
    <col min="32" max="43" width="9.33203125" style="258" customWidth="1"/>
    <col min="44" max="65" width="9.33203125" style="258" hidden="1" customWidth="1"/>
    <col min="66" max="16384" width="9.33203125" style="258" customWidth="1"/>
  </cols>
  <sheetData>
    <row r="1" spans="1:70" ht="21.75" customHeight="1">
      <c r="A1" s="383"/>
      <c r="B1" s="17"/>
      <c r="C1" s="17"/>
      <c r="D1" s="18" t="s">
        <v>1</v>
      </c>
      <c r="E1" s="17"/>
      <c r="F1" s="384" t="s">
        <v>120</v>
      </c>
      <c r="G1" s="530" t="s">
        <v>121</v>
      </c>
      <c r="H1" s="530"/>
      <c r="I1" s="17"/>
      <c r="J1" s="384" t="s">
        <v>122</v>
      </c>
      <c r="K1" s="18" t="s">
        <v>123</v>
      </c>
      <c r="L1" s="384" t="s">
        <v>124</v>
      </c>
      <c r="M1" s="384"/>
      <c r="N1" s="384"/>
      <c r="O1" s="384"/>
      <c r="P1" s="384"/>
      <c r="Q1" s="384"/>
      <c r="R1" s="384"/>
      <c r="S1" s="384"/>
      <c r="T1" s="384"/>
      <c r="U1" s="385"/>
      <c r="V1" s="385"/>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row>
    <row r="2" spans="3:46" ht="36.95" customHeight="1">
      <c r="L2" s="531" t="s">
        <v>8</v>
      </c>
      <c r="M2" s="532"/>
      <c r="N2" s="532"/>
      <c r="O2" s="532"/>
      <c r="P2" s="532"/>
      <c r="Q2" s="532"/>
      <c r="R2" s="532"/>
      <c r="S2" s="532"/>
      <c r="T2" s="532"/>
      <c r="U2" s="532"/>
      <c r="V2" s="532"/>
      <c r="AT2" s="386" t="s">
        <v>110</v>
      </c>
    </row>
    <row r="3" spans="2:46" ht="6.95" customHeight="1">
      <c r="B3" s="259"/>
      <c r="C3" s="260"/>
      <c r="D3" s="260"/>
      <c r="E3" s="260"/>
      <c r="F3" s="260"/>
      <c r="G3" s="260"/>
      <c r="H3" s="260"/>
      <c r="I3" s="260"/>
      <c r="J3" s="260"/>
      <c r="K3" s="261"/>
      <c r="AT3" s="386" t="s">
        <v>90</v>
      </c>
    </row>
    <row r="4" spans="2:46" ht="36.95" customHeight="1">
      <c r="B4" s="262"/>
      <c r="C4" s="263"/>
      <c r="D4" s="264" t="s">
        <v>125</v>
      </c>
      <c r="E4" s="263"/>
      <c r="F4" s="263"/>
      <c r="G4" s="263"/>
      <c r="H4" s="263"/>
      <c r="I4" s="263"/>
      <c r="J4" s="263"/>
      <c r="K4" s="265"/>
      <c r="M4" s="387" t="s">
        <v>13</v>
      </c>
      <c r="AT4" s="386" t="s">
        <v>6</v>
      </c>
    </row>
    <row r="5" spans="2:11" ht="6.95" customHeight="1">
      <c r="B5" s="262"/>
      <c r="C5" s="263"/>
      <c r="D5" s="263"/>
      <c r="E5" s="263"/>
      <c r="F5" s="263"/>
      <c r="G5" s="263"/>
      <c r="H5" s="263"/>
      <c r="I5" s="263"/>
      <c r="J5" s="263"/>
      <c r="K5" s="265"/>
    </row>
    <row r="6" spans="2:11" ht="15">
      <c r="B6" s="262"/>
      <c r="C6" s="263"/>
      <c r="D6" s="266" t="s">
        <v>19</v>
      </c>
      <c r="E6" s="263"/>
      <c r="F6" s="263"/>
      <c r="G6" s="263"/>
      <c r="H6" s="263"/>
      <c r="I6" s="263"/>
      <c r="J6" s="263"/>
      <c r="K6" s="265"/>
    </row>
    <row r="7" spans="2:11" ht="22.5" customHeight="1">
      <c r="B7" s="262"/>
      <c r="C7" s="263"/>
      <c r="D7" s="263"/>
      <c r="E7" s="525" t="str">
        <f>'Rekapitulace stavby'!K6</f>
        <v>Výměna nevyhovujících požárních uzávěrů objektů - Masarykova nemocnice Úl.</v>
      </c>
      <c r="F7" s="526"/>
      <c r="G7" s="526"/>
      <c r="H7" s="526"/>
      <c r="I7" s="263"/>
      <c r="J7" s="263"/>
      <c r="K7" s="265"/>
    </row>
    <row r="8" spans="2:11" s="267" customFormat="1" ht="15">
      <c r="B8" s="268"/>
      <c r="C8" s="269"/>
      <c r="D8" s="266" t="s">
        <v>126</v>
      </c>
      <c r="E8" s="269"/>
      <c r="F8" s="269"/>
      <c r="G8" s="269"/>
      <c r="H8" s="269"/>
      <c r="I8" s="269"/>
      <c r="J8" s="269"/>
      <c r="K8" s="270"/>
    </row>
    <row r="9" spans="2:11" s="267" customFormat="1" ht="36.95" customHeight="1">
      <c r="B9" s="268"/>
      <c r="C9" s="269"/>
      <c r="D9" s="269"/>
      <c r="E9" s="527" t="s">
        <v>1413</v>
      </c>
      <c r="F9" s="528"/>
      <c r="G9" s="528"/>
      <c r="H9" s="528"/>
      <c r="I9" s="269"/>
      <c r="J9" s="269"/>
      <c r="K9" s="270"/>
    </row>
    <row r="10" spans="2:11" s="267" customFormat="1" ht="13.5">
      <c r="B10" s="268"/>
      <c r="C10" s="269"/>
      <c r="D10" s="269"/>
      <c r="E10" s="269"/>
      <c r="F10" s="269"/>
      <c r="G10" s="269"/>
      <c r="H10" s="269"/>
      <c r="I10" s="269"/>
      <c r="J10" s="269"/>
      <c r="K10" s="270"/>
    </row>
    <row r="11" spans="2:11" s="267" customFormat="1" ht="14.45" customHeight="1">
      <c r="B11" s="268"/>
      <c r="C11" s="269"/>
      <c r="D11" s="266" t="s">
        <v>21</v>
      </c>
      <c r="E11" s="269"/>
      <c r="F11" s="271" t="s">
        <v>22</v>
      </c>
      <c r="G11" s="269"/>
      <c r="H11" s="269"/>
      <c r="I11" s="266" t="s">
        <v>23</v>
      </c>
      <c r="J11" s="271" t="s">
        <v>24</v>
      </c>
      <c r="K11" s="270"/>
    </row>
    <row r="12" spans="2:11" s="267" customFormat="1" ht="14.45" customHeight="1">
      <c r="B12" s="268"/>
      <c r="C12" s="269"/>
      <c r="D12" s="266" t="s">
        <v>25</v>
      </c>
      <c r="E12" s="269"/>
      <c r="F12" s="271" t="s">
        <v>26</v>
      </c>
      <c r="G12" s="269"/>
      <c r="H12" s="269"/>
      <c r="I12" s="266" t="s">
        <v>27</v>
      </c>
      <c r="J12" s="272" t="str">
        <f>'Rekapitulace stavby'!AN8</f>
        <v>09.02.2017</v>
      </c>
      <c r="K12" s="270"/>
    </row>
    <row r="13" spans="2:11" s="267" customFormat="1" ht="21.75" customHeight="1">
      <c r="B13" s="268"/>
      <c r="C13" s="269"/>
      <c r="D13" s="273" t="s">
        <v>29</v>
      </c>
      <c r="E13" s="269"/>
      <c r="F13" s="274" t="s">
        <v>30</v>
      </c>
      <c r="G13" s="269"/>
      <c r="H13" s="269"/>
      <c r="I13" s="273" t="s">
        <v>31</v>
      </c>
      <c r="J13" s="274" t="s">
        <v>32</v>
      </c>
      <c r="K13" s="270"/>
    </row>
    <row r="14" spans="2:11" s="267" customFormat="1" ht="14.45" customHeight="1">
      <c r="B14" s="268"/>
      <c r="C14" s="269"/>
      <c r="D14" s="266" t="s">
        <v>33</v>
      </c>
      <c r="E14" s="269"/>
      <c r="F14" s="269"/>
      <c r="G14" s="269"/>
      <c r="H14" s="269"/>
      <c r="I14" s="266" t="s">
        <v>34</v>
      </c>
      <c r="J14" s="271" t="s">
        <v>35</v>
      </c>
      <c r="K14" s="270"/>
    </row>
    <row r="15" spans="2:11" s="267" customFormat="1" ht="18" customHeight="1">
      <c r="B15" s="268"/>
      <c r="C15" s="269"/>
      <c r="D15" s="269"/>
      <c r="E15" s="271" t="s">
        <v>36</v>
      </c>
      <c r="F15" s="269"/>
      <c r="G15" s="269"/>
      <c r="H15" s="269"/>
      <c r="I15" s="266" t="s">
        <v>37</v>
      </c>
      <c r="J15" s="271" t="s">
        <v>38</v>
      </c>
      <c r="K15" s="270"/>
    </row>
    <row r="16" spans="2:11" s="267" customFormat="1" ht="6.95" customHeight="1">
      <c r="B16" s="268"/>
      <c r="C16" s="269"/>
      <c r="D16" s="269"/>
      <c r="E16" s="269"/>
      <c r="F16" s="269"/>
      <c r="G16" s="269"/>
      <c r="H16" s="269"/>
      <c r="I16" s="269"/>
      <c r="J16" s="269"/>
      <c r="K16" s="270"/>
    </row>
    <row r="17" spans="2:11" s="267" customFormat="1" ht="14.45" customHeight="1">
      <c r="B17" s="268"/>
      <c r="C17" s="269"/>
      <c r="D17" s="266" t="s">
        <v>39</v>
      </c>
      <c r="E17" s="269"/>
      <c r="F17" s="269"/>
      <c r="G17" s="269"/>
      <c r="H17" s="269"/>
      <c r="I17" s="266" t="s">
        <v>34</v>
      </c>
      <c r="J17" s="271" t="str">
        <f>IF('Rekapitulace stavby'!AN13="Vyplň údaj","",IF('Rekapitulace stavby'!AN13="","",'Rekapitulace stavby'!AN13))</f>
        <v/>
      </c>
      <c r="K17" s="270"/>
    </row>
    <row r="18" spans="2:11" s="267" customFormat="1" ht="18" customHeight="1">
      <c r="B18" s="268"/>
      <c r="C18" s="269"/>
      <c r="D18" s="269"/>
      <c r="E18" s="271" t="str">
        <f>IF('Rekapitulace stavby'!E14="Vyplň údaj","",IF('Rekapitulace stavby'!E14="","",'Rekapitulace stavby'!E14))</f>
        <v/>
      </c>
      <c r="F18" s="269"/>
      <c r="G18" s="269"/>
      <c r="H18" s="269"/>
      <c r="I18" s="266" t="s">
        <v>37</v>
      </c>
      <c r="J18" s="271" t="str">
        <f>IF('Rekapitulace stavby'!AN14="Vyplň údaj","",IF('Rekapitulace stavby'!AN14="","",'Rekapitulace stavby'!AN14))</f>
        <v/>
      </c>
      <c r="K18" s="270"/>
    </row>
    <row r="19" spans="2:11" s="267" customFormat="1" ht="6.95" customHeight="1">
      <c r="B19" s="268"/>
      <c r="C19" s="269"/>
      <c r="D19" s="269"/>
      <c r="E19" s="269"/>
      <c r="F19" s="269"/>
      <c r="G19" s="269"/>
      <c r="H19" s="269"/>
      <c r="I19" s="269"/>
      <c r="J19" s="269"/>
      <c r="K19" s="270"/>
    </row>
    <row r="20" spans="2:11" s="267" customFormat="1" ht="14.45" customHeight="1">
      <c r="B20" s="268"/>
      <c r="C20" s="269"/>
      <c r="D20" s="266" t="s">
        <v>41</v>
      </c>
      <c r="E20" s="269"/>
      <c r="F20" s="269"/>
      <c r="G20" s="269"/>
      <c r="H20" s="269"/>
      <c r="I20" s="266" t="s">
        <v>34</v>
      </c>
      <c r="J20" s="271" t="s">
        <v>5</v>
      </c>
      <c r="K20" s="270"/>
    </row>
    <row r="21" spans="2:11" s="267" customFormat="1" ht="18" customHeight="1">
      <c r="B21" s="268"/>
      <c r="C21" s="269"/>
      <c r="D21" s="269"/>
      <c r="E21" s="271" t="s">
        <v>43</v>
      </c>
      <c r="F21" s="269"/>
      <c r="G21" s="269"/>
      <c r="H21" s="269"/>
      <c r="I21" s="266" t="s">
        <v>37</v>
      </c>
      <c r="J21" s="271" t="s">
        <v>5</v>
      </c>
      <c r="K21" s="270"/>
    </row>
    <row r="22" spans="2:11" s="267" customFormat="1" ht="6.95" customHeight="1">
      <c r="B22" s="268"/>
      <c r="C22" s="269"/>
      <c r="D22" s="269"/>
      <c r="E22" s="269"/>
      <c r="F22" s="269"/>
      <c r="G22" s="269"/>
      <c r="H22" s="269"/>
      <c r="I22" s="269"/>
      <c r="J22" s="269"/>
      <c r="K22" s="270"/>
    </row>
    <row r="23" spans="2:11" s="267" customFormat="1" ht="14.45" customHeight="1">
      <c r="B23" s="268"/>
      <c r="C23" s="269"/>
      <c r="D23" s="266" t="s">
        <v>45</v>
      </c>
      <c r="E23" s="269"/>
      <c r="F23" s="269"/>
      <c r="G23" s="269"/>
      <c r="H23" s="269"/>
      <c r="I23" s="269"/>
      <c r="J23" s="269"/>
      <c r="K23" s="270"/>
    </row>
    <row r="24" spans="2:11" s="275" customFormat="1" ht="63" customHeight="1">
      <c r="B24" s="276"/>
      <c r="C24" s="277"/>
      <c r="D24" s="277"/>
      <c r="E24" s="529" t="s">
        <v>47</v>
      </c>
      <c r="F24" s="529"/>
      <c r="G24" s="529"/>
      <c r="H24" s="529"/>
      <c r="I24" s="277"/>
      <c r="J24" s="277"/>
      <c r="K24" s="278"/>
    </row>
    <row r="25" spans="2:11" s="267" customFormat="1" ht="6.95" customHeight="1">
      <c r="B25" s="268"/>
      <c r="C25" s="269"/>
      <c r="D25" s="269"/>
      <c r="E25" s="269"/>
      <c r="F25" s="269"/>
      <c r="G25" s="269"/>
      <c r="H25" s="269"/>
      <c r="I25" s="269"/>
      <c r="J25" s="269"/>
      <c r="K25" s="270"/>
    </row>
    <row r="26" spans="2:11" s="267" customFormat="1" ht="6.95" customHeight="1">
      <c r="B26" s="268"/>
      <c r="C26" s="269"/>
      <c r="D26" s="279"/>
      <c r="E26" s="279"/>
      <c r="F26" s="279"/>
      <c r="G26" s="279"/>
      <c r="H26" s="279"/>
      <c r="I26" s="279"/>
      <c r="J26" s="279"/>
      <c r="K26" s="280"/>
    </row>
    <row r="27" spans="2:11" s="267" customFormat="1" ht="25.35" customHeight="1">
      <c r="B27" s="268"/>
      <c r="C27" s="269"/>
      <c r="D27" s="281" t="s">
        <v>48</v>
      </c>
      <c r="E27" s="269"/>
      <c r="F27" s="269"/>
      <c r="G27" s="269"/>
      <c r="H27" s="269"/>
      <c r="I27" s="269"/>
      <c r="J27" s="282">
        <f>ROUND(J90,0)</f>
        <v>0</v>
      </c>
      <c r="K27" s="270"/>
    </row>
    <row r="28" spans="2:11" s="267" customFormat="1" ht="6.95" customHeight="1">
      <c r="B28" s="268"/>
      <c r="C28" s="269"/>
      <c r="D28" s="279"/>
      <c r="E28" s="279"/>
      <c r="F28" s="279"/>
      <c r="G28" s="279"/>
      <c r="H28" s="279"/>
      <c r="I28" s="279"/>
      <c r="J28" s="279"/>
      <c r="K28" s="280"/>
    </row>
    <row r="29" spans="2:11" s="267" customFormat="1" ht="14.45" customHeight="1">
      <c r="B29" s="268"/>
      <c r="C29" s="269"/>
      <c r="D29" s="269"/>
      <c r="E29" s="269"/>
      <c r="F29" s="283" t="s">
        <v>50</v>
      </c>
      <c r="G29" s="269"/>
      <c r="H29" s="269"/>
      <c r="I29" s="283" t="s">
        <v>49</v>
      </c>
      <c r="J29" s="283" t="s">
        <v>51</v>
      </c>
      <c r="K29" s="270"/>
    </row>
    <row r="30" spans="2:11" s="267" customFormat="1" ht="14.45" customHeight="1">
      <c r="B30" s="268"/>
      <c r="C30" s="269"/>
      <c r="D30" s="284" t="s">
        <v>52</v>
      </c>
      <c r="E30" s="284" t="s">
        <v>53</v>
      </c>
      <c r="F30" s="285">
        <f>ROUND(SUM(BE90:BE518),0)</f>
        <v>0</v>
      </c>
      <c r="G30" s="269"/>
      <c r="H30" s="269"/>
      <c r="I30" s="286">
        <v>0.21</v>
      </c>
      <c r="J30" s="285">
        <f>ROUND(ROUND((SUM(BE90:BE518)),0)*I30,1)</f>
        <v>0</v>
      </c>
      <c r="K30" s="270"/>
    </row>
    <row r="31" spans="2:11" s="267" customFormat="1" ht="14.45" customHeight="1">
      <c r="B31" s="268"/>
      <c r="C31" s="269"/>
      <c r="D31" s="269"/>
      <c r="E31" s="284" t="s">
        <v>54</v>
      </c>
      <c r="F31" s="285">
        <f>ROUND(SUM(BF90:BF518),0)</f>
        <v>0</v>
      </c>
      <c r="G31" s="269"/>
      <c r="H31" s="269"/>
      <c r="I31" s="286">
        <v>0.15</v>
      </c>
      <c r="J31" s="285">
        <f>ROUND(ROUND((SUM(BF90:BF518)),0)*I31,1)</f>
        <v>0</v>
      </c>
      <c r="K31" s="270"/>
    </row>
    <row r="32" spans="2:11" s="267" customFormat="1" ht="14.45" customHeight="1" hidden="1">
      <c r="B32" s="268"/>
      <c r="C32" s="269"/>
      <c r="D32" s="269"/>
      <c r="E32" s="284" t="s">
        <v>55</v>
      </c>
      <c r="F32" s="285">
        <f>ROUND(SUM(BG90:BG518),0)</f>
        <v>0</v>
      </c>
      <c r="G32" s="269"/>
      <c r="H32" s="269"/>
      <c r="I32" s="286">
        <v>0.21</v>
      </c>
      <c r="J32" s="285">
        <v>0</v>
      </c>
      <c r="K32" s="270"/>
    </row>
    <row r="33" spans="2:11" s="267" customFormat="1" ht="14.45" customHeight="1" hidden="1">
      <c r="B33" s="268"/>
      <c r="C33" s="269"/>
      <c r="D33" s="269"/>
      <c r="E33" s="284" t="s">
        <v>56</v>
      </c>
      <c r="F33" s="285">
        <f>ROUND(SUM(BH90:BH518),0)</f>
        <v>0</v>
      </c>
      <c r="G33" s="269"/>
      <c r="H33" s="269"/>
      <c r="I33" s="286">
        <v>0.15</v>
      </c>
      <c r="J33" s="285">
        <v>0</v>
      </c>
      <c r="K33" s="270"/>
    </row>
    <row r="34" spans="2:11" s="267" customFormat="1" ht="14.45" customHeight="1" hidden="1">
      <c r="B34" s="268"/>
      <c r="C34" s="269"/>
      <c r="D34" s="269"/>
      <c r="E34" s="284" t="s">
        <v>57</v>
      </c>
      <c r="F34" s="285">
        <f>ROUND(SUM(BI90:BI518),0)</f>
        <v>0</v>
      </c>
      <c r="G34" s="269"/>
      <c r="H34" s="269"/>
      <c r="I34" s="286">
        <v>0</v>
      </c>
      <c r="J34" s="285">
        <v>0</v>
      </c>
      <c r="K34" s="270"/>
    </row>
    <row r="35" spans="2:11" s="267" customFormat="1" ht="6.95" customHeight="1">
      <c r="B35" s="268"/>
      <c r="C35" s="269"/>
      <c r="D35" s="269"/>
      <c r="E35" s="269"/>
      <c r="F35" s="269"/>
      <c r="G35" s="269"/>
      <c r="H35" s="269"/>
      <c r="I35" s="269"/>
      <c r="J35" s="269"/>
      <c r="K35" s="270"/>
    </row>
    <row r="36" spans="2:11" s="267" customFormat="1" ht="25.35" customHeight="1">
      <c r="B36" s="268"/>
      <c r="C36" s="287"/>
      <c r="D36" s="288" t="s">
        <v>58</v>
      </c>
      <c r="E36" s="289"/>
      <c r="F36" s="289"/>
      <c r="G36" s="290" t="s">
        <v>59</v>
      </c>
      <c r="H36" s="291" t="s">
        <v>60</v>
      </c>
      <c r="I36" s="289"/>
      <c r="J36" s="292">
        <f>SUM(J27:J34)</f>
        <v>0</v>
      </c>
      <c r="K36" s="293"/>
    </row>
    <row r="37" spans="2:11" s="267" customFormat="1" ht="14.45" customHeight="1">
      <c r="B37" s="294"/>
      <c r="C37" s="295"/>
      <c r="D37" s="295"/>
      <c r="E37" s="295"/>
      <c r="F37" s="295"/>
      <c r="G37" s="295"/>
      <c r="H37" s="295"/>
      <c r="I37" s="295"/>
      <c r="J37" s="295"/>
      <c r="K37" s="296"/>
    </row>
    <row r="41" spans="2:11" s="267" customFormat="1" ht="6.95" customHeight="1">
      <c r="B41" s="297"/>
      <c r="C41" s="298"/>
      <c r="D41" s="298"/>
      <c r="E41" s="298"/>
      <c r="F41" s="298"/>
      <c r="G41" s="298"/>
      <c r="H41" s="298"/>
      <c r="I41" s="298"/>
      <c r="J41" s="298"/>
      <c r="K41" s="299"/>
    </row>
    <row r="42" spans="2:11" s="267" customFormat="1" ht="36.95" customHeight="1">
      <c r="B42" s="268"/>
      <c r="C42" s="264" t="s">
        <v>128</v>
      </c>
      <c r="D42" s="269"/>
      <c r="E42" s="269"/>
      <c r="F42" s="269"/>
      <c r="G42" s="269"/>
      <c r="H42" s="269"/>
      <c r="I42" s="269"/>
      <c r="J42" s="269"/>
      <c r="K42" s="270"/>
    </row>
    <row r="43" spans="2:11" s="267" customFormat="1" ht="6.95" customHeight="1">
      <c r="B43" s="268"/>
      <c r="C43" s="269"/>
      <c r="D43" s="269"/>
      <c r="E43" s="269"/>
      <c r="F43" s="269"/>
      <c r="G43" s="269"/>
      <c r="H43" s="269"/>
      <c r="I43" s="269"/>
      <c r="J43" s="269"/>
      <c r="K43" s="270"/>
    </row>
    <row r="44" spans="2:11" s="267" customFormat="1" ht="14.45" customHeight="1">
      <c r="B44" s="268"/>
      <c r="C44" s="266" t="s">
        <v>19</v>
      </c>
      <c r="D44" s="269"/>
      <c r="E44" s="269"/>
      <c r="F44" s="269"/>
      <c r="G44" s="269"/>
      <c r="H44" s="269"/>
      <c r="I44" s="269"/>
      <c r="J44" s="269"/>
      <c r="K44" s="270"/>
    </row>
    <row r="45" spans="2:11" s="267" customFormat="1" ht="22.5" customHeight="1">
      <c r="B45" s="268"/>
      <c r="C45" s="269"/>
      <c r="D45" s="269"/>
      <c r="E45" s="525" t="str">
        <f>E7</f>
        <v>Výměna nevyhovujících požárních uzávěrů objektů - Masarykova nemocnice Úl.</v>
      </c>
      <c r="F45" s="526"/>
      <c r="G45" s="526"/>
      <c r="H45" s="526"/>
      <c r="I45" s="269"/>
      <c r="J45" s="269"/>
      <c r="K45" s="270"/>
    </row>
    <row r="46" spans="2:11" s="267" customFormat="1" ht="14.45" customHeight="1">
      <c r="B46" s="268"/>
      <c r="C46" s="266" t="s">
        <v>126</v>
      </c>
      <c r="D46" s="269"/>
      <c r="E46" s="269"/>
      <c r="F46" s="269"/>
      <c r="G46" s="269"/>
      <c r="H46" s="269"/>
      <c r="I46" s="269"/>
      <c r="J46" s="269"/>
      <c r="K46" s="270"/>
    </row>
    <row r="47" spans="2:11" s="267" customFormat="1" ht="23.25" customHeight="1">
      <c r="B47" s="268"/>
      <c r="C47" s="269"/>
      <c r="D47" s="269"/>
      <c r="E47" s="527" t="str">
        <f>E9</f>
        <v>8 - Budova P</v>
      </c>
      <c r="F47" s="528"/>
      <c r="G47" s="528"/>
      <c r="H47" s="528"/>
      <c r="I47" s="269"/>
      <c r="J47" s="269"/>
      <c r="K47" s="270"/>
    </row>
    <row r="48" spans="2:11" s="267" customFormat="1" ht="6.95" customHeight="1">
      <c r="B48" s="268"/>
      <c r="C48" s="269"/>
      <c r="D48" s="269"/>
      <c r="E48" s="269"/>
      <c r="F48" s="269"/>
      <c r="G48" s="269"/>
      <c r="H48" s="269"/>
      <c r="I48" s="269"/>
      <c r="J48" s="269"/>
      <c r="K48" s="270"/>
    </row>
    <row r="49" spans="2:11" s="267" customFormat="1" ht="18" customHeight="1">
      <c r="B49" s="268"/>
      <c r="C49" s="266" t="s">
        <v>25</v>
      </c>
      <c r="D49" s="269"/>
      <c r="E49" s="269"/>
      <c r="F49" s="271" t="str">
        <f>F12</f>
        <v>Ústí nad Labem</v>
      </c>
      <c r="G49" s="269"/>
      <c r="H49" s="269"/>
      <c r="I49" s="266" t="s">
        <v>27</v>
      </c>
      <c r="J49" s="272" t="str">
        <f>IF(J12="","",J12)</f>
        <v>09.02.2017</v>
      </c>
      <c r="K49" s="270"/>
    </row>
    <row r="50" spans="2:11" s="267" customFormat="1" ht="6.95" customHeight="1">
      <c r="B50" s="268"/>
      <c r="C50" s="269"/>
      <c r="D50" s="269"/>
      <c r="E50" s="269"/>
      <c r="F50" s="269"/>
      <c r="G50" s="269"/>
      <c r="H50" s="269"/>
      <c r="I50" s="269"/>
      <c r="J50" s="269"/>
      <c r="K50" s="270"/>
    </row>
    <row r="51" spans="2:11" s="267" customFormat="1" ht="15">
      <c r="B51" s="268"/>
      <c r="C51" s="266" t="s">
        <v>33</v>
      </c>
      <c r="D51" s="269"/>
      <c r="E51" s="269"/>
      <c r="F51" s="271" t="str">
        <f>E15</f>
        <v>Krajská zdravotní, a.s.</v>
      </c>
      <c r="G51" s="269"/>
      <c r="H51" s="269"/>
      <c r="I51" s="266" t="s">
        <v>41</v>
      </c>
      <c r="J51" s="271" t="str">
        <f>E21</f>
        <v>PBŘ</v>
      </c>
      <c r="K51" s="270"/>
    </row>
    <row r="52" spans="2:11" s="267" customFormat="1" ht="14.45" customHeight="1">
      <c r="B52" s="268"/>
      <c r="C52" s="266" t="s">
        <v>39</v>
      </c>
      <c r="D52" s="269"/>
      <c r="E52" s="269"/>
      <c r="F52" s="271" t="str">
        <f>IF(E18="","",E18)</f>
        <v/>
      </c>
      <c r="G52" s="269"/>
      <c r="H52" s="269"/>
      <c r="I52" s="269"/>
      <c r="J52" s="269"/>
      <c r="K52" s="270"/>
    </row>
    <row r="53" spans="2:11" s="267" customFormat="1" ht="10.35" customHeight="1">
      <c r="B53" s="268"/>
      <c r="C53" s="269"/>
      <c r="D53" s="269"/>
      <c r="E53" s="269"/>
      <c r="F53" s="269"/>
      <c r="G53" s="269"/>
      <c r="H53" s="269"/>
      <c r="I53" s="269"/>
      <c r="J53" s="269"/>
      <c r="K53" s="270"/>
    </row>
    <row r="54" spans="2:11" s="267" customFormat="1" ht="29.25" customHeight="1">
      <c r="B54" s="268"/>
      <c r="C54" s="300" t="s">
        <v>129</v>
      </c>
      <c r="D54" s="287"/>
      <c r="E54" s="287"/>
      <c r="F54" s="287"/>
      <c r="G54" s="287"/>
      <c r="H54" s="287"/>
      <c r="I54" s="287"/>
      <c r="J54" s="301" t="s">
        <v>130</v>
      </c>
      <c r="K54" s="302"/>
    </row>
    <row r="55" spans="2:11" s="267" customFormat="1" ht="10.35" customHeight="1">
      <c r="B55" s="268"/>
      <c r="C55" s="269"/>
      <c r="D55" s="269"/>
      <c r="E55" s="269"/>
      <c r="F55" s="269"/>
      <c r="G55" s="269"/>
      <c r="H55" s="269"/>
      <c r="I55" s="269"/>
      <c r="J55" s="269"/>
      <c r="K55" s="270"/>
    </row>
    <row r="56" spans="2:47" s="267" customFormat="1" ht="29.25" customHeight="1">
      <c r="B56" s="268"/>
      <c r="C56" s="303" t="s">
        <v>131</v>
      </c>
      <c r="D56" s="269"/>
      <c r="E56" s="269"/>
      <c r="F56" s="269"/>
      <c r="G56" s="269"/>
      <c r="H56" s="269"/>
      <c r="I56" s="269"/>
      <c r="J56" s="282">
        <f>J90</f>
        <v>0</v>
      </c>
      <c r="K56" s="270"/>
      <c r="AU56" s="386" t="s">
        <v>132</v>
      </c>
    </row>
    <row r="57" spans="2:11" s="304" customFormat="1" ht="24.95" customHeight="1">
      <c r="B57" s="305"/>
      <c r="C57" s="306"/>
      <c r="D57" s="307" t="s">
        <v>133</v>
      </c>
      <c r="E57" s="308"/>
      <c r="F57" s="308"/>
      <c r="G57" s="308"/>
      <c r="H57" s="308"/>
      <c r="I57" s="308"/>
      <c r="J57" s="309">
        <f>J91</f>
        <v>0</v>
      </c>
      <c r="K57" s="310"/>
    </row>
    <row r="58" spans="2:11" s="311" customFormat="1" ht="19.9" customHeight="1">
      <c r="B58" s="312"/>
      <c r="C58" s="313"/>
      <c r="D58" s="314" t="s">
        <v>134</v>
      </c>
      <c r="E58" s="315"/>
      <c r="F58" s="315"/>
      <c r="G58" s="315"/>
      <c r="H58" s="315"/>
      <c r="I58" s="315"/>
      <c r="J58" s="316">
        <f>J92</f>
        <v>0</v>
      </c>
      <c r="K58" s="317"/>
    </row>
    <row r="59" spans="2:11" s="311" customFormat="1" ht="19.9" customHeight="1">
      <c r="B59" s="312"/>
      <c r="C59" s="313"/>
      <c r="D59" s="314" t="s">
        <v>135</v>
      </c>
      <c r="E59" s="315"/>
      <c r="F59" s="315"/>
      <c r="G59" s="315"/>
      <c r="H59" s="315"/>
      <c r="I59" s="315"/>
      <c r="J59" s="316">
        <f>J186</f>
        <v>0</v>
      </c>
      <c r="K59" s="317"/>
    </row>
    <row r="60" spans="2:11" s="311" customFormat="1" ht="19.9" customHeight="1">
      <c r="B60" s="312"/>
      <c r="C60" s="313"/>
      <c r="D60" s="314" t="s">
        <v>136</v>
      </c>
      <c r="E60" s="315"/>
      <c r="F60" s="315"/>
      <c r="G60" s="315"/>
      <c r="H60" s="315"/>
      <c r="I60" s="315"/>
      <c r="J60" s="316">
        <f>J259</f>
        <v>0</v>
      </c>
      <c r="K60" s="317"/>
    </row>
    <row r="61" spans="2:11" s="311" customFormat="1" ht="19.9" customHeight="1">
      <c r="B61" s="312"/>
      <c r="C61" s="313"/>
      <c r="D61" s="314" t="s">
        <v>137</v>
      </c>
      <c r="E61" s="315"/>
      <c r="F61" s="315"/>
      <c r="G61" s="315"/>
      <c r="H61" s="315"/>
      <c r="I61" s="315"/>
      <c r="J61" s="316">
        <f>J275</f>
        <v>0</v>
      </c>
      <c r="K61" s="317"/>
    </row>
    <row r="62" spans="2:11" s="304" customFormat="1" ht="24.95" customHeight="1">
      <c r="B62" s="305"/>
      <c r="C62" s="306"/>
      <c r="D62" s="307" t="s">
        <v>138</v>
      </c>
      <c r="E62" s="308"/>
      <c r="F62" s="308"/>
      <c r="G62" s="308"/>
      <c r="H62" s="308"/>
      <c r="I62" s="308"/>
      <c r="J62" s="309">
        <f>J280</f>
        <v>0</v>
      </c>
      <c r="K62" s="310"/>
    </row>
    <row r="63" spans="2:11" s="311" customFormat="1" ht="19.9" customHeight="1">
      <c r="B63" s="312"/>
      <c r="C63" s="313"/>
      <c r="D63" s="314" t="s">
        <v>139</v>
      </c>
      <c r="E63" s="315"/>
      <c r="F63" s="315"/>
      <c r="G63" s="315"/>
      <c r="H63" s="315"/>
      <c r="I63" s="315"/>
      <c r="J63" s="316">
        <f>J281</f>
        <v>0</v>
      </c>
      <c r="K63" s="317"/>
    </row>
    <row r="64" spans="2:11" s="311" customFormat="1" ht="19.9" customHeight="1">
      <c r="B64" s="312"/>
      <c r="C64" s="313"/>
      <c r="D64" s="314" t="s">
        <v>140</v>
      </c>
      <c r="E64" s="315"/>
      <c r="F64" s="315"/>
      <c r="G64" s="315"/>
      <c r="H64" s="315"/>
      <c r="I64" s="315"/>
      <c r="J64" s="316">
        <f>J343</f>
        <v>0</v>
      </c>
      <c r="K64" s="317"/>
    </row>
    <row r="65" spans="2:11" s="311" customFormat="1" ht="19.9" customHeight="1">
      <c r="B65" s="312"/>
      <c r="C65" s="313"/>
      <c r="D65" s="314" t="s">
        <v>141</v>
      </c>
      <c r="E65" s="315"/>
      <c r="F65" s="315"/>
      <c r="G65" s="315"/>
      <c r="H65" s="315"/>
      <c r="I65" s="315"/>
      <c r="J65" s="316">
        <f>J366</f>
        <v>0</v>
      </c>
      <c r="K65" s="317"/>
    </row>
    <row r="66" spans="2:11" s="311" customFormat="1" ht="19.9" customHeight="1">
      <c r="B66" s="312"/>
      <c r="C66" s="313"/>
      <c r="D66" s="314" t="s">
        <v>142</v>
      </c>
      <c r="E66" s="315"/>
      <c r="F66" s="315"/>
      <c r="G66" s="315"/>
      <c r="H66" s="315"/>
      <c r="I66" s="315"/>
      <c r="J66" s="316">
        <f>J419</f>
        <v>0</v>
      </c>
      <c r="K66" s="317"/>
    </row>
    <row r="67" spans="2:11" s="304" customFormat="1" ht="24.95" customHeight="1">
      <c r="B67" s="305"/>
      <c r="C67" s="306"/>
      <c r="D67" s="307" t="s">
        <v>143</v>
      </c>
      <c r="E67" s="308"/>
      <c r="F67" s="308"/>
      <c r="G67" s="308"/>
      <c r="H67" s="308"/>
      <c r="I67" s="308"/>
      <c r="J67" s="309">
        <f>J508</f>
        <v>0</v>
      </c>
      <c r="K67" s="310"/>
    </row>
    <row r="68" spans="2:11" s="304" customFormat="1" ht="24.95" customHeight="1">
      <c r="B68" s="305"/>
      <c r="C68" s="306"/>
      <c r="D68" s="307" t="s">
        <v>144</v>
      </c>
      <c r="E68" s="308"/>
      <c r="F68" s="308"/>
      <c r="G68" s="308"/>
      <c r="H68" s="308"/>
      <c r="I68" s="308"/>
      <c r="J68" s="309">
        <f>J514</f>
        <v>0</v>
      </c>
      <c r="K68" s="310"/>
    </row>
    <row r="69" spans="2:11" s="311" customFormat="1" ht="19.9" customHeight="1">
      <c r="B69" s="312"/>
      <c r="C69" s="313"/>
      <c r="D69" s="314" t="s">
        <v>145</v>
      </c>
      <c r="E69" s="315"/>
      <c r="F69" s="315"/>
      <c r="G69" s="315"/>
      <c r="H69" s="315"/>
      <c r="I69" s="315"/>
      <c r="J69" s="316">
        <f>J515</f>
        <v>0</v>
      </c>
      <c r="K69" s="317"/>
    </row>
    <row r="70" spans="2:11" s="311" customFormat="1" ht="19.9" customHeight="1">
      <c r="B70" s="312"/>
      <c r="C70" s="313"/>
      <c r="D70" s="314" t="s">
        <v>146</v>
      </c>
      <c r="E70" s="315"/>
      <c r="F70" s="315"/>
      <c r="G70" s="315"/>
      <c r="H70" s="315"/>
      <c r="I70" s="315"/>
      <c r="J70" s="316">
        <f>J517</f>
        <v>0</v>
      </c>
      <c r="K70" s="317"/>
    </row>
    <row r="71" spans="2:11" s="267" customFormat="1" ht="21.75" customHeight="1">
      <c r="B71" s="268"/>
      <c r="C71" s="269"/>
      <c r="D71" s="269"/>
      <c r="E71" s="269"/>
      <c r="F71" s="269"/>
      <c r="G71" s="269"/>
      <c r="H71" s="269"/>
      <c r="I71" s="269"/>
      <c r="J71" s="269"/>
      <c r="K71" s="270"/>
    </row>
    <row r="72" spans="2:11" s="267" customFormat="1" ht="6.95" customHeight="1">
      <c r="B72" s="294"/>
      <c r="C72" s="295"/>
      <c r="D72" s="295"/>
      <c r="E72" s="295"/>
      <c r="F72" s="295"/>
      <c r="G72" s="295"/>
      <c r="H72" s="295"/>
      <c r="I72" s="295"/>
      <c r="J72" s="295"/>
      <c r="K72" s="296"/>
    </row>
    <row r="76" spans="2:12" s="267" customFormat="1" ht="6.95" customHeight="1">
      <c r="B76" s="297"/>
      <c r="C76" s="298"/>
      <c r="D76" s="298"/>
      <c r="E76" s="298"/>
      <c r="F76" s="298"/>
      <c r="G76" s="298"/>
      <c r="H76" s="298"/>
      <c r="I76" s="298"/>
      <c r="J76" s="298"/>
      <c r="K76" s="298"/>
      <c r="L76" s="268"/>
    </row>
    <row r="77" spans="2:12" s="267" customFormat="1" ht="36.95" customHeight="1">
      <c r="B77" s="268"/>
      <c r="C77" s="318" t="s">
        <v>147</v>
      </c>
      <c r="L77" s="268"/>
    </row>
    <row r="78" spans="2:12" s="267" customFormat="1" ht="6.95" customHeight="1">
      <c r="B78" s="268"/>
      <c r="L78" s="268"/>
    </row>
    <row r="79" spans="2:12" s="267" customFormat="1" ht="14.45" customHeight="1">
      <c r="B79" s="268"/>
      <c r="C79" s="319" t="s">
        <v>19</v>
      </c>
      <c r="L79" s="268"/>
    </row>
    <row r="80" spans="2:12" s="267" customFormat="1" ht="22.5" customHeight="1">
      <c r="B80" s="268"/>
      <c r="E80" s="520" t="str">
        <f>E7</f>
        <v>Výměna nevyhovujících požárních uzávěrů objektů - Masarykova nemocnice Úl.</v>
      </c>
      <c r="F80" s="521"/>
      <c r="G80" s="521"/>
      <c r="H80" s="521"/>
      <c r="L80" s="268"/>
    </row>
    <row r="81" spans="2:12" s="267" customFormat="1" ht="14.45" customHeight="1">
      <c r="B81" s="268"/>
      <c r="C81" s="319" t="s">
        <v>126</v>
      </c>
      <c r="L81" s="268"/>
    </row>
    <row r="82" spans="2:12" s="267" customFormat="1" ht="23.25" customHeight="1">
      <c r="B82" s="268"/>
      <c r="E82" s="522" t="str">
        <f>E9</f>
        <v>8 - Budova P</v>
      </c>
      <c r="F82" s="523"/>
      <c r="G82" s="523"/>
      <c r="H82" s="523"/>
      <c r="L82" s="268"/>
    </row>
    <row r="83" spans="2:12" s="267" customFormat="1" ht="6.95" customHeight="1">
      <c r="B83" s="268"/>
      <c r="L83" s="268"/>
    </row>
    <row r="84" spans="2:12" s="267" customFormat="1" ht="18" customHeight="1">
      <c r="B84" s="268"/>
      <c r="C84" s="319" t="s">
        <v>25</v>
      </c>
      <c r="F84" s="320" t="str">
        <f>F12</f>
        <v>Ústí nad Labem</v>
      </c>
      <c r="I84" s="319" t="s">
        <v>27</v>
      </c>
      <c r="J84" s="321" t="str">
        <f>IF(J12="","",J12)</f>
        <v>09.02.2017</v>
      </c>
      <c r="L84" s="268"/>
    </row>
    <row r="85" spans="2:12" s="267" customFormat="1" ht="6.95" customHeight="1">
      <c r="B85" s="268"/>
      <c r="L85" s="268"/>
    </row>
    <row r="86" spans="2:12" s="267" customFormat="1" ht="15">
      <c r="B86" s="268"/>
      <c r="C86" s="319" t="s">
        <v>33</v>
      </c>
      <c r="F86" s="320" t="str">
        <f>E15</f>
        <v>Krajská zdravotní, a.s.</v>
      </c>
      <c r="I86" s="319" t="s">
        <v>41</v>
      </c>
      <c r="J86" s="320" t="str">
        <f>E21</f>
        <v>PBŘ</v>
      </c>
      <c r="L86" s="268"/>
    </row>
    <row r="87" spans="2:12" s="267" customFormat="1" ht="14.45" customHeight="1">
      <c r="B87" s="268"/>
      <c r="C87" s="319" t="s">
        <v>39</v>
      </c>
      <c r="F87" s="320" t="str">
        <f>IF(E18="","",E18)</f>
        <v/>
      </c>
      <c r="L87" s="268"/>
    </row>
    <row r="88" spans="2:12" s="267" customFormat="1" ht="10.35" customHeight="1">
      <c r="B88" s="268"/>
      <c r="L88" s="268"/>
    </row>
    <row r="89" spans="2:20" s="322" customFormat="1" ht="29.25" customHeight="1">
      <c r="B89" s="323"/>
      <c r="C89" s="324" t="s">
        <v>148</v>
      </c>
      <c r="D89" s="325" t="s">
        <v>67</v>
      </c>
      <c r="E89" s="325" t="s">
        <v>63</v>
      </c>
      <c r="F89" s="325" t="s">
        <v>149</v>
      </c>
      <c r="G89" s="325" t="s">
        <v>150</v>
      </c>
      <c r="H89" s="325" t="s">
        <v>151</v>
      </c>
      <c r="I89" s="326" t="s">
        <v>152</v>
      </c>
      <c r="J89" s="325" t="s">
        <v>130</v>
      </c>
      <c r="K89" s="327" t="s">
        <v>153</v>
      </c>
      <c r="L89" s="323"/>
      <c r="M89" s="388" t="s">
        <v>154</v>
      </c>
      <c r="N89" s="389" t="s">
        <v>52</v>
      </c>
      <c r="O89" s="389" t="s">
        <v>155</v>
      </c>
      <c r="P89" s="389" t="s">
        <v>156</v>
      </c>
      <c r="Q89" s="389" t="s">
        <v>157</v>
      </c>
      <c r="R89" s="389" t="s">
        <v>158</v>
      </c>
      <c r="S89" s="389" t="s">
        <v>159</v>
      </c>
      <c r="T89" s="390" t="s">
        <v>160</v>
      </c>
    </row>
    <row r="90" spans="2:63" s="267" customFormat="1" ht="29.25" customHeight="1">
      <c r="B90" s="268"/>
      <c r="C90" s="328" t="s">
        <v>131</v>
      </c>
      <c r="J90" s="329">
        <f>BK90</f>
        <v>0</v>
      </c>
      <c r="L90" s="268"/>
      <c r="M90" s="391"/>
      <c r="N90" s="279"/>
      <c r="O90" s="279"/>
      <c r="P90" s="392">
        <f>P91+P280+P508+P514</f>
        <v>0</v>
      </c>
      <c r="Q90" s="279"/>
      <c r="R90" s="392">
        <f>R91+R280+R508+R514</f>
        <v>3.50232447</v>
      </c>
      <c r="S90" s="279"/>
      <c r="T90" s="393">
        <f>T91+T280+T508+T514</f>
        <v>1.0335659000000001</v>
      </c>
      <c r="AT90" s="386" t="s">
        <v>81</v>
      </c>
      <c r="AU90" s="386" t="s">
        <v>132</v>
      </c>
      <c r="BK90" s="394">
        <f>BK91+BK280+BK508+BK514</f>
        <v>0</v>
      </c>
    </row>
    <row r="91" spans="2:63" s="330" customFormat="1" ht="37.35" customHeight="1">
      <c r="B91" s="331"/>
      <c r="D91" s="332" t="s">
        <v>81</v>
      </c>
      <c r="E91" s="333" t="s">
        <v>161</v>
      </c>
      <c r="F91" s="333" t="s">
        <v>162</v>
      </c>
      <c r="J91" s="334">
        <f>BK91</f>
        <v>0</v>
      </c>
      <c r="L91" s="331"/>
      <c r="M91" s="395"/>
      <c r="N91" s="396"/>
      <c r="O91" s="396"/>
      <c r="P91" s="397">
        <f>P92+P186+P259+P275</f>
        <v>0</v>
      </c>
      <c r="Q91" s="396"/>
      <c r="R91" s="397">
        <f>R92+R186+R259+R275</f>
        <v>3.24913163</v>
      </c>
      <c r="S91" s="396"/>
      <c r="T91" s="398">
        <f>T92+T186+T259+T275</f>
        <v>1.006517</v>
      </c>
      <c r="AR91" s="332" t="s">
        <v>44</v>
      </c>
      <c r="AT91" s="399" t="s">
        <v>81</v>
      </c>
      <c r="AU91" s="399" t="s">
        <v>82</v>
      </c>
      <c r="AY91" s="332" t="s">
        <v>163</v>
      </c>
      <c r="BK91" s="400">
        <f>BK92+BK186+BK259+BK275</f>
        <v>0</v>
      </c>
    </row>
    <row r="92" spans="2:63" s="330" customFormat="1" ht="19.9" customHeight="1">
      <c r="B92" s="331"/>
      <c r="D92" s="335" t="s">
        <v>81</v>
      </c>
      <c r="E92" s="336" t="s">
        <v>102</v>
      </c>
      <c r="F92" s="336" t="s">
        <v>164</v>
      </c>
      <c r="J92" s="337">
        <f>BK92</f>
        <v>0</v>
      </c>
      <c r="L92" s="331"/>
      <c r="M92" s="395"/>
      <c r="N92" s="396"/>
      <c r="O92" s="396"/>
      <c r="P92" s="397">
        <f>SUM(P93:P185)</f>
        <v>0</v>
      </c>
      <c r="Q92" s="396"/>
      <c r="R92" s="397">
        <f>SUM(R93:R185)</f>
        <v>3.24875055</v>
      </c>
      <c r="S92" s="396"/>
      <c r="T92" s="398">
        <f>SUM(T93:T185)</f>
        <v>0</v>
      </c>
      <c r="AR92" s="332" t="s">
        <v>44</v>
      </c>
      <c r="AT92" s="399" t="s">
        <v>81</v>
      </c>
      <c r="AU92" s="399" t="s">
        <v>44</v>
      </c>
      <c r="AY92" s="332" t="s">
        <v>163</v>
      </c>
      <c r="BK92" s="400">
        <f>SUM(BK93:BK185)</f>
        <v>0</v>
      </c>
    </row>
    <row r="93" spans="2:65" s="267" customFormat="1" ht="31.5" customHeight="1">
      <c r="B93" s="268"/>
      <c r="C93" s="338" t="s">
        <v>44</v>
      </c>
      <c r="D93" s="338" t="s">
        <v>165</v>
      </c>
      <c r="E93" s="339" t="s">
        <v>166</v>
      </c>
      <c r="F93" s="340" t="s">
        <v>167</v>
      </c>
      <c r="G93" s="341" t="s">
        <v>168</v>
      </c>
      <c r="H93" s="342">
        <v>12</v>
      </c>
      <c r="I93" s="107"/>
      <c r="J93" s="343">
        <f>ROUND(I93*H93,2)</f>
        <v>0</v>
      </c>
      <c r="K93" s="340" t="s">
        <v>169</v>
      </c>
      <c r="L93" s="268"/>
      <c r="M93" s="401" t="s">
        <v>5</v>
      </c>
      <c r="N93" s="402" t="s">
        <v>53</v>
      </c>
      <c r="O93" s="269"/>
      <c r="P93" s="403">
        <f>O93*H93</f>
        <v>0</v>
      </c>
      <c r="Q93" s="403">
        <v>0.0102</v>
      </c>
      <c r="R93" s="403">
        <f>Q93*H93</f>
        <v>0.12240000000000001</v>
      </c>
      <c r="S93" s="403">
        <v>0</v>
      </c>
      <c r="T93" s="404">
        <f>S93*H93</f>
        <v>0</v>
      </c>
      <c r="AR93" s="386" t="s">
        <v>96</v>
      </c>
      <c r="AT93" s="386" t="s">
        <v>165</v>
      </c>
      <c r="AU93" s="386" t="s">
        <v>90</v>
      </c>
      <c r="AY93" s="386" t="s">
        <v>163</v>
      </c>
      <c r="BE93" s="405">
        <f>IF(N93="základní",J93,0)</f>
        <v>0</v>
      </c>
      <c r="BF93" s="405">
        <f>IF(N93="snížená",J93,0)</f>
        <v>0</v>
      </c>
      <c r="BG93" s="405">
        <f>IF(N93="zákl. přenesená",J93,0)</f>
        <v>0</v>
      </c>
      <c r="BH93" s="405">
        <f>IF(N93="sníž. přenesená",J93,0)</f>
        <v>0</v>
      </c>
      <c r="BI93" s="405">
        <f>IF(N93="nulová",J93,0)</f>
        <v>0</v>
      </c>
      <c r="BJ93" s="386" t="s">
        <v>44</v>
      </c>
      <c r="BK93" s="405">
        <f>ROUND(I93*H93,2)</f>
        <v>0</v>
      </c>
      <c r="BL93" s="386" t="s">
        <v>96</v>
      </c>
      <c r="BM93" s="386" t="s">
        <v>1414</v>
      </c>
    </row>
    <row r="94" spans="2:51" s="344" customFormat="1" ht="13.5">
      <c r="B94" s="345"/>
      <c r="D94" s="346" t="s">
        <v>171</v>
      </c>
      <c r="E94" s="347" t="s">
        <v>5</v>
      </c>
      <c r="F94" s="348" t="s">
        <v>172</v>
      </c>
      <c r="H94" s="349" t="s">
        <v>5</v>
      </c>
      <c r="L94" s="345"/>
      <c r="M94" s="406"/>
      <c r="N94" s="407"/>
      <c r="O94" s="407"/>
      <c r="P94" s="407"/>
      <c r="Q94" s="407"/>
      <c r="R94" s="407"/>
      <c r="S94" s="407"/>
      <c r="T94" s="408"/>
      <c r="AT94" s="349" t="s">
        <v>171</v>
      </c>
      <c r="AU94" s="349" t="s">
        <v>90</v>
      </c>
      <c r="AV94" s="344" t="s">
        <v>44</v>
      </c>
      <c r="AW94" s="344" t="s">
        <v>42</v>
      </c>
      <c r="AX94" s="344" t="s">
        <v>82</v>
      </c>
      <c r="AY94" s="349" t="s">
        <v>163</v>
      </c>
    </row>
    <row r="95" spans="2:51" s="344" customFormat="1" ht="27">
      <c r="B95" s="345"/>
      <c r="D95" s="346" t="s">
        <v>171</v>
      </c>
      <c r="E95" s="347" t="s">
        <v>5</v>
      </c>
      <c r="F95" s="348" t="s">
        <v>173</v>
      </c>
      <c r="H95" s="349" t="s">
        <v>5</v>
      </c>
      <c r="L95" s="345"/>
      <c r="M95" s="406"/>
      <c r="N95" s="407"/>
      <c r="O95" s="407"/>
      <c r="P95" s="407"/>
      <c r="Q95" s="407"/>
      <c r="R95" s="407"/>
      <c r="S95" s="407"/>
      <c r="T95" s="408"/>
      <c r="AT95" s="349" t="s">
        <v>171</v>
      </c>
      <c r="AU95" s="349" t="s">
        <v>90</v>
      </c>
      <c r="AV95" s="344" t="s">
        <v>44</v>
      </c>
      <c r="AW95" s="344" t="s">
        <v>42</v>
      </c>
      <c r="AX95" s="344" t="s">
        <v>82</v>
      </c>
      <c r="AY95" s="349" t="s">
        <v>163</v>
      </c>
    </row>
    <row r="96" spans="2:51" s="344" customFormat="1" ht="13.5">
      <c r="B96" s="345"/>
      <c r="D96" s="346" t="s">
        <v>171</v>
      </c>
      <c r="E96" s="347" t="s">
        <v>5</v>
      </c>
      <c r="F96" s="348" t="s">
        <v>1415</v>
      </c>
      <c r="H96" s="349" t="s">
        <v>5</v>
      </c>
      <c r="L96" s="345"/>
      <c r="M96" s="406"/>
      <c r="N96" s="407"/>
      <c r="O96" s="407"/>
      <c r="P96" s="407"/>
      <c r="Q96" s="407"/>
      <c r="R96" s="407"/>
      <c r="S96" s="407"/>
      <c r="T96" s="408"/>
      <c r="AT96" s="349" t="s">
        <v>171</v>
      </c>
      <c r="AU96" s="349" t="s">
        <v>90</v>
      </c>
      <c r="AV96" s="344" t="s">
        <v>44</v>
      </c>
      <c r="AW96" s="344" t="s">
        <v>42</v>
      </c>
      <c r="AX96" s="344" t="s">
        <v>82</v>
      </c>
      <c r="AY96" s="349" t="s">
        <v>163</v>
      </c>
    </row>
    <row r="97" spans="2:51" s="350" customFormat="1" ht="13.5">
      <c r="B97" s="351"/>
      <c r="D97" s="346" t="s">
        <v>171</v>
      </c>
      <c r="E97" s="352" t="s">
        <v>5</v>
      </c>
      <c r="F97" s="353" t="s">
        <v>183</v>
      </c>
      <c r="H97" s="354">
        <v>2</v>
      </c>
      <c r="L97" s="351"/>
      <c r="M97" s="409"/>
      <c r="N97" s="410"/>
      <c r="O97" s="410"/>
      <c r="P97" s="410"/>
      <c r="Q97" s="410"/>
      <c r="R97" s="410"/>
      <c r="S97" s="410"/>
      <c r="T97" s="411"/>
      <c r="AT97" s="352" t="s">
        <v>171</v>
      </c>
      <c r="AU97" s="352" t="s">
        <v>90</v>
      </c>
      <c r="AV97" s="350" t="s">
        <v>90</v>
      </c>
      <c r="AW97" s="350" t="s">
        <v>42</v>
      </c>
      <c r="AX97" s="350" t="s">
        <v>82</v>
      </c>
      <c r="AY97" s="352" t="s">
        <v>163</v>
      </c>
    </row>
    <row r="98" spans="2:51" s="355" customFormat="1" ht="13.5">
      <c r="B98" s="356"/>
      <c r="D98" s="346" t="s">
        <v>171</v>
      </c>
      <c r="E98" s="357" t="s">
        <v>5</v>
      </c>
      <c r="F98" s="358" t="s">
        <v>179</v>
      </c>
      <c r="H98" s="359">
        <v>2</v>
      </c>
      <c r="L98" s="356"/>
      <c r="M98" s="412"/>
      <c r="N98" s="413"/>
      <c r="O98" s="413"/>
      <c r="P98" s="413"/>
      <c r="Q98" s="413"/>
      <c r="R98" s="413"/>
      <c r="S98" s="413"/>
      <c r="T98" s="414"/>
      <c r="AT98" s="357" t="s">
        <v>171</v>
      </c>
      <c r="AU98" s="357" t="s">
        <v>90</v>
      </c>
      <c r="AV98" s="355" t="s">
        <v>93</v>
      </c>
      <c r="AW98" s="355" t="s">
        <v>42</v>
      </c>
      <c r="AX98" s="355" t="s">
        <v>82</v>
      </c>
      <c r="AY98" s="357" t="s">
        <v>163</v>
      </c>
    </row>
    <row r="99" spans="2:51" s="344" customFormat="1" ht="13.5">
      <c r="B99" s="345"/>
      <c r="D99" s="346" t="s">
        <v>171</v>
      </c>
      <c r="E99" s="347" t="s">
        <v>5</v>
      </c>
      <c r="F99" s="348" t="s">
        <v>1416</v>
      </c>
      <c r="H99" s="349" t="s">
        <v>5</v>
      </c>
      <c r="L99" s="345"/>
      <c r="M99" s="406"/>
      <c r="N99" s="407"/>
      <c r="O99" s="407"/>
      <c r="P99" s="407"/>
      <c r="Q99" s="407"/>
      <c r="R99" s="407"/>
      <c r="S99" s="407"/>
      <c r="T99" s="408"/>
      <c r="AT99" s="349" t="s">
        <v>171</v>
      </c>
      <c r="AU99" s="349" t="s">
        <v>90</v>
      </c>
      <c r="AV99" s="344" t="s">
        <v>44</v>
      </c>
      <c r="AW99" s="344" t="s">
        <v>42</v>
      </c>
      <c r="AX99" s="344" t="s">
        <v>82</v>
      </c>
      <c r="AY99" s="349" t="s">
        <v>163</v>
      </c>
    </row>
    <row r="100" spans="2:51" s="350" customFormat="1" ht="13.5">
      <c r="B100" s="351"/>
      <c r="D100" s="346" t="s">
        <v>171</v>
      </c>
      <c r="E100" s="352" t="s">
        <v>5</v>
      </c>
      <c r="F100" s="353" t="s">
        <v>650</v>
      </c>
      <c r="H100" s="354">
        <v>8</v>
      </c>
      <c r="L100" s="351"/>
      <c r="M100" s="409"/>
      <c r="N100" s="410"/>
      <c r="O100" s="410"/>
      <c r="P100" s="410"/>
      <c r="Q100" s="410"/>
      <c r="R100" s="410"/>
      <c r="S100" s="410"/>
      <c r="T100" s="411"/>
      <c r="AT100" s="352" t="s">
        <v>171</v>
      </c>
      <c r="AU100" s="352" t="s">
        <v>90</v>
      </c>
      <c r="AV100" s="350" t="s">
        <v>90</v>
      </c>
      <c r="AW100" s="350" t="s">
        <v>42</v>
      </c>
      <c r="AX100" s="350" t="s">
        <v>82</v>
      </c>
      <c r="AY100" s="352" t="s">
        <v>163</v>
      </c>
    </row>
    <row r="101" spans="2:51" s="355" customFormat="1" ht="13.5">
      <c r="B101" s="356"/>
      <c r="D101" s="346" t="s">
        <v>171</v>
      </c>
      <c r="E101" s="357" t="s">
        <v>5</v>
      </c>
      <c r="F101" s="358" t="s">
        <v>653</v>
      </c>
      <c r="H101" s="359">
        <v>8</v>
      </c>
      <c r="L101" s="356"/>
      <c r="M101" s="412"/>
      <c r="N101" s="413"/>
      <c r="O101" s="413"/>
      <c r="P101" s="413"/>
      <c r="Q101" s="413"/>
      <c r="R101" s="413"/>
      <c r="S101" s="413"/>
      <c r="T101" s="414"/>
      <c r="AT101" s="357" t="s">
        <v>171</v>
      </c>
      <c r="AU101" s="357" t="s">
        <v>90</v>
      </c>
      <c r="AV101" s="355" t="s">
        <v>93</v>
      </c>
      <c r="AW101" s="355" t="s">
        <v>42</v>
      </c>
      <c r="AX101" s="355" t="s">
        <v>82</v>
      </c>
      <c r="AY101" s="357" t="s">
        <v>163</v>
      </c>
    </row>
    <row r="102" spans="2:51" s="344" customFormat="1" ht="13.5">
      <c r="B102" s="345"/>
      <c r="D102" s="346" t="s">
        <v>171</v>
      </c>
      <c r="E102" s="347" t="s">
        <v>5</v>
      </c>
      <c r="F102" s="348" t="s">
        <v>1417</v>
      </c>
      <c r="H102" s="349" t="s">
        <v>5</v>
      </c>
      <c r="L102" s="345"/>
      <c r="M102" s="406"/>
      <c r="N102" s="407"/>
      <c r="O102" s="407"/>
      <c r="P102" s="407"/>
      <c r="Q102" s="407"/>
      <c r="R102" s="407"/>
      <c r="S102" s="407"/>
      <c r="T102" s="408"/>
      <c r="AT102" s="349" t="s">
        <v>171</v>
      </c>
      <c r="AU102" s="349" t="s">
        <v>90</v>
      </c>
      <c r="AV102" s="344" t="s">
        <v>44</v>
      </c>
      <c r="AW102" s="344" t="s">
        <v>42</v>
      </c>
      <c r="AX102" s="344" t="s">
        <v>82</v>
      </c>
      <c r="AY102" s="349" t="s">
        <v>163</v>
      </c>
    </row>
    <row r="103" spans="2:51" s="350" customFormat="1" ht="13.5">
      <c r="B103" s="351"/>
      <c r="D103" s="346" t="s">
        <v>171</v>
      </c>
      <c r="E103" s="352" t="s">
        <v>5</v>
      </c>
      <c r="F103" s="353" t="s">
        <v>183</v>
      </c>
      <c r="H103" s="354">
        <v>2</v>
      </c>
      <c r="L103" s="351"/>
      <c r="M103" s="409"/>
      <c r="N103" s="410"/>
      <c r="O103" s="410"/>
      <c r="P103" s="410"/>
      <c r="Q103" s="410"/>
      <c r="R103" s="410"/>
      <c r="S103" s="410"/>
      <c r="T103" s="411"/>
      <c r="AT103" s="352" t="s">
        <v>171</v>
      </c>
      <c r="AU103" s="352" t="s">
        <v>90</v>
      </c>
      <c r="AV103" s="350" t="s">
        <v>90</v>
      </c>
      <c r="AW103" s="350" t="s">
        <v>42</v>
      </c>
      <c r="AX103" s="350" t="s">
        <v>82</v>
      </c>
      <c r="AY103" s="352" t="s">
        <v>163</v>
      </c>
    </row>
    <row r="104" spans="2:51" s="355" customFormat="1" ht="13.5">
      <c r="B104" s="356"/>
      <c r="D104" s="346" t="s">
        <v>171</v>
      </c>
      <c r="E104" s="357" t="s">
        <v>5</v>
      </c>
      <c r="F104" s="358" t="s">
        <v>184</v>
      </c>
      <c r="H104" s="359">
        <v>2</v>
      </c>
      <c r="L104" s="356"/>
      <c r="M104" s="412"/>
      <c r="N104" s="413"/>
      <c r="O104" s="413"/>
      <c r="P104" s="413"/>
      <c r="Q104" s="413"/>
      <c r="R104" s="413"/>
      <c r="S104" s="413"/>
      <c r="T104" s="414"/>
      <c r="AT104" s="357" t="s">
        <v>171</v>
      </c>
      <c r="AU104" s="357" t="s">
        <v>90</v>
      </c>
      <c r="AV104" s="355" t="s">
        <v>93</v>
      </c>
      <c r="AW104" s="355" t="s">
        <v>42</v>
      </c>
      <c r="AX104" s="355" t="s">
        <v>82</v>
      </c>
      <c r="AY104" s="357" t="s">
        <v>163</v>
      </c>
    </row>
    <row r="105" spans="2:51" s="360" customFormat="1" ht="13.5">
      <c r="B105" s="361"/>
      <c r="D105" s="362" t="s">
        <v>171</v>
      </c>
      <c r="E105" s="363" t="s">
        <v>5</v>
      </c>
      <c r="F105" s="364" t="s">
        <v>185</v>
      </c>
      <c r="H105" s="365">
        <v>12</v>
      </c>
      <c r="L105" s="361"/>
      <c r="M105" s="415"/>
      <c r="N105" s="416"/>
      <c r="O105" s="416"/>
      <c r="P105" s="416"/>
      <c r="Q105" s="416"/>
      <c r="R105" s="416"/>
      <c r="S105" s="416"/>
      <c r="T105" s="417"/>
      <c r="AT105" s="418" t="s">
        <v>171</v>
      </c>
      <c r="AU105" s="418" t="s">
        <v>90</v>
      </c>
      <c r="AV105" s="360" t="s">
        <v>96</v>
      </c>
      <c r="AW105" s="360" t="s">
        <v>42</v>
      </c>
      <c r="AX105" s="360" t="s">
        <v>44</v>
      </c>
      <c r="AY105" s="418" t="s">
        <v>163</v>
      </c>
    </row>
    <row r="106" spans="2:65" s="267" customFormat="1" ht="22.5" customHeight="1">
      <c r="B106" s="268"/>
      <c r="C106" s="338" t="s">
        <v>90</v>
      </c>
      <c r="D106" s="338" t="s">
        <v>165</v>
      </c>
      <c r="E106" s="339" t="s">
        <v>186</v>
      </c>
      <c r="F106" s="340" t="s">
        <v>187</v>
      </c>
      <c r="G106" s="341" t="s">
        <v>188</v>
      </c>
      <c r="H106" s="342">
        <v>4.379</v>
      </c>
      <c r="I106" s="107"/>
      <c r="J106" s="343">
        <f>ROUND(I106*H106,2)</f>
        <v>0</v>
      </c>
      <c r="K106" s="340" t="s">
        <v>169</v>
      </c>
      <c r="L106" s="268"/>
      <c r="M106" s="401" t="s">
        <v>5</v>
      </c>
      <c r="N106" s="402" t="s">
        <v>53</v>
      </c>
      <c r="O106" s="269"/>
      <c r="P106" s="403">
        <f>O106*H106</f>
        <v>0</v>
      </c>
      <c r="Q106" s="403">
        <v>0.03045</v>
      </c>
      <c r="R106" s="403">
        <f>Q106*H106</f>
        <v>0.13334055</v>
      </c>
      <c r="S106" s="403">
        <v>0</v>
      </c>
      <c r="T106" s="404">
        <f>S106*H106</f>
        <v>0</v>
      </c>
      <c r="AR106" s="386" t="s">
        <v>96</v>
      </c>
      <c r="AT106" s="386" t="s">
        <v>165</v>
      </c>
      <c r="AU106" s="386" t="s">
        <v>90</v>
      </c>
      <c r="AY106" s="386" t="s">
        <v>163</v>
      </c>
      <c r="BE106" s="405">
        <f>IF(N106="základní",J106,0)</f>
        <v>0</v>
      </c>
      <c r="BF106" s="405">
        <f>IF(N106="snížená",J106,0)</f>
        <v>0</v>
      </c>
      <c r="BG106" s="405">
        <f>IF(N106="zákl. přenesená",J106,0)</f>
        <v>0</v>
      </c>
      <c r="BH106" s="405">
        <f>IF(N106="sníž. přenesená",J106,0)</f>
        <v>0</v>
      </c>
      <c r="BI106" s="405">
        <f>IF(N106="nulová",J106,0)</f>
        <v>0</v>
      </c>
      <c r="BJ106" s="386" t="s">
        <v>44</v>
      </c>
      <c r="BK106" s="405">
        <f>ROUND(I106*H106,2)</f>
        <v>0</v>
      </c>
      <c r="BL106" s="386" t="s">
        <v>96</v>
      </c>
      <c r="BM106" s="386" t="s">
        <v>1418</v>
      </c>
    </row>
    <row r="107" spans="2:47" s="267" customFormat="1" ht="40.5">
      <c r="B107" s="268"/>
      <c r="D107" s="346" t="s">
        <v>190</v>
      </c>
      <c r="F107" s="366" t="s">
        <v>191</v>
      </c>
      <c r="L107" s="268"/>
      <c r="M107" s="419"/>
      <c r="N107" s="269"/>
      <c r="O107" s="269"/>
      <c r="P107" s="269"/>
      <c r="Q107" s="269"/>
      <c r="R107" s="269"/>
      <c r="S107" s="269"/>
      <c r="T107" s="420"/>
      <c r="AT107" s="386" t="s">
        <v>190</v>
      </c>
      <c r="AU107" s="386" t="s">
        <v>90</v>
      </c>
    </row>
    <row r="108" spans="2:51" s="344" customFormat="1" ht="13.5">
      <c r="B108" s="345"/>
      <c r="D108" s="346" t="s">
        <v>171</v>
      </c>
      <c r="E108" s="347" t="s">
        <v>5</v>
      </c>
      <c r="F108" s="348" t="s">
        <v>172</v>
      </c>
      <c r="H108" s="349" t="s">
        <v>5</v>
      </c>
      <c r="L108" s="345"/>
      <c r="M108" s="406"/>
      <c r="N108" s="407"/>
      <c r="O108" s="407"/>
      <c r="P108" s="407"/>
      <c r="Q108" s="407"/>
      <c r="R108" s="407"/>
      <c r="S108" s="407"/>
      <c r="T108" s="408"/>
      <c r="AT108" s="349" t="s">
        <v>171</v>
      </c>
      <c r="AU108" s="349" t="s">
        <v>90</v>
      </c>
      <c r="AV108" s="344" t="s">
        <v>44</v>
      </c>
      <c r="AW108" s="344" t="s">
        <v>42</v>
      </c>
      <c r="AX108" s="344" t="s">
        <v>82</v>
      </c>
      <c r="AY108" s="349" t="s">
        <v>163</v>
      </c>
    </row>
    <row r="109" spans="2:51" s="344" customFormat="1" ht="13.5">
      <c r="B109" s="345"/>
      <c r="D109" s="346" t="s">
        <v>171</v>
      </c>
      <c r="E109" s="347" t="s">
        <v>5</v>
      </c>
      <c r="F109" s="348" t="s">
        <v>192</v>
      </c>
      <c r="H109" s="349" t="s">
        <v>5</v>
      </c>
      <c r="L109" s="345"/>
      <c r="M109" s="406"/>
      <c r="N109" s="407"/>
      <c r="O109" s="407"/>
      <c r="P109" s="407"/>
      <c r="Q109" s="407"/>
      <c r="R109" s="407"/>
      <c r="S109" s="407"/>
      <c r="T109" s="408"/>
      <c r="AT109" s="349" t="s">
        <v>171</v>
      </c>
      <c r="AU109" s="349" t="s">
        <v>90</v>
      </c>
      <c r="AV109" s="344" t="s">
        <v>44</v>
      </c>
      <c r="AW109" s="344" t="s">
        <v>42</v>
      </c>
      <c r="AX109" s="344" t="s">
        <v>82</v>
      </c>
      <c r="AY109" s="349" t="s">
        <v>163</v>
      </c>
    </row>
    <row r="110" spans="2:51" s="350" customFormat="1" ht="13.5">
      <c r="B110" s="351"/>
      <c r="D110" s="346" t="s">
        <v>171</v>
      </c>
      <c r="E110" s="352" t="s">
        <v>5</v>
      </c>
      <c r="F110" s="353" t="s">
        <v>1419</v>
      </c>
      <c r="H110" s="354">
        <v>0.696</v>
      </c>
      <c r="L110" s="351"/>
      <c r="M110" s="409"/>
      <c r="N110" s="410"/>
      <c r="O110" s="410"/>
      <c r="P110" s="410"/>
      <c r="Q110" s="410"/>
      <c r="R110" s="410"/>
      <c r="S110" s="410"/>
      <c r="T110" s="411"/>
      <c r="AT110" s="352" t="s">
        <v>171</v>
      </c>
      <c r="AU110" s="352" t="s">
        <v>90</v>
      </c>
      <c r="AV110" s="350" t="s">
        <v>90</v>
      </c>
      <c r="AW110" s="350" t="s">
        <v>42</v>
      </c>
      <c r="AX110" s="350" t="s">
        <v>82</v>
      </c>
      <c r="AY110" s="352" t="s">
        <v>163</v>
      </c>
    </row>
    <row r="111" spans="2:51" s="355" customFormat="1" ht="13.5">
      <c r="B111" s="356"/>
      <c r="D111" s="346" t="s">
        <v>171</v>
      </c>
      <c r="E111" s="357" t="s">
        <v>5</v>
      </c>
      <c r="F111" s="358" t="s">
        <v>179</v>
      </c>
      <c r="H111" s="359">
        <v>0.696</v>
      </c>
      <c r="L111" s="356"/>
      <c r="M111" s="412"/>
      <c r="N111" s="413"/>
      <c r="O111" s="413"/>
      <c r="P111" s="413"/>
      <c r="Q111" s="413"/>
      <c r="R111" s="413"/>
      <c r="S111" s="413"/>
      <c r="T111" s="414"/>
      <c r="AT111" s="357" t="s">
        <v>171</v>
      </c>
      <c r="AU111" s="357" t="s">
        <v>90</v>
      </c>
      <c r="AV111" s="355" t="s">
        <v>93</v>
      </c>
      <c r="AW111" s="355" t="s">
        <v>42</v>
      </c>
      <c r="AX111" s="355" t="s">
        <v>82</v>
      </c>
      <c r="AY111" s="357" t="s">
        <v>163</v>
      </c>
    </row>
    <row r="112" spans="2:51" s="350" customFormat="1" ht="13.5">
      <c r="B112" s="351"/>
      <c r="D112" s="346" t="s">
        <v>171</v>
      </c>
      <c r="E112" s="352" t="s">
        <v>5</v>
      </c>
      <c r="F112" s="353" t="s">
        <v>1420</v>
      </c>
      <c r="H112" s="354">
        <v>0.756</v>
      </c>
      <c r="L112" s="351"/>
      <c r="M112" s="409"/>
      <c r="N112" s="410"/>
      <c r="O112" s="410"/>
      <c r="P112" s="410"/>
      <c r="Q112" s="410"/>
      <c r="R112" s="410"/>
      <c r="S112" s="410"/>
      <c r="T112" s="411"/>
      <c r="AT112" s="352" t="s">
        <v>171</v>
      </c>
      <c r="AU112" s="352" t="s">
        <v>90</v>
      </c>
      <c r="AV112" s="350" t="s">
        <v>90</v>
      </c>
      <c r="AW112" s="350" t="s">
        <v>42</v>
      </c>
      <c r="AX112" s="350" t="s">
        <v>82</v>
      </c>
      <c r="AY112" s="352" t="s">
        <v>163</v>
      </c>
    </row>
    <row r="113" spans="2:51" s="350" customFormat="1" ht="13.5">
      <c r="B113" s="351"/>
      <c r="D113" s="346" t="s">
        <v>171</v>
      </c>
      <c r="E113" s="352" t="s">
        <v>5</v>
      </c>
      <c r="F113" s="353" t="s">
        <v>1421</v>
      </c>
      <c r="H113" s="354">
        <v>0.711</v>
      </c>
      <c r="L113" s="351"/>
      <c r="M113" s="409"/>
      <c r="N113" s="410"/>
      <c r="O113" s="410"/>
      <c r="P113" s="410"/>
      <c r="Q113" s="410"/>
      <c r="R113" s="410"/>
      <c r="S113" s="410"/>
      <c r="T113" s="411"/>
      <c r="AT113" s="352" t="s">
        <v>171</v>
      </c>
      <c r="AU113" s="352" t="s">
        <v>90</v>
      </c>
      <c r="AV113" s="350" t="s">
        <v>90</v>
      </c>
      <c r="AW113" s="350" t="s">
        <v>42</v>
      </c>
      <c r="AX113" s="350" t="s">
        <v>82</v>
      </c>
      <c r="AY113" s="352" t="s">
        <v>163</v>
      </c>
    </row>
    <row r="114" spans="2:51" s="350" customFormat="1" ht="13.5">
      <c r="B114" s="351"/>
      <c r="D114" s="346" t="s">
        <v>171</v>
      </c>
      <c r="E114" s="352" t="s">
        <v>5</v>
      </c>
      <c r="F114" s="353" t="s">
        <v>1422</v>
      </c>
      <c r="H114" s="354">
        <v>0.726</v>
      </c>
      <c r="L114" s="351"/>
      <c r="M114" s="409"/>
      <c r="N114" s="410"/>
      <c r="O114" s="410"/>
      <c r="P114" s="410"/>
      <c r="Q114" s="410"/>
      <c r="R114" s="410"/>
      <c r="S114" s="410"/>
      <c r="T114" s="411"/>
      <c r="AT114" s="352" t="s">
        <v>171</v>
      </c>
      <c r="AU114" s="352" t="s">
        <v>90</v>
      </c>
      <c r="AV114" s="350" t="s">
        <v>90</v>
      </c>
      <c r="AW114" s="350" t="s">
        <v>42</v>
      </c>
      <c r="AX114" s="350" t="s">
        <v>82</v>
      </c>
      <c r="AY114" s="352" t="s">
        <v>163</v>
      </c>
    </row>
    <row r="115" spans="2:51" s="350" customFormat="1" ht="13.5">
      <c r="B115" s="351"/>
      <c r="D115" s="346" t="s">
        <v>171</v>
      </c>
      <c r="E115" s="352" t="s">
        <v>5</v>
      </c>
      <c r="F115" s="353" t="s">
        <v>1423</v>
      </c>
      <c r="H115" s="354">
        <v>0.681</v>
      </c>
      <c r="L115" s="351"/>
      <c r="M115" s="409"/>
      <c r="N115" s="410"/>
      <c r="O115" s="410"/>
      <c r="P115" s="410"/>
      <c r="Q115" s="410"/>
      <c r="R115" s="410"/>
      <c r="S115" s="410"/>
      <c r="T115" s="411"/>
      <c r="AT115" s="352" t="s">
        <v>171</v>
      </c>
      <c r="AU115" s="352" t="s">
        <v>90</v>
      </c>
      <c r="AV115" s="350" t="s">
        <v>90</v>
      </c>
      <c r="AW115" s="350" t="s">
        <v>42</v>
      </c>
      <c r="AX115" s="350" t="s">
        <v>82</v>
      </c>
      <c r="AY115" s="352" t="s">
        <v>163</v>
      </c>
    </row>
    <row r="116" spans="2:51" s="355" customFormat="1" ht="13.5">
      <c r="B116" s="356"/>
      <c r="D116" s="346" t="s">
        <v>171</v>
      </c>
      <c r="E116" s="357" t="s">
        <v>5</v>
      </c>
      <c r="F116" s="358" t="s">
        <v>653</v>
      </c>
      <c r="H116" s="359">
        <v>2.874</v>
      </c>
      <c r="L116" s="356"/>
      <c r="M116" s="412"/>
      <c r="N116" s="413"/>
      <c r="O116" s="413"/>
      <c r="P116" s="413"/>
      <c r="Q116" s="413"/>
      <c r="R116" s="413"/>
      <c r="S116" s="413"/>
      <c r="T116" s="414"/>
      <c r="AT116" s="357" t="s">
        <v>171</v>
      </c>
      <c r="AU116" s="357" t="s">
        <v>90</v>
      </c>
      <c r="AV116" s="355" t="s">
        <v>93</v>
      </c>
      <c r="AW116" s="355" t="s">
        <v>42</v>
      </c>
      <c r="AX116" s="355" t="s">
        <v>82</v>
      </c>
      <c r="AY116" s="357" t="s">
        <v>163</v>
      </c>
    </row>
    <row r="117" spans="2:51" s="350" customFormat="1" ht="13.5">
      <c r="B117" s="351"/>
      <c r="D117" s="346" t="s">
        <v>171</v>
      </c>
      <c r="E117" s="352" t="s">
        <v>5</v>
      </c>
      <c r="F117" s="353" t="s">
        <v>967</v>
      </c>
      <c r="H117" s="354">
        <v>0.809</v>
      </c>
      <c r="L117" s="351"/>
      <c r="M117" s="409"/>
      <c r="N117" s="410"/>
      <c r="O117" s="410"/>
      <c r="P117" s="410"/>
      <c r="Q117" s="410"/>
      <c r="R117" s="410"/>
      <c r="S117" s="410"/>
      <c r="T117" s="411"/>
      <c r="AT117" s="352" t="s">
        <v>171</v>
      </c>
      <c r="AU117" s="352" t="s">
        <v>90</v>
      </c>
      <c r="AV117" s="350" t="s">
        <v>90</v>
      </c>
      <c r="AW117" s="350" t="s">
        <v>42</v>
      </c>
      <c r="AX117" s="350" t="s">
        <v>82</v>
      </c>
      <c r="AY117" s="352" t="s">
        <v>163</v>
      </c>
    </row>
    <row r="118" spans="2:51" s="355" customFormat="1" ht="13.5">
      <c r="B118" s="356"/>
      <c r="D118" s="346" t="s">
        <v>171</v>
      </c>
      <c r="E118" s="357" t="s">
        <v>5</v>
      </c>
      <c r="F118" s="358" t="s">
        <v>184</v>
      </c>
      <c r="H118" s="359">
        <v>0.809</v>
      </c>
      <c r="L118" s="356"/>
      <c r="M118" s="412"/>
      <c r="N118" s="413"/>
      <c r="O118" s="413"/>
      <c r="P118" s="413"/>
      <c r="Q118" s="413"/>
      <c r="R118" s="413"/>
      <c r="S118" s="413"/>
      <c r="T118" s="414"/>
      <c r="AT118" s="357" t="s">
        <v>171</v>
      </c>
      <c r="AU118" s="357" t="s">
        <v>90</v>
      </c>
      <c r="AV118" s="355" t="s">
        <v>93</v>
      </c>
      <c r="AW118" s="355" t="s">
        <v>42</v>
      </c>
      <c r="AX118" s="355" t="s">
        <v>82</v>
      </c>
      <c r="AY118" s="357" t="s">
        <v>163</v>
      </c>
    </row>
    <row r="119" spans="2:51" s="360" customFormat="1" ht="13.5">
      <c r="B119" s="361"/>
      <c r="D119" s="362" t="s">
        <v>171</v>
      </c>
      <c r="E119" s="363" t="s">
        <v>5</v>
      </c>
      <c r="F119" s="364" t="s">
        <v>185</v>
      </c>
      <c r="H119" s="365">
        <v>4.379</v>
      </c>
      <c r="L119" s="361"/>
      <c r="M119" s="415"/>
      <c r="N119" s="416"/>
      <c r="O119" s="416"/>
      <c r="P119" s="416"/>
      <c r="Q119" s="416"/>
      <c r="R119" s="416"/>
      <c r="S119" s="416"/>
      <c r="T119" s="417"/>
      <c r="AT119" s="418" t="s">
        <v>171</v>
      </c>
      <c r="AU119" s="418" t="s">
        <v>90</v>
      </c>
      <c r="AV119" s="360" t="s">
        <v>96</v>
      </c>
      <c r="AW119" s="360" t="s">
        <v>42</v>
      </c>
      <c r="AX119" s="360" t="s">
        <v>44</v>
      </c>
      <c r="AY119" s="418" t="s">
        <v>163</v>
      </c>
    </row>
    <row r="120" spans="2:65" s="267" customFormat="1" ht="31.5" customHeight="1">
      <c r="B120" s="268"/>
      <c r="C120" s="338" t="s">
        <v>93</v>
      </c>
      <c r="D120" s="338" t="s">
        <v>165</v>
      </c>
      <c r="E120" s="339" t="s">
        <v>211</v>
      </c>
      <c r="F120" s="340" t="s">
        <v>212</v>
      </c>
      <c r="G120" s="341" t="s">
        <v>188</v>
      </c>
      <c r="H120" s="342">
        <v>24</v>
      </c>
      <c r="I120" s="107"/>
      <c r="J120" s="343">
        <f>ROUND(I120*H120,2)</f>
        <v>0</v>
      </c>
      <c r="K120" s="340" t="s">
        <v>169</v>
      </c>
      <c r="L120" s="268"/>
      <c r="M120" s="401" t="s">
        <v>5</v>
      </c>
      <c r="N120" s="402" t="s">
        <v>53</v>
      </c>
      <c r="O120" s="269"/>
      <c r="P120" s="403">
        <f>O120*H120</f>
        <v>0</v>
      </c>
      <c r="Q120" s="403">
        <v>0.00012</v>
      </c>
      <c r="R120" s="403">
        <f>Q120*H120</f>
        <v>0.00288</v>
      </c>
      <c r="S120" s="403">
        <v>0</v>
      </c>
      <c r="T120" s="404">
        <f>S120*H120</f>
        <v>0</v>
      </c>
      <c r="AR120" s="386" t="s">
        <v>96</v>
      </c>
      <c r="AT120" s="386" t="s">
        <v>165</v>
      </c>
      <c r="AU120" s="386" t="s">
        <v>90</v>
      </c>
      <c r="AY120" s="386" t="s">
        <v>163</v>
      </c>
      <c r="BE120" s="405">
        <f>IF(N120="základní",J120,0)</f>
        <v>0</v>
      </c>
      <c r="BF120" s="405">
        <f>IF(N120="snížená",J120,0)</f>
        <v>0</v>
      </c>
      <c r="BG120" s="405">
        <f>IF(N120="zákl. přenesená",J120,0)</f>
        <v>0</v>
      </c>
      <c r="BH120" s="405">
        <f>IF(N120="sníž. přenesená",J120,0)</f>
        <v>0</v>
      </c>
      <c r="BI120" s="405">
        <f>IF(N120="nulová",J120,0)</f>
        <v>0</v>
      </c>
      <c r="BJ120" s="386" t="s">
        <v>44</v>
      </c>
      <c r="BK120" s="405">
        <f>ROUND(I120*H120,2)</f>
        <v>0</v>
      </c>
      <c r="BL120" s="386" t="s">
        <v>96</v>
      </c>
      <c r="BM120" s="386" t="s">
        <v>1424</v>
      </c>
    </row>
    <row r="121" spans="2:47" s="267" customFormat="1" ht="54">
      <c r="B121" s="268"/>
      <c r="D121" s="346" t="s">
        <v>190</v>
      </c>
      <c r="F121" s="366" t="s">
        <v>214</v>
      </c>
      <c r="L121" s="268"/>
      <c r="M121" s="419"/>
      <c r="N121" s="269"/>
      <c r="O121" s="269"/>
      <c r="P121" s="269"/>
      <c r="Q121" s="269"/>
      <c r="R121" s="269"/>
      <c r="S121" s="269"/>
      <c r="T121" s="420"/>
      <c r="AT121" s="386" t="s">
        <v>190</v>
      </c>
      <c r="AU121" s="386" t="s">
        <v>90</v>
      </c>
    </row>
    <row r="122" spans="2:51" s="344" customFormat="1" ht="13.5">
      <c r="B122" s="345"/>
      <c r="D122" s="346" t="s">
        <v>171</v>
      </c>
      <c r="E122" s="347" t="s">
        <v>5</v>
      </c>
      <c r="F122" s="348" t="s">
        <v>172</v>
      </c>
      <c r="H122" s="349" t="s">
        <v>5</v>
      </c>
      <c r="L122" s="345"/>
      <c r="M122" s="406"/>
      <c r="N122" s="407"/>
      <c r="O122" s="407"/>
      <c r="P122" s="407"/>
      <c r="Q122" s="407"/>
      <c r="R122" s="407"/>
      <c r="S122" s="407"/>
      <c r="T122" s="408"/>
      <c r="AT122" s="349" t="s">
        <v>171</v>
      </c>
      <c r="AU122" s="349" t="s">
        <v>90</v>
      </c>
      <c r="AV122" s="344" t="s">
        <v>44</v>
      </c>
      <c r="AW122" s="344" t="s">
        <v>42</v>
      </c>
      <c r="AX122" s="344" t="s">
        <v>82</v>
      </c>
      <c r="AY122" s="349" t="s">
        <v>163</v>
      </c>
    </row>
    <row r="123" spans="2:51" s="344" customFormat="1" ht="27">
      <c r="B123" s="345"/>
      <c r="D123" s="346" t="s">
        <v>171</v>
      </c>
      <c r="E123" s="347" t="s">
        <v>5</v>
      </c>
      <c r="F123" s="348" t="s">
        <v>215</v>
      </c>
      <c r="H123" s="349" t="s">
        <v>5</v>
      </c>
      <c r="L123" s="345"/>
      <c r="M123" s="406"/>
      <c r="N123" s="407"/>
      <c r="O123" s="407"/>
      <c r="P123" s="407"/>
      <c r="Q123" s="407"/>
      <c r="R123" s="407"/>
      <c r="S123" s="407"/>
      <c r="T123" s="408"/>
      <c r="AT123" s="349" t="s">
        <v>171</v>
      </c>
      <c r="AU123" s="349" t="s">
        <v>90</v>
      </c>
      <c r="AV123" s="344" t="s">
        <v>44</v>
      </c>
      <c r="AW123" s="344" t="s">
        <v>42</v>
      </c>
      <c r="AX123" s="344" t="s">
        <v>82</v>
      </c>
      <c r="AY123" s="349" t="s">
        <v>163</v>
      </c>
    </row>
    <row r="124" spans="2:51" s="344" customFormat="1" ht="13.5">
      <c r="B124" s="345"/>
      <c r="D124" s="346" t="s">
        <v>171</v>
      </c>
      <c r="E124" s="347" t="s">
        <v>5</v>
      </c>
      <c r="F124" s="348" t="s">
        <v>1415</v>
      </c>
      <c r="H124" s="349" t="s">
        <v>5</v>
      </c>
      <c r="L124" s="345"/>
      <c r="M124" s="406"/>
      <c r="N124" s="407"/>
      <c r="O124" s="407"/>
      <c r="P124" s="407"/>
      <c r="Q124" s="407"/>
      <c r="R124" s="407"/>
      <c r="S124" s="407"/>
      <c r="T124" s="408"/>
      <c r="AT124" s="349" t="s">
        <v>171</v>
      </c>
      <c r="AU124" s="349" t="s">
        <v>90</v>
      </c>
      <c r="AV124" s="344" t="s">
        <v>44</v>
      </c>
      <c r="AW124" s="344" t="s">
        <v>42</v>
      </c>
      <c r="AX124" s="344" t="s">
        <v>82</v>
      </c>
      <c r="AY124" s="349" t="s">
        <v>163</v>
      </c>
    </row>
    <row r="125" spans="2:51" s="350" customFormat="1" ht="13.5">
      <c r="B125" s="351"/>
      <c r="D125" s="346" t="s">
        <v>171</v>
      </c>
      <c r="E125" s="352" t="s">
        <v>5</v>
      </c>
      <c r="F125" s="353" t="s">
        <v>218</v>
      </c>
      <c r="H125" s="354">
        <v>4</v>
      </c>
      <c r="L125" s="351"/>
      <c r="M125" s="409"/>
      <c r="N125" s="410"/>
      <c r="O125" s="410"/>
      <c r="P125" s="410"/>
      <c r="Q125" s="410"/>
      <c r="R125" s="410"/>
      <c r="S125" s="410"/>
      <c r="T125" s="411"/>
      <c r="AT125" s="352" t="s">
        <v>171</v>
      </c>
      <c r="AU125" s="352" t="s">
        <v>90</v>
      </c>
      <c r="AV125" s="350" t="s">
        <v>90</v>
      </c>
      <c r="AW125" s="350" t="s">
        <v>42</v>
      </c>
      <c r="AX125" s="350" t="s">
        <v>82</v>
      </c>
      <c r="AY125" s="352" t="s">
        <v>163</v>
      </c>
    </row>
    <row r="126" spans="2:51" s="355" customFormat="1" ht="13.5">
      <c r="B126" s="356"/>
      <c r="D126" s="346" t="s">
        <v>171</v>
      </c>
      <c r="E126" s="357" t="s">
        <v>5</v>
      </c>
      <c r="F126" s="358" t="s">
        <v>179</v>
      </c>
      <c r="H126" s="359">
        <v>4</v>
      </c>
      <c r="L126" s="356"/>
      <c r="M126" s="412"/>
      <c r="N126" s="413"/>
      <c r="O126" s="413"/>
      <c r="P126" s="413"/>
      <c r="Q126" s="413"/>
      <c r="R126" s="413"/>
      <c r="S126" s="413"/>
      <c r="T126" s="414"/>
      <c r="AT126" s="357" t="s">
        <v>171</v>
      </c>
      <c r="AU126" s="357" t="s">
        <v>90</v>
      </c>
      <c r="AV126" s="355" t="s">
        <v>93</v>
      </c>
      <c r="AW126" s="355" t="s">
        <v>42</v>
      </c>
      <c r="AX126" s="355" t="s">
        <v>82</v>
      </c>
      <c r="AY126" s="357" t="s">
        <v>163</v>
      </c>
    </row>
    <row r="127" spans="2:51" s="344" customFormat="1" ht="13.5">
      <c r="B127" s="345"/>
      <c r="D127" s="346" t="s">
        <v>171</v>
      </c>
      <c r="E127" s="347" t="s">
        <v>5</v>
      </c>
      <c r="F127" s="348" t="s">
        <v>1425</v>
      </c>
      <c r="H127" s="349" t="s">
        <v>5</v>
      </c>
      <c r="L127" s="345"/>
      <c r="M127" s="406"/>
      <c r="N127" s="407"/>
      <c r="O127" s="407"/>
      <c r="P127" s="407"/>
      <c r="Q127" s="407"/>
      <c r="R127" s="407"/>
      <c r="S127" s="407"/>
      <c r="T127" s="408"/>
      <c r="AT127" s="349" t="s">
        <v>171</v>
      </c>
      <c r="AU127" s="349" t="s">
        <v>90</v>
      </c>
      <c r="AV127" s="344" t="s">
        <v>44</v>
      </c>
      <c r="AW127" s="344" t="s">
        <v>42</v>
      </c>
      <c r="AX127" s="344" t="s">
        <v>82</v>
      </c>
      <c r="AY127" s="349" t="s">
        <v>163</v>
      </c>
    </row>
    <row r="128" spans="2:51" s="350" customFormat="1" ht="13.5">
      <c r="B128" s="351"/>
      <c r="D128" s="346" t="s">
        <v>171</v>
      </c>
      <c r="E128" s="352" t="s">
        <v>5</v>
      </c>
      <c r="F128" s="353" t="s">
        <v>665</v>
      </c>
      <c r="H128" s="354">
        <v>16</v>
      </c>
      <c r="L128" s="351"/>
      <c r="M128" s="409"/>
      <c r="N128" s="410"/>
      <c r="O128" s="410"/>
      <c r="P128" s="410"/>
      <c r="Q128" s="410"/>
      <c r="R128" s="410"/>
      <c r="S128" s="410"/>
      <c r="T128" s="411"/>
      <c r="AT128" s="352" t="s">
        <v>171</v>
      </c>
      <c r="AU128" s="352" t="s">
        <v>90</v>
      </c>
      <c r="AV128" s="350" t="s">
        <v>90</v>
      </c>
      <c r="AW128" s="350" t="s">
        <v>42</v>
      </c>
      <c r="AX128" s="350" t="s">
        <v>82</v>
      </c>
      <c r="AY128" s="352" t="s">
        <v>163</v>
      </c>
    </row>
    <row r="129" spans="2:51" s="355" customFormat="1" ht="13.5">
      <c r="B129" s="356"/>
      <c r="D129" s="346" t="s">
        <v>171</v>
      </c>
      <c r="E129" s="357" t="s">
        <v>5</v>
      </c>
      <c r="F129" s="358" t="s">
        <v>653</v>
      </c>
      <c r="H129" s="359">
        <v>16</v>
      </c>
      <c r="L129" s="356"/>
      <c r="M129" s="412"/>
      <c r="N129" s="413"/>
      <c r="O129" s="413"/>
      <c r="P129" s="413"/>
      <c r="Q129" s="413"/>
      <c r="R129" s="413"/>
      <c r="S129" s="413"/>
      <c r="T129" s="414"/>
      <c r="AT129" s="357" t="s">
        <v>171</v>
      </c>
      <c r="AU129" s="357" t="s">
        <v>90</v>
      </c>
      <c r="AV129" s="355" t="s">
        <v>93</v>
      </c>
      <c r="AW129" s="355" t="s">
        <v>42</v>
      </c>
      <c r="AX129" s="355" t="s">
        <v>82</v>
      </c>
      <c r="AY129" s="357" t="s">
        <v>163</v>
      </c>
    </row>
    <row r="130" spans="2:51" s="344" customFormat="1" ht="13.5">
      <c r="B130" s="345"/>
      <c r="D130" s="346" t="s">
        <v>171</v>
      </c>
      <c r="E130" s="347" t="s">
        <v>5</v>
      </c>
      <c r="F130" s="348" t="s">
        <v>1426</v>
      </c>
      <c r="H130" s="349" t="s">
        <v>5</v>
      </c>
      <c r="L130" s="345"/>
      <c r="M130" s="406"/>
      <c r="N130" s="407"/>
      <c r="O130" s="407"/>
      <c r="P130" s="407"/>
      <c r="Q130" s="407"/>
      <c r="R130" s="407"/>
      <c r="S130" s="407"/>
      <c r="T130" s="408"/>
      <c r="AT130" s="349" t="s">
        <v>171</v>
      </c>
      <c r="AU130" s="349" t="s">
        <v>90</v>
      </c>
      <c r="AV130" s="344" t="s">
        <v>44</v>
      </c>
      <c r="AW130" s="344" t="s">
        <v>42</v>
      </c>
      <c r="AX130" s="344" t="s">
        <v>82</v>
      </c>
      <c r="AY130" s="349" t="s">
        <v>163</v>
      </c>
    </row>
    <row r="131" spans="2:51" s="350" customFormat="1" ht="13.5">
      <c r="B131" s="351"/>
      <c r="D131" s="346" t="s">
        <v>171</v>
      </c>
      <c r="E131" s="352" t="s">
        <v>5</v>
      </c>
      <c r="F131" s="353" t="s">
        <v>218</v>
      </c>
      <c r="H131" s="354">
        <v>4</v>
      </c>
      <c r="L131" s="351"/>
      <c r="M131" s="409"/>
      <c r="N131" s="410"/>
      <c r="O131" s="410"/>
      <c r="P131" s="410"/>
      <c r="Q131" s="410"/>
      <c r="R131" s="410"/>
      <c r="S131" s="410"/>
      <c r="T131" s="411"/>
      <c r="AT131" s="352" t="s">
        <v>171</v>
      </c>
      <c r="AU131" s="352" t="s">
        <v>90</v>
      </c>
      <c r="AV131" s="350" t="s">
        <v>90</v>
      </c>
      <c r="AW131" s="350" t="s">
        <v>42</v>
      </c>
      <c r="AX131" s="350" t="s">
        <v>82</v>
      </c>
      <c r="AY131" s="352" t="s">
        <v>163</v>
      </c>
    </row>
    <row r="132" spans="2:51" s="355" customFormat="1" ht="13.5">
      <c r="B132" s="356"/>
      <c r="D132" s="346" t="s">
        <v>171</v>
      </c>
      <c r="E132" s="357" t="s">
        <v>5</v>
      </c>
      <c r="F132" s="358" t="s">
        <v>184</v>
      </c>
      <c r="H132" s="359">
        <v>4</v>
      </c>
      <c r="L132" s="356"/>
      <c r="M132" s="412"/>
      <c r="N132" s="413"/>
      <c r="O132" s="413"/>
      <c r="P132" s="413"/>
      <c r="Q132" s="413"/>
      <c r="R132" s="413"/>
      <c r="S132" s="413"/>
      <c r="T132" s="414"/>
      <c r="AT132" s="357" t="s">
        <v>171</v>
      </c>
      <c r="AU132" s="357" t="s">
        <v>90</v>
      </c>
      <c r="AV132" s="355" t="s">
        <v>93</v>
      </c>
      <c r="AW132" s="355" t="s">
        <v>42</v>
      </c>
      <c r="AX132" s="355" t="s">
        <v>82</v>
      </c>
      <c r="AY132" s="357" t="s">
        <v>163</v>
      </c>
    </row>
    <row r="133" spans="2:51" s="360" customFormat="1" ht="13.5">
      <c r="B133" s="361"/>
      <c r="D133" s="362" t="s">
        <v>171</v>
      </c>
      <c r="E133" s="363" t="s">
        <v>5</v>
      </c>
      <c r="F133" s="364" t="s">
        <v>185</v>
      </c>
      <c r="H133" s="365">
        <v>24</v>
      </c>
      <c r="L133" s="361"/>
      <c r="M133" s="415"/>
      <c r="N133" s="416"/>
      <c r="O133" s="416"/>
      <c r="P133" s="416"/>
      <c r="Q133" s="416"/>
      <c r="R133" s="416"/>
      <c r="S133" s="416"/>
      <c r="T133" s="417"/>
      <c r="AT133" s="418" t="s">
        <v>171</v>
      </c>
      <c r="AU133" s="418" t="s">
        <v>90</v>
      </c>
      <c r="AV133" s="360" t="s">
        <v>96</v>
      </c>
      <c r="AW133" s="360" t="s">
        <v>42</v>
      </c>
      <c r="AX133" s="360" t="s">
        <v>44</v>
      </c>
      <c r="AY133" s="418" t="s">
        <v>163</v>
      </c>
    </row>
    <row r="134" spans="2:65" s="267" customFormat="1" ht="31.5" customHeight="1">
      <c r="B134" s="268"/>
      <c r="C134" s="338" t="s">
        <v>96</v>
      </c>
      <c r="D134" s="338" t="s">
        <v>165</v>
      </c>
      <c r="E134" s="339" t="s">
        <v>219</v>
      </c>
      <c r="F134" s="340" t="s">
        <v>220</v>
      </c>
      <c r="G134" s="341" t="s">
        <v>221</v>
      </c>
      <c r="H134" s="342">
        <v>58.38</v>
      </c>
      <c r="I134" s="107"/>
      <c r="J134" s="343">
        <f>ROUND(I134*H134,2)</f>
        <v>0</v>
      </c>
      <c r="K134" s="340" t="s">
        <v>169</v>
      </c>
      <c r="L134" s="268"/>
      <c r="M134" s="401" t="s">
        <v>5</v>
      </c>
      <c r="N134" s="402" t="s">
        <v>53</v>
      </c>
      <c r="O134" s="269"/>
      <c r="P134" s="403">
        <f>O134*H134</f>
        <v>0</v>
      </c>
      <c r="Q134" s="403">
        <v>0</v>
      </c>
      <c r="R134" s="403">
        <f>Q134*H134</f>
        <v>0</v>
      </c>
      <c r="S134" s="403">
        <v>0</v>
      </c>
      <c r="T134" s="404">
        <f>S134*H134</f>
        <v>0</v>
      </c>
      <c r="AR134" s="386" t="s">
        <v>96</v>
      </c>
      <c r="AT134" s="386" t="s">
        <v>165</v>
      </c>
      <c r="AU134" s="386" t="s">
        <v>90</v>
      </c>
      <c r="AY134" s="386" t="s">
        <v>163</v>
      </c>
      <c r="BE134" s="405">
        <f>IF(N134="základní",J134,0)</f>
        <v>0</v>
      </c>
      <c r="BF134" s="405">
        <f>IF(N134="snížená",J134,0)</f>
        <v>0</v>
      </c>
      <c r="BG134" s="405">
        <f>IF(N134="zákl. přenesená",J134,0)</f>
        <v>0</v>
      </c>
      <c r="BH134" s="405">
        <f>IF(N134="sníž. přenesená",J134,0)</f>
        <v>0</v>
      </c>
      <c r="BI134" s="405">
        <f>IF(N134="nulová",J134,0)</f>
        <v>0</v>
      </c>
      <c r="BJ134" s="386" t="s">
        <v>44</v>
      </c>
      <c r="BK134" s="405">
        <f>ROUND(I134*H134,2)</f>
        <v>0</v>
      </c>
      <c r="BL134" s="386" t="s">
        <v>96</v>
      </c>
      <c r="BM134" s="386" t="s">
        <v>1427</v>
      </c>
    </row>
    <row r="135" spans="2:47" s="267" customFormat="1" ht="54">
      <c r="B135" s="268"/>
      <c r="D135" s="346" t="s">
        <v>190</v>
      </c>
      <c r="F135" s="366" t="s">
        <v>214</v>
      </c>
      <c r="L135" s="268"/>
      <c r="M135" s="419"/>
      <c r="N135" s="269"/>
      <c r="O135" s="269"/>
      <c r="P135" s="269"/>
      <c r="Q135" s="269"/>
      <c r="R135" s="269"/>
      <c r="S135" s="269"/>
      <c r="T135" s="420"/>
      <c r="AT135" s="386" t="s">
        <v>190</v>
      </c>
      <c r="AU135" s="386" t="s">
        <v>90</v>
      </c>
    </row>
    <row r="136" spans="2:51" s="344" customFormat="1" ht="13.5">
      <c r="B136" s="345"/>
      <c r="D136" s="346" t="s">
        <v>171</v>
      </c>
      <c r="E136" s="347" t="s">
        <v>5</v>
      </c>
      <c r="F136" s="348" t="s">
        <v>172</v>
      </c>
      <c r="H136" s="349" t="s">
        <v>5</v>
      </c>
      <c r="L136" s="345"/>
      <c r="M136" s="406"/>
      <c r="N136" s="407"/>
      <c r="O136" s="407"/>
      <c r="P136" s="407"/>
      <c r="Q136" s="407"/>
      <c r="R136" s="407"/>
      <c r="S136" s="407"/>
      <c r="T136" s="408"/>
      <c r="AT136" s="349" t="s">
        <v>171</v>
      </c>
      <c r="AU136" s="349" t="s">
        <v>90</v>
      </c>
      <c r="AV136" s="344" t="s">
        <v>44</v>
      </c>
      <c r="AW136" s="344" t="s">
        <v>42</v>
      </c>
      <c r="AX136" s="344" t="s">
        <v>82</v>
      </c>
      <c r="AY136" s="349" t="s">
        <v>163</v>
      </c>
    </row>
    <row r="137" spans="2:51" s="344" customFormat="1" ht="13.5">
      <c r="B137" s="345"/>
      <c r="D137" s="346" t="s">
        <v>171</v>
      </c>
      <c r="E137" s="347" t="s">
        <v>5</v>
      </c>
      <c r="F137" s="348" t="s">
        <v>223</v>
      </c>
      <c r="H137" s="349" t="s">
        <v>5</v>
      </c>
      <c r="L137" s="345"/>
      <c r="M137" s="406"/>
      <c r="N137" s="407"/>
      <c r="O137" s="407"/>
      <c r="P137" s="407"/>
      <c r="Q137" s="407"/>
      <c r="R137" s="407"/>
      <c r="S137" s="407"/>
      <c r="T137" s="408"/>
      <c r="AT137" s="349" t="s">
        <v>171</v>
      </c>
      <c r="AU137" s="349" t="s">
        <v>90</v>
      </c>
      <c r="AV137" s="344" t="s">
        <v>44</v>
      </c>
      <c r="AW137" s="344" t="s">
        <v>42</v>
      </c>
      <c r="AX137" s="344" t="s">
        <v>82</v>
      </c>
      <c r="AY137" s="349" t="s">
        <v>163</v>
      </c>
    </row>
    <row r="138" spans="2:51" s="350" customFormat="1" ht="13.5">
      <c r="B138" s="351"/>
      <c r="D138" s="346" t="s">
        <v>171</v>
      </c>
      <c r="E138" s="352" t="s">
        <v>5</v>
      </c>
      <c r="F138" s="353" t="s">
        <v>1428</v>
      </c>
      <c r="H138" s="354">
        <v>9.28</v>
      </c>
      <c r="L138" s="351"/>
      <c r="M138" s="409"/>
      <c r="N138" s="410"/>
      <c r="O138" s="410"/>
      <c r="P138" s="410"/>
      <c r="Q138" s="410"/>
      <c r="R138" s="410"/>
      <c r="S138" s="410"/>
      <c r="T138" s="411"/>
      <c r="AT138" s="352" t="s">
        <v>171</v>
      </c>
      <c r="AU138" s="352" t="s">
        <v>90</v>
      </c>
      <c r="AV138" s="350" t="s">
        <v>90</v>
      </c>
      <c r="AW138" s="350" t="s">
        <v>42</v>
      </c>
      <c r="AX138" s="350" t="s">
        <v>82</v>
      </c>
      <c r="AY138" s="352" t="s">
        <v>163</v>
      </c>
    </row>
    <row r="139" spans="2:51" s="355" customFormat="1" ht="13.5">
      <c r="B139" s="356"/>
      <c r="D139" s="346" t="s">
        <v>171</v>
      </c>
      <c r="E139" s="357" t="s">
        <v>5</v>
      </c>
      <c r="F139" s="358" t="s">
        <v>179</v>
      </c>
      <c r="H139" s="359">
        <v>9.28</v>
      </c>
      <c r="L139" s="356"/>
      <c r="M139" s="412"/>
      <c r="N139" s="413"/>
      <c r="O139" s="413"/>
      <c r="P139" s="413"/>
      <c r="Q139" s="413"/>
      <c r="R139" s="413"/>
      <c r="S139" s="413"/>
      <c r="T139" s="414"/>
      <c r="AT139" s="357" t="s">
        <v>171</v>
      </c>
      <c r="AU139" s="357" t="s">
        <v>90</v>
      </c>
      <c r="AV139" s="355" t="s">
        <v>93</v>
      </c>
      <c r="AW139" s="355" t="s">
        <v>42</v>
      </c>
      <c r="AX139" s="355" t="s">
        <v>82</v>
      </c>
      <c r="AY139" s="357" t="s">
        <v>163</v>
      </c>
    </row>
    <row r="140" spans="2:51" s="350" customFormat="1" ht="13.5">
      <c r="B140" s="351"/>
      <c r="D140" s="346" t="s">
        <v>171</v>
      </c>
      <c r="E140" s="352" t="s">
        <v>5</v>
      </c>
      <c r="F140" s="353" t="s">
        <v>1429</v>
      </c>
      <c r="H140" s="354">
        <v>10.08</v>
      </c>
      <c r="L140" s="351"/>
      <c r="M140" s="409"/>
      <c r="N140" s="410"/>
      <c r="O140" s="410"/>
      <c r="P140" s="410"/>
      <c r="Q140" s="410"/>
      <c r="R140" s="410"/>
      <c r="S140" s="410"/>
      <c r="T140" s="411"/>
      <c r="AT140" s="352" t="s">
        <v>171</v>
      </c>
      <c r="AU140" s="352" t="s">
        <v>90</v>
      </c>
      <c r="AV140" s="350" t="s">
        <v>90</v>
      </c>
      <c r="AW140" s="350" t="s">
        <v>42</v>
      </c>
      <c r="AX140" s="350" t="s">
        <v>82</v>
      </c>
      <c r="AY140" s="352" t="s">
        <v>163</v>
      </c>
    </row>
    <row r="141" spans="2:51" s="350" customFormat="1" ht="13.5">
      <c r="B141" s="351"/>
      <c r="D141" s="346" t="s">
        <v>171</v>
      </c>
      <c r="E141" s="352" t="s">
        <v>5</v>
      </c>
      <c r="F141" s="353" t="s">
        <v>1430</v>
      </c>
      <c r="H141" s="354">
        <v>9.48</v>
      </c>
      <c r="L141" s="351"/>
      <c r="M141" s="409"/>
      <c r="N141" s="410"/>
      <c r="O141" s="410"/>
      <c r="P141" s="410"/>
      <c r="Q141" s="410"/>
      <c r="R141" s="410"/>
      <c r="S141" s="410"/>
      <c r="T141" s="411"/>
      <c r="AT141" s="352" t="s">
        <v>171</v>
      </c>
      <c r="AU141" s="352" t="s">
        <v>90</v>
      </c>
      <c r="AV141" s="350" t="s">
        <v>90</v>
      </c>
      <c r="AW141" s="350" t="s">
        <v>42</v>
      </c>
      <c r="AX141" s="350" t="s">
        <v>82</v>
      </c>
      <c r="AY141" s="352" t="s">
        <v>163</v>
      </c>
    </row>
    <row r="142" spans="2:51" s="350" customFormat="1" ht="13.5">
      <c r="B142" s="351"/>
      <c r="D142" s="346" t="s">
        <v>171</v>
      </c>
      <c r="E142" s="352" t="s">
        <v>5</v>
      </c>
      <c r="F142" s="353" t="s">
        <v>1431</v>
      </c>
      <c r="H142" s="354">
        <v>9.68</v>
      </c>
      <c r="L142" s="351"/>
      <c r="M142" s="409"/>
      <c r="N142" s="410"/>
      <c r="O142" s="410"/>
      <c r="P142" s="410"/>
      <c r="Q142" s="410"/>
      <c r="R142" s="410"/>
      <c r="S142" s="410"/>
      <c r="T142" s="411"/>
      <c r="AT142" s="352" t="s">
        <v>171</v>
      </c>
      <c r="AU142" s="352" t="s">
        <v>90</v>
      </c>
      <c r="AV142" s="350" t="s">
        <v>90</v>
      </c>
      <c r="AW142" s="350" t="s">
        <v>42</v>
      </c>
      <c r="AX142" s="350" t="s">
        <v>82</v>
      </c>
      <c r="AY142" s="352" t="s">
        <v>163</v>
      </c>
    </row>
    <row r="143" spans="2:51" s="350" customFormat="1" ht="13.5">
      <c r="B143" s="351"/>
      <c r="D143" s="346" t="s">
        <v>171</v>
      </c>
      <c r="E143" s="352" t="s">
        <v>5</v>
      </c>
      <c r="F143" s="353" t="s">
        <v>1432</v>
      </c>
      <c r="H143" s="354">
        <v>9.08</v>
      </c>
      <c r="L143" s="351"/>
      <c r="M143" s="409"/>
      <c r="N143" s="410"/>
      <c r="O143" s="410"/>
      <c r="P143" s="410"/>
      <c r="Q143" s="410"/>
      <c r="R143" s="410"/>
      <c r="S143" s="410"/>
      <c r="T143" s="411"/>
      <c r="AT143" s="352" t="s">
        <v>171</v>
      </c>
      <c r="AU143" s="352" t="s">
        <v>90</v>
      </c>
      <c r="AV143" s="350" t="s">
        <v>90</v>
      </c>
      <c r="AW143" s="350" t="s">
        <v>42</v>
      </c>
      <c r="AX143" s="350" t="s">
        <v>82</v>
      </c>
      <c r="AY143" s="352" t="s">
        <v>163</v>
      </c>
    </row>
    <row r="144" spans="2:51" s="355" customFormat="1" ht="13.5">
      <c r="B144" s="356"/>
      <c r="D144" s="346" t="s">
        <v>171</v>
      </c>
      <c r="E144" s="357" t="s">
        <v>5</v>
      </c>
      <c r="F144" s="358" t="s">
        <v>653</v>
      </c>
      <c r="H144" s="359">
        <v>38.32</v>
      </c>
      <c r="L144" s="356"/>
      <c r="M144" s="412"/>
      <c r="N144" s="413"/>
      <c r="O144" s="413"/>
      <c r="P144" s="413"/>
      <c r="Q144" s="413"/>
      <c r="R144" s="413"/>
      <c r="S144" s="413"/>
      <c r="T144" s="414"/>
      <c r="AT144" s="357" t="s">
        <v>171</v>
      </c>
      <c r="AU144" s="357" t="s">
        <v>90</v>
      </c>
      <c r="AV144" s="355" t="s">
        <v>93</v>
      </c>
      <c r="AW144" s="355" t="s">
        <v>42</v>
      </c>
      <c r="AX144" s="355" t="s">
        <v>82</v>
      </c>
      <c r="AY144" s="357" t="s">
        <v>163</v>
      </c>
    </row>
    <row r="145" spans="2:51" s="350" customFormat="1" ht="13.5">
      <c r="B145" s="351"/>
      <c r="D145" s="346" t="s">
        <v>171</v>
      </c>
      <c r="E145" s="352" t="s">
        <v>5</v>
      </c>
      <c r="F145" s="353" t="s">
        <v>988</v>
      </c>
      <c r="H145" s="354">
        <v>10.78</v>
      </c>
      <c r="L145" s="351"/>
      <c r="M145" s="409"/>
      <c r="N145" s="410"/>
      <c r="O145" s="410"/>
      <c r="P145" s="410"/>
      <c r="Q145" s="410"/>
      <c r="R145" s="410"/>
      <c r="S145" s="410"/>
      <c r="T145" s="411"/>
      <c r="AT145" s="352" t="s">
        <v>171</v>
      </c>
      <c r="AU145" s="352" t="s">
        <v>90</v>
      </c>
      <c r="AV145" s="350" t="s">
        <v>90</v>
      </c>
      <c r="AW145" s="350" t="s">
        <v>42</v>
      </c>
      <c r="AX145" s="350" t="s">
        <v>82</v>
      </c>
      <c r="AY145" s="352" t="s">
        <v>163</v>
      </c>
    </row>
    <row r="146" spans="2:51" s="355" customFormat="1" ht="13.5">
      <c r="B146" s="356"/>
      <c r="D146" s="346" t="s">
        <v>171</v>
      </c>
      <c r="E146" s="357" t="s">
        <v>5</v>
      </c>
      <c r="F146" s="358" t="s">
        <v>184</v>
      </c>
      <c r="H146" s="359">
        <v>10.78</v>
      </c>
      <c r="L146" s="356"/>
      <c r="M146" s="412"/>
      <c r="N146" s="413"/>
      <c r="O146" s="413"/>
      <c r="P146" s="413"/>
      <c r="Q146" s="413"/>
      <c r="R146" s="413"/>
      <c r="S146" s="413"/>
      <c r="T146" s="414"/>
      <c r="AT146" s="357" t="s">
        <v>171</v>
      </c>
      <c r="AU146" s="357" t="s">
        <v>90</v>
      </c>
      <c r="AV146" s="355" t="s">
        <v>93</v>
      </c>
      <c r="AW146" s="355" t="s">
        <v>42</v>
      </c>
      <c r="AX146" s="355" t="s">
        <v>82</v>
      </c>
      <c r="AY146" s="357" t="s">
        <v>163</v>
      </c>
    </row>
    <row r="147" spans="2:51" s="360" customFormat="1" ht="13.5">
      <c r="B147" s="361"/>
      <c r="D147" s="362" t="s">
        <v>171</v>
      </c>
      <c r="E147" s="363" t="s">
        <v>5</v>
      </c>
      <c r="F147" s="364" t="s">
        <v>185</v>
      </c>
      <c r="H147" s="365">
        <v>58.38</v>
      </c>
      <c r="L147" s="361"/>
      <c r="M147" s="415"/>
      <c r="N147" s="416"/>
      <c r="O147" s="416"/>
      <c r="P147" s="416"/>
      <c r="Q147" s="416"/>
      <c r="R147" s="416"/>
      <c r="S147" s="416"/>
      <c r="T147" s="417"/>
      <c r="AT147" s="418" t="s">
        <v>171</v>
      </c>
      <c r="AU147" s="418" t="s">
        <v>90</v>
      </c>
      <c r="AV147" s="360" t="s">
        <v>96</v>
      </c>
      <c r="AW147" s="360" t="s">
        <v>42</v>
      </c>
      <c r="AX147" s="360" t="s">
        <v>44</v>
      </c>
      <c r="AY147" s="418" t="s">
        <v>163</v>
      </c>
    </row>
    <row r="148" spans="2:65" s="267" customFormat="1" ht="22.5" customHeight="1">
      <c r="B148" s="268"/>
      <c r="C148" s="338" t="s">
        <v>99</v>
      </c>
      <c r="D148" s="338" t="s">
        <v>165</v>
      </c>
      <c r="E148" s="339" t="s">
        <v>242</v>
      </c>
      <c r="F148" s="340" t="s">
        <v>243</v>
      </c>
      <c r="G148" s="341" t="s">
        <v>221</v>
      </c>
      <c r="H148" s="342">
        <v>58.38</v>
      </c>
      <c r="I148" s="107"/>
      <c r="J148" s="343">
        <f>ROUND(I148*H148,2)</f>
        <v>0</v>
      </c>
      <c r="K148" s="340" t="s">
        <v>169</v>
      </c>
      <c r="L148" s="268"/>
      <c r="M148" s="401" t="s">
        <v>5</v>
      </c>
      <c r="N148" s="402" t="s">
        <v>53</v>
      </c>
      <c r="O148" s="269"/>
      <c r="P148" s="403">
        <f>O148*H148</f>
        <v>0</v>
      </c>
      <c r="Q148" s="403">
        <v>0.0015</v>
      </c>
      <c r="R148" s="403">
        <f>Q148*H148</f>
        <v>0.08757000000000001</v>
      </c>
      <c r="S148" s="403">
        <v>0</v>
      </c>
      <c r="T148" s="404">
        <f>S148*H148</f>
        <v>0</v>
      </c>
      <c r="AR148" s="386" t="s">
        <v>96</v>
      </c>
      <c r="AT148" s="386" t="s">
        <v>165</v>
      </c>
      <c r="AU148" s="386" t="s">
        <v>90</v>
      </c>
      <c r="AY148" s="386" t="s">
        <v>163</v>
      </c>
      <c r="BE148" s="405">
        <f>IF(N148="základní",J148,0)</f>
        <v>0</v>
      </c>
      <c r="BF148" s="405">
        <f>IF(N148="snížená",J148,0)</f>
        <v>0</v>
      </c>
      <c r="BG148" s="405">
        <f>IF(N148="zákl. přenesená",J148,0)</f>
        <v>0</v>
      </c>
      <c r="BH148" s="405">
        <f>IF(N148="sníž. přenesená",J148,0)</f>
        <v>0</v>
      </c>
      <c r="BI148" s="405">
        <f>IF(N148="nulová",J148,0)</f>
        <v>0</v>
      </c>
      <c r="BJ148" s="386" t="s">
        <v>44</v>
      </c>
      <c r="BK148" s="405">
        <f>ROUND(I148*H148,2)</f>
        <v>0</v>
      </c>
      <c r="BL148" s="386" t="s">
        <v>96</v>
      </c>
      <c r="BM148" s="386" t="s">
        <v>1433</v>
      </c>
    </row>
    <row r="149" spans="2:47" s="267" customFormat="1" ht="54">
      <c r="B149" s="268"/>
      <c r="D149" s="346" t="s">
        <v>190</v>
      </c>
      <c r="F149" s="366" t="s">
        <v>245</v>
      </c>
      <c r="L149" s="268"/>
      <c r="M149" s="419"/>
      <c r="N149" s="269"/>
      <c r="O149" s="269"/>
      <c r="P149" s="269"/>
      <c r="Q149" s="269"/>
      <c r="R149" s="269"/>
      <c r="S149" s="269"/>
      <c r="T149" s="420"/>
      <c r="AT149" s="386" t="s">
        <v>190</v>
      </c>
      <c r="AU149" s="386" t="s">
        <v>90</v>
      </c>
    </row>
    <row r="150" spans="2:51" s="344" customFormat="1" ht="13.5">
      <c r="B150" s="345"/>
      <c r="D150" s="346" t="s">
        <v>171</v>
      </c>
      <c r="E150" s="347" t="s">
        <v>5</v>
      </c>
      <c r="F150" s="348" t="s">
        <v>172</v>
      </c>
      <c r="H150" s="349" t="s">
        <v>5</v>
      </c>
      <c r="L150" s="345"/>
      <c r="M150" s="406"/>
      <c r="N150" s="407"/>
      <c r="O150" s="407"/>
      <c r="P150" s="407"/>
      <c r="Q150" s="407"/>
      <c r="R150" s="407"/>
      <c r="S150" s="407"/>
      <c r="T150" s="408"/>
      <c r="AT150" s="349" t="s">
        <v>171</v>
      </c>
      <c r="AU150" s="349" t="s">
        <v>90</v>
      </c>
      <c r="AV150" s="344" t="s">
        <v>44</v>
      </c>
      <c r="AW150" s="344" t="s">
        <v>42</v>
      </c>
      <c r="AX150" s="344" t="s">
        <v>82</v>
      </c>
      <c r="AY150" s="349" t="s">
        <v>163</v>
      </c>
    </row>
    <row r="151" spans="2:51" s="344" customFormat="1" ht="13.5">
      <c r="B151" s="345"/>
      <c r="D151" s="346" t="s">
        <v>171</v>
      </c>
      <c r="E151" s="347" t="s">
        <v>5</v>
      </c>
      <c r="F151" s="348" t="s">
        <v>246</v>
      </c>
      <c r="H151" s="349" t="s">
        <v>5</v>
      </c>
      <c r="L151" s="345"/>
      <c r="M151" s="406"/>
      <c r="N151" s="407"/>
      <c r="O151" s="407"/>
      <c r="P151" s="407"/>
      <c r="Q151" s="407"/>
      <c r="R151" s="407"/>
      <c r="S151" s="407"/>
      <c r="T151" s="408"/>
      <c r="AT151" s="349" t="s">
        <v>171</v>
      </c>
      <c r="AU151" s="349" t="s">
        <v>90</v>
      </c>
      <c r="AV151" s="344" t="s">
        <v>44</v>
      </c>
      <c r="AW151" s="344" t="s">
        <v>42</v>
      </c>
      <c r="AX151" s="344" t="s">
        <v>82</v>
      </c>
      <c r="AY151" s="349" t="s">
        <v>163</v>
      </c>
    </row>
    <row r="152" spans="2:51" s="350" customFormat="1" ht="13.5">
      <c r="B152" s="351"/>
      <c r="D152" s="346" t="s">
        <v>171</v>
      </c>
      <c r="E152" s="352" t="s">
        <v>5</v>
      </c>
      <c r="F152" s="353" t="s">
        <v>1428</v>
      </c>
      <c r="H152" s="354">
        <v>9.28</v>
      </c>
      <c r="L152" s="351"/>
      <c r="M152" s="409"/>
      <c r="N152" s="410"/>
      <c r="O152" s="410"/>
      <c r="P152" s="410"/>
      <c r="Q152" s="410"/>
      <c r="R152" s="410"/>
      <c r="S152" s="410"/>
      <c r="T152" s="411"/>
      <c r="AT152" s="352" t="s">
        <v>171</v>
      </c>
      <c r="AU152" s="352" t="s">
        <v>90</v>
      </c>
      <c r="AV152" s="350" t="s">
        <v>90</v>
      </c>
      <c r="AW152" s="350" t="s">
        <v>42</v>
      </c>
      <c r="AX152" s="350" t="s">
        <v>82</v>
      </c>
      <c r="AY152" s="352" t="s">
        <v>163</v>
      </c>
    </row>
    <row r="153" spans="2:51" s="355" customFormat="1" ht="13.5">
      <c r="B153" s="356"/>
      <c r="D153" s="346" t="s">
        <v>171</v>
      </c>
      <c r="E153" s="357" t="s">
        <v>5</v>
      </c>
      <c r="F153" s="358" t="s">
        <v>179</v>
      </c>
      <c r="H153" s="359">
        <v>9.28</v>
      </c>
      <c r="L153" s="356"/>
      <c r="M153" s="412"/>
      <c r="N153" s="413"/>
      <c r="O153" s="413"/>
      <c r="P153" s="413"/>
      <c r="Q153" s="413"/>
      <c r="R153" s="413"/>
      <c r="S153" s="413"/>
      <c r="T153" s="414"/>
      <c r="AT153" s="357" t="s">
        <v>171</v>
      </c>
      <c r="AU153" s="357" t="s">
        <v>90</v>
      </c>
      <c r="AV153" s="355" t="s">
        <v>93</v>
      </c>
      <c r="AW153" s="355" t="s">
        <v>42</v>
      </c>
      <c r="AX153" s="355" t="s">
        <v>82</v>
      </c>
      <c r="AY153" s="357" t="s">
        <v>163</v>
      </c>
    </row>
    <row r="154" spans="2:51" s="350" customFormat="1" ht="13.5">
      <c r="B154" s="351"/>
      <c r="D154" s="346" t="s">
        <v>171</v>
      </c>
      <c r="E154" s="352" t="s">
        <v>5</v>
      </c>
      <c r="F154" s="353" t="s">
        <v>1429</v>
      </c>
      <c r="H154" s="354">
        <v>10.08</v>
      </c>
      <c r="L154" s="351"/>
      <c r="M154" s="409"/>
      <c r="N154" s="410"/>
      <c r="O154" s="410"/>
      <c r="P154" s="410"/>
      <c r="Q154" s="410"/>
      <c r="R154" s="410"/>
      <c r="S154" s="410"/>
      <c r="T154" s="411"/>
      <c r="AT154" s="352" t="s">
        <v>171</v>
      </c>
      <c r="AU154" s="352" t="s">
        <v>90</v>
      </c>
      <c r="AV154" s="350" t="s">
        <v>90</v>
      </c>
      <c r="AW154" s="350" t="s">
        <v>42</v>
      </c>
      <c r="AX154" s="350" t="s">
        <v>82</v>
      </c>
      <c r="AY154" s="352" t="s">
        <v>163</v>
      </c>
    </row>
    <row r="155" spans="2:51" s="350" customFormat="1" ht="13.5">
      <c r="B155" s="351"/>
      <c r="D155" s="346" t="s">
        <v>171</v>
      </c>
      <c r="E155" s="352" t="s">
        <v>5</v>
      </c>
      <c r="F155" s="353" t="s">
        <v>1430</v>
      </c>
      <c r="H155" s="354">
        <v>9.48</v>
      </c>
      <c r="L155" s="351"/>
      <c r="M155" s="409"/>
      <c r="N155" s="410"/>
      <c r="O155" s="410"/>
      <c r="P155" s="410"/>
      <c r="Q155" s="410"/>
      <c r="R155" s="410"/>
      <c r="S155" s="410"/>
      <c r="T155" s="411"/>
      <c r="AT155" s="352" t="s">
        <v>171</v>
      </c>
      <c r="AU155" s="352" t="s">
        <v>90</v>
      </c>
      <c r="AV155" s="350" t="s">
        <v>90</v>
      </c>
      <c r="AW155" s="350" t="s">
        <v>42</v>
      </c>
      <c r="AX155" s="350" t="s">
        <v>82</v>
      </c>
      <c r="AY155" s="352" t="s">
        <v>163</v>
      </c>
    </row>
    <row r="156" spans="2:51" s="350" customFormat="1" ht="13.5">
      <c r="B156" s="351"/>
      <c r="D156" s="346" t="s">
        <v>171</v>
      </c>
      <c r="E156" s="352" t="s">
        <v>5</v>
      </c>
      <c r="F156" s="353" t="s">
        <v>1431</v>
      </c>
      <c r="H156" s="354">
        <v>9.68</v>
      </c>
      <c r="L156" s="351"/>
      <c r="M156" s="409"/>
      <c r="N156" s="410"/>
      <c r="O156" s="410"/>
      <c r="P156" s="410"/>
      <c r="Q156" s="410"/>
      <c r="R156" s="410"/>
      <c r="S156" s="410"/>
      <c r="T156" s="411"/>
      <c r="AT156" s="352" t="s">
        <v>171</v>
      </c>
      <c r="AU156" s="352" t="s">
        <v>90</v>
      </c>
      <c r="AV156" s="350" t="s">
        <v>90</v>
      </c>
      <c r="AW156" s="350" t="s">
        <v>42</v>
      </c>
      <c r="AX156" s="350" t="s">
        <v>82</v>
      </c>
      <c r="AY156" s="352" t="s">
        <v>163</v>
      </c>
    </row>
    <row r="157" spans="2:51" s="350" customFormat="1" ht="13.5">
      <c r="B157" s="351"/>
      <c r="D157" s="346" t="s">
        <v>171</v>
      </c>
      <c r="E157" s="352" t="s">
        <v>5</v>
      </c>
      <c r="F157" s="353" t="s">
        <v>1432</v>
      </c>
      <c r="H157" s="354">
        <v>9.08</v>
      </c>
      <c r="L157" s="351"/>
      <c r="M157" s="409"/>
      <c r="N157" s="410"/>
      <c r="O157" s="410"/>
      <c r="P157" s="410"/>
      <c r="Q157" s="410"/>
      <c r="R157" s="410"/>
      <c r="S157" s="410"/>
      <c r="T157" s="411"/>
      <c r="AT157" s="352" t="s">
        <v>171</v>
      </c>
      <c r="AU157" s="352" t="s">
        <v>90</v>
      </c>
      <c r="AV157" s="350" t="s">
        <v>90</v>
      </c>
      <c r="AW157" s="350" t="s">
        <v>42</v>
      </c>
      <c r="AX157" s="350" t="s">
        <v>82</v>
      </c>
      <c r="AY157" s="352" t="s">
        <v>163</v>
      </c>
    </row>
    <row r="158" spans="2:51" s="355" customFormat="1" ht="13.5">
      <c r="B158" s="356"/>
      <c r="D158" s="346" t="s">
        <v>171</v>
      </c>
      <c r="E158" s="357" t="s">
        <v>5</v>
      </c>
      <c r="F158" s="358" t="s">
        <v>653</v>
      </c>
      <c r="H158" s="359">
        <v>38.32</v>
      </c>
      <c r="L158" s="356"/>
      <c r="M158" s="412"/>
      <c r="N158" s="413"/>
      <c r="O158" s="413"/>
      <c r="P158" s="413"/>
      <c r="Q158" s="413"/>
      <c r="R158" s="413"/>
      <c r="S158" s="413"/>
      <c r="T158" s="414"/>
      <c r="AT158" s="357" t="s">
        <v>171</v>
      </c>
      <c r="AU158" s="357" t="s">
        <v>90</v>
      </c>
      <c r="AV158" s="355" t="s">
        <v>93</v>
      </c>
      <c r="AW158" s="355" t="s">
        <v>42</v>
      </c>
      <c r="AX158" s="355" t="s">
        <v>82</v>
      </c>
      <c r="AY158" s="357" t="s">
        <v>163</v>
      </c>
    </row>
    <row r="159" spans="2:51" s="350" customFormat="1" ht="13.5">
      <c r="B159" s="351"/>
      <c r="D159" s="346" t="s">
        <v>171</v>
      </c>
      <c r="E159" s="352" t="s">
        <v>5</v>
      </c>
      <c r="F159" s="353" t="s">
        <v>988</v>
      </c>
      <c r="H159" s="354">
        <v>10.78</v>
      </c>
      <c r="L159" s="351"/>
      <c r="M159" s="409"/>
      <c r="N159" s="410"/>
      <c r="O159" s="410"/>
      <c r="P159" s="410"/>
      <c r="Q159" s="410"/>
      <c r="R159" s="410"/>
      <c r="S159" s="410"/>
      <c r="T159" s="411"/>
      <c r="AT159" s="352" t="s">
        <v>171</v>
      </c>
      <c r="AU159" s="352" t="s">
        <v>90</v>
      </c>
      <c r="AV159" s="350" t="s">
        <v>90</v>
      </c>
      <c r="AW159" s="350" t="s">
        <v>42</v>
      </c>
      <c r="AX159" s="350" t="s">
        <v>82</v>
      </c>
      <c r="AY159" s="352" t="s">
        <v>163</v>
      </c>
    </row>
    <row r="160" spans="2:51" s="355" customFormat="1" ht="13.5">
      <c r="B160" s="356"/>
      <c r="D160" s="346" t="s">
        <v>171</v>
      </c>
      <c r="E160" s="357" t="s">
        <v>5</v>
      </c>
      <c r="F160" s="358" t="s">
        <v>184</v>
      </c>
      <c r="H160" s="359">
        <v>10.78</v>
      </c>
      <c r="L160" s="356"/>
      <c r="M160" s="412"/>
      <c r="N160" s="413"/>
      <c r="O160" s="413"/>
      <c r="P160" s="413"/>
      <c r="Q160" s="413"/>
      <c r="R160" s="413"/>
      <c r="S160" s="413"/>
      <c r="T160" s="414"/>
      <c r="AT160" s="357" t="s">
        <v>171</v>
      </c>
      <c r="AU160" s="357" t="s">
        <v>90</v>
      </c>
      <c r="AV160" s="355" t="s">
        <v>93</v>
      </c>
      <c r="AW160" s="355" t="s">
        <v>42</v>
      </c>
      <c r="AX160" s="355" t="s">
        <v>82</v>
      </c>
      <c r="AY160" s="357" t="s">
        <v>163</v>
      </c>
    </row>
    <row r="161" spans="2:51" s="360" customFormat="1" ht="13.5">
      <c r="B161" s="361"/>
      <c r="D161" s="362" t="s">
        <v>171</v>
      </c>
      <c r="E161" s="363" t="s">
        <v>5</v>
      </c>
      <c r="F161" s="364" t="s">
        <v>185</v>
      </c>
      <c r="H161" s="365">
        <v>58.38</v>
      </c>
      <c r="L161" s="361"/>
      <c r="M161" s="415"/>
      <c r="N161" s="416"/>
      <c r="O161" s="416"/>
      <c r="P161" s="416"/>
      <c r="Q161" s="416"/>
      <c r="R161" s="416"/>
      <c r="S161" s="416"/>
      <c r="T161" s="417"/>
      <c r="AT161" s="418" t="s">
        <v>171</v>
      </c>
      <c r="AU161" s="418" t="s">
        <v>90</v>
      </c>
      <c r="AV161" s="360" t="s">
        <v>96</v>
      </c>
      <c r="AW161" s="360" t="s">
        <v>42</v>
      </c>
      <c r="AX161" s="360" t="s">
        <v>44</v>
      </c>
      <c r="AY161" s="418" t="s">
        <v>163</v>
      </c>
    </row>
    <row r="162" spans="2:65" s="267" customFormat="1" ht="31.5" customHeight="1">
      <c r="B162" s="268"/>
      <c r="C162" s="338" t="s">
        <v>102</v>
      </c>
      <c r="D162" s="338" t="s">
        <v>165</v>
      </c>
      <c r="E162" s="339" t="s">
        <v>247</v>
      </c>
      <c r="F162" s="340" t="s">
        <v>248</v>
      </c>
      <c r="G162" s="341" t="s">
        <v>168</v>
      </c>
      <c r="H162" s="342">
        <v>5</v>
      </c>
      <c r="I162" s="107"/>
      <c r="J162" s="343">
        <f>ROUND(I162*H162,2)</f>
        <v>0</v>
      </c>
      <c r="K162" s="340" t="s">
        <v>169</v>
      </c>
      <c r="L162" s="268"/>
      <c r="M162" s="401" t="s">
        <v>5</v>
      </c>
      <c r="N162" s="402" t="s">
        <v>53</v>
      </c>
      <c r="O162" s="269"/>
      <c r="P162" s="403">
        <f>O162*H162</f>
        <v>0</v>
      </c>
      <c r="Q162" s="403">
        <v>0.4417</v>
      </c>
      <c r="R162" s="403">
        <f>Q162*H162</f>
        <v>2.2085</v>
      </c>
      <c r="S162" s="403">
        <v>0</v>
      </c>
      <c r="T162" s="404">
        <f>S162*H162</f>
        <v>0</v>
      </c>
      <c r="AR162" s="386" t="s">
        <v>96</v>
      </c>
      <c r="AT162" s="386" t="s">
        <v>165</v>
      </c>
      <c r="AU162" s="386" t="s">
        <v>90</v>
      </c>
      <c r="AY162" s="386" t="s">
        <v>163</v>
      </c>
      <c r="BE162" s="405">
        <f>IF(N162="základní",J162,0)</f>
        <v>0</v>
      </c>
      <c r="BF162" s="405">
        <f>IF(N162="snížená",J162,0)</f>
        <v>0</v>
      </c>
      <c r="BG162" s="405">
        <f>IF(N162="zákl. přenesená",J162,0)</f>
        <v>0</v>
      </c>
      <c r="BH162" s="405">
        <f>IF(N162="sníž. přenesená",J162,0)</f>
        <v>0</v>
      </c>
      <c r="BI162" s="405">
        <f>IF(N162="nulová",J162,0)</f>
        <v>0</v>
      </c>
      <c r="BJ162" s="386" t="s">
        <v>44</v>
      </c>
      <c r="BK162" s="405">
        <f>ROUND(I162*H162,2)</f>
        <v>0</v>
      </c>
      <c r="BL162" s="386" t="s">
        <v>96</v>
      </c>
      <c r="BM162" s="386" t="s">
        <v>1434</v>
      </c>
    </row>
    <row r="163" spans="2:47" s="267" customFormat="1" ht="108">
      <c r="B163" s="268"/>
      <c r="D163" s="346" t="s">
        <v>190</v>
      </c>
      <c r="F163" s="366" t="s">
        <v>250</v>
      </c>
      <c r="L163" s="268"/>
      <c r="M163" s="419"/>
      <c r="N163" s="269"/>
      <c r="O163" s="269"/>
      <c r="P163" s="269"/>
      <c r="Q163" s="269"/>
      <c r="R163" s="269"/>
      <c r="S163" s="269"/>
      <c r="T163" s="420"/>
      <c r="AT163" s="386" t="s">
        <v>190</v>
      </c>
      <c r="AU163" s="386" t="s">
        <v>90</v>
      </c>
    </row>
    <row r="164" spans="2:51" s="344" customFormat="1" ht="13.5">
      <c r="B164" s="345"/>
      <c r="D164" s="346" t="s">
        <v>171</v>
      </c>
      <c r="E164" s="347" t="s">
        <v>5</v>
      </c>
      <c r="F164" s="348" t="s">
        <v>172</v>
      </c>
      <c r="H164" s="349" t="s">
        <v>5</v>
      </c>
      <c r="L164" s="345"/>
      <c r="M164" s="406"/>
      <c r="N164" s="407"/>
      <c r="O164" s="407"/>
      <c r="P164" s="407"/>
      <c r="Q164" s="407"/>
      <c r="R164" s="407"/>
      <c r="S164" s="407"/>
      <c r="T164" s="408"/>
      <c r="AT164" s="349" t="s">
        <v>171</v>
      </c>
      <c r="AU164" s="349" t="s">
        <v>90</v>
      </c>
      <c r="AV164" s="344" t="s">
        <v>44</v>
      </c>
      <c r="AW164" s="344" t="s">
        <v>42</v>
      </c>
      <c r="AX164" s="344" t="s">
        <v>82</v>
      </c>
      <c r="AY164" s="349" t="s">
        <v>163</v>
      </c>
    </row>
    <row r="165" spans="2:51" s="350" customFormat="1" ht="13.5">
      <c r="B165" s="351"/>
      <c r="D165" s="346" t="s">
        <v>171</v>
      </c>
      <c r="E165" s="352" t="s">
        <v>5</v>
      </c>
      <c r="F165" s="353" t="s">
        <v>1435</v>
      </c>
      <c r="H165" s="354">
        <v>1</v>
      </c>
      <c r="L165" s="351"/>
      <c r="M165" s="409"/>
      <c r="N165" s="410"/>
      <c r="O165" s="410"/>
      <c r="P165" s="410"/>
      <c r="Q165" s="410"/>
      <c r="R165" s="410"/>
      <c r="S165" s="410"/>
      <c r="T165" s="411"/>
      <c r="AT165" s="352" t="s">
        <v>171</v>
      </c>
      <c r="AU165" s="352" t="s">
        <v>90</v>
      </c>
      <c r="AV165" s="350" t="s">
        <v>90</v>
      </c>
      <c r="AW165" s="350" t="s">
        <v>42</v>
      </c>
      <c r="AX165" s="350" t="s">
        <v>82</v>
      </c>
      <c r="AY165" s="352" t="s">
        <v>163</v>
      </c>
    </row>
    <row r="166" spans="2:51" s="355" customFormat="1" ht="13.5">
      <c r="B166" s="356"/>
      <c r="D166" s="346" t="s">
        <v>171</v>
      </c>
      <c r="E166" s="357" t="s">
        <v>5</v>
      </c>
      <c r="F166" s="358" t="s">
        <v>179</v>
      </c>
      <c r="H166" s="359">
        <v>1</v>
      </c>
      <c r="L166" s="356"/>
      <c r="M166" s="412"/>
      <c r="N166" s="413"/>
      <c r="O166" s="413"/>
      <c r="P166" s="413"/>
      <c r="Q166" s="413"/>
      <c r="R166" s="413"/>
      <c r="S166" s="413"/>
      <c r="T166" s="414"/>
      <c r="AT166" s="357" t="s">
        <v>171</v>
      </c>
      <c r="AU166" s="357" t="s">
        <v>90</v>
      </c>
      <c r="AV166" s="355" t="s">
        <v>93</v>
      </c>
      <c r="AW166" s="355" t="s">
        <v>42</v>
      </c>
      <c r="AX166" s="355" t="s">
        <v>82</v>
      </c>
      <c r="AY166" s="357" t="s">
        <v>163</v>
      </c>
    </row>
    <row r="167" spans="2:51" s="350" customFormat="1" ht="13.5">
      <c r="B167" s="351"/>
      <c r="D167" s="346" t="s">
        <v>171</v>
      </c>
      <c r="E167" s="352" t="s">
        <v>5</v>
      </c>
      <c r="F167" s="353" t="s">
        <v>836</v>
      </c>
      <c r="H167" s="354">
        <v>1</v>
      </c>
      <c r="L167" s="351"/>
      <c r="M167" s="409"/>
      <c r="N167" s="410"/>
      <c r="O167" s="410"/>
      <c r="P167" s="410"/>
      <c r="Q167" s="410"/>
      <c r="R167" s="410"/>
      <c r="S167" s="410"/>
      <c r="T167" s="411"/>
      <c r="AT167" s="352" t="s">
        <v>171</v>
      </c>
      <c r="AU167" s="352" t="s">
        <v>90</v>
      </c>
      <c r="AV167" s="350" t="s">
        <v>90</v>
      </c>
      <c r="AW167" s="350" t="s">
        <v>42</v>
      </c>
      <c r="AX167" s="350" t="s">
        <v>82</v>
      </c>
      <c r="AY167" s="352" t="s">
        <v>163</v>
      </c>
    </row>
    <row r="168" spans="2:51" s="350" customFormat="1" ht="13.5">
      <c r="B168" s="351"/>
      <c r="D168" s="346" t="s">
        <v>171</v>
      </c>
      <c r="E168" s="352" t="s">
        <v>5</v>
      </c>
      <c r="F168" s="353" t="s">
        <v>449</v>
      </c>
      <c r="H168" s="354">
        <v>1</v>
      </c>
      <c r="L168" s="351"/>
      <c r="M168" s="409"/>
      <c r="N168" s="410"/>
      <c r="O168" s="410"/>
      <c r="P168" s="410"/>
      <c r="Q168" s="410"/>
      <c r="R168" s="410"/>
      <c r="S168" s="410"/>
      <c r="T168" s="411"/>
      <c r="AT168" s="352" t="s">
        <v>171</v>
      </c>
      <c r="AU168" s="352" t="s">
        <v>90</v>
      </c>
      <c r="AV168" s="350" t="s">
        <v>90</v>
      </c>
      <c r="AW168" s="350" t="s">
        <v>42</v>
      </c>
      <c r="AX168" s="350" t="s">
        <v>82</v>
      </c>
      <c r="AY168" s="352" t="s">
        <v>163</v>
      </c>
    </row>
    <row r="169" spans="2:51" s="350" customFormat="1" ht="13.5">
      <c r="B169" s="351"/>
      <c r="D169" s="346" t="s">
        <v>171</v>
      </c>
      <c r="E169" s="352" t="s">
        <v>5</v>
      </c>
      <c r="F169" s="353" t="s">
        <v>1436</v>
      </c>
      <c r="H169" s="354">
        <v>1</v>
      </c>
      <c r="L169" s="351"/>
      <c r="M169" s="409"/>
      <c r="N169" s="410"/>
      <c r="O169" s="410"/>
      <c r="P169" s="410"/>
      <c r="Q169" s="410"/>
      <c r="R169" s="410"/>
      <c r="S169" s="410"/>
      <c r="T169" s="411"/>
      <c r="AT169" s="352" t="s">
        <v>171</v>
      </c>
      <c r="AU169" s="352" t="s">
        <v>90</v>
      </c>
      <c r="AV169" s="350" t="s">
        <v>90</v>
      </c>
      <c r="AW169" s="350" t="s">
        <v>42</v>
      </c>
      <c r="AX169" s="350" t="s">
        <v>82</v>
      </c>
      <c r="AY169" s="352" t="s">
        <v>163</v>
      </c>
    </row>
    <row r="170" spans="2:51" s="350" customFormat="1" ht="13.5">
      <c r="B170" s="351"/>
      <c r="D170" s="346" t="s">
        <v>171</v>
      </c>
      <c r="E170" s="352" t="s">
        <v>5</v>
      </c>
      <c r="F170" s="353" t="s">
        <v>1437</v>
      </c>
      <c r="H170" s="354">
        <v>1</v>
      </c>
      <c r="L170" s="351"/>
      <c r="M170" s="409"/>
      <c r="N170" s="410"/>
      <c r="O170" s="410"/>
      <c r="P170" s="410"/>
      <c r="Q170" s="410"/>
      <c r="R170" s="410"/>
      <c r="S170" s="410"/>
      <c r="T170" s="411"/>
      <c r="AT170" s="352" t="s">
        <v>171</v>
      </c>
      <c r="AU170" s="352" t="s">
        <v>90</v>
      </c>
      <c r="AV170" s="350" t="s">
        <v>90</v>
      </c>
      <c r="AW170" s="350" t="s">
        <v>42</v>
      </c>
      <c r="AX170" s="350" t="s">
        <v>82</v>
      </c>
      <c r="AY170" s="352" t="s">
        <v>163</v>
      </c>
    </row>
    <row r="171" spans="2:51" s="355" customFormat="1" ht="13.5">
      <c r="B171" s="356"/>
      <c r="D171" s="346" t="s">
        <v>171</v>
      </c>
      <c r="E171" s="357" t="s">
        <v>5</v>
      </c>
      <c r="F171" s="358" t="s">
        <v>653</v>
      </c>
      <c r="H171" s="359">
        <v>4</v>
      </c>
      <c r="L171" s="356"/>
      <c r="M171" s="412"/>
      <c r="N171" s="413"/>
      <c r="O171" s="413"/>
      <c r="P171" s="413"/>
      <c r="Q171" s="413"/>
      <c r="R171" s="413"/>
      <c r="S171" s="413"/>
      <c r="T171" s="414"/>
      <c r="AT171" s="357" t="s">
        <v>171</v>
      </c>
      <c r="AU171" s="357" t="s">
        <v>90</v>
      </c>
      <c r="AV171" s="355" t="s">
        <v>93</v>
      </c>
      <c r="AW171" s="355" t="s">
        <v>42</v>
      </c>
      <c r="AX171" s="355" t="s">
        <v>82</v>
      </c>
      <c r="AY171" s="357" t="s">
        <v>163</v>
      </c>
    </row>
    <row r="172" spans="2:51" s="360" customFormat="1" ht="13.5">
      <c r="B172" s="361"/>
      <c r="D172" s="362" t="s">
        <v>171</v>
      </c>
      <c r="E172" s="363" t="s">
        <v>5</v>
      </c>
      <c r="F172" s="364" t="s">
        <v>185</v>
      </c>
      <c r="H172" s="365">
        <v>5</v>
      </c>
      <c r="L172" s="361"/>
      <c r="M172" s="415"/>
      <c r="N172" s="416"/>
      <c r="O172" s="416"/>
      <c r="P172" s="416"/>
      <c r="Q172" s="416"/>
      <c r="R172" s="416"/>
      <c r="S172" s="416"/>
      <c r="T172" s="417"/>
      <c r="AT172" s="418" t="s">
        <v>171</v>
      </c>
      <c r="AU172" s="418" t="s">
        <v>90</v>
      </c>
      <c r="AV172" s="360" t="s">
        <v>96</v>
      </c>
      <c r="AW172" s="360" t="s">
        <v>42</v>
      </c>
      <c r="AX172" s="360" t="s">
        <v>44</v>
      </c>
      <c r="AY172" s="418" t="s">
        <v>163</v>
      </c>
    </row>
    <row r="173" spans="2:65" s="267" customFormat="1" ht="22.5" customHeight="1">
      <c r="B173" s="268"/>
      <c r="C173" s="367" t="s">
        <v>105</v>
      </c>
      <c r="D173" s="367" t="s">
        <v>256</v>
      </c>
      <c r="E173" s="368" t="s">
        <v>1438</v>
      </c>
      <c r="F173" s="369" t="s">
        <v>1439</v>
      </c>
      <c r="G173" s="370" t="s">
        <v>168</v>
      </c>
      <c r="H173" s="371">
        <v>1</v>
      </c>
      <c r="I173" s="137"/>
      <c r="J173" s="372">
        <f aca="true" t="shared" si="0" ref="J173:J178">ROUND(I173*H173,2)</f>
        <v>0</v>
      </c>
      <c r="K173" s="369" t="s">
        <v>169</v>
      </c>
      <c r="L173" s="421"/>
      <c r="M173" s="422" t="s">
        <v>5</v>
      </c>
      <c r="N173" s="423" t="s">
        <v>53</v>
      </c>
      <c r="O173" s="269"/>
      <c r="P173" s="403">
        <f aca="true" t="shared" si="1" ref="P173:P178">O173*H173</f>
        <v>0</v>
      </c>
      <c r="Q173" s="403">
        <v>0.02241</v>
      </c>
      <c r="R173" s="403">
        <f aca="true" t="shared" si="2" ref="R173:R178">Q173*H173</f>
        <v>0.02241</v>
      </c>
      <c r="S173" s="403">
        <v>0</v>
      </c>
      <c r="T173" s="404">
        <f aca="true" t="shared" si="3" ref="T173:T178">S173*H173</f>
        <v>0</v>
      </c>
      <c r="AR173" s="386" t="s">
        <v>108</v>
      </c>
      <c r="AT173" s="386" t="s">
        <v>256</v>
      </c>
      <c r="AU173" s="386" t="s">
        <v>90</v>
      </c>
      <c r="AY173" s="386" t="s">
        <v>163</v>
      </c>
      <c r="BE173" s="405">
        <f aca="true" t="shared" si="4" ref="BE173:BE178">IF(N173="základní",J173,0)</f>
        <v>0</v>
      </c>
      <c r="BF173" s="405">
        <f aca="true" t="shared" si="5" ref="BF173:BF178">IF(N173="snížená",J173,0)</f>
        <v>0</v>
      </c>
      <c r="BG173" s="405">
        <f aca="true" t="shared" si="6" ref="BG173:BG178">IF(N173="zákl. přenesená",J173,0)</f>
        <v>0</v>
      </c>
      <c r="BH173" s="405">
        <f aca="true" t="shared" si="7" ref="BH173:BH178">IF(N173="sníž. přenesená",J173,0)</f>
        <v>0</v>
      </c>
      <c r="BI173" s="405">
        <f aca="true" t="shared" si="8" ref="BI173:BI178">IF(N173="nulová",J173,0)</f>
        <v>0</v>
      </c>
      <c r="BJ173" s="386" t="s">
        <v>44</v>
      </c>
      <c r="BK173" s="405">
        <f aca="true" t="shared" si="9" ref="BK173:BK178">ROUND(I173*H173,2)</f>
        <v>0</v>
      </c>
      <c r="BL173" s="386" t="s">
        <v>96</v>
      </c>
      <c r="BM173" s="386" t="s">
        <v>1440</v>
      </c>
    </row>
    <row r="174" spans="2:65" s="267" customFormat="1" ht="22.5" customHeight="1">
      <c r="B174" s="268"/>
      <c r="C174" s="367" t="s">
        <v>108</v>
      </c>
      <c r="D174" s="367" t="s">
        <v>256</v>
      </c>
      <c r="E174" s="368" t="s">
        <v>1441</v>
      </c>
      <c r="F174" s="369" t="s">
        <v>1442</v>
      </c>
      <c r="G174" s="370" t="s">
        <v>168</v>
      </c>
      <c r="H174" s="371">
        <v>1</v>
      </c>
      <c r="I174" s="137"/>
      <c r="J174" s="372">
        <f t="shared" si="0"/>
        <v>0</v>
      </c>
      <c r="K174" s="369" t="s">
        <v>169</v>
      </c>
      <c r="L174" s="421"/>
      <c r="M174" s="422" t="s">
        <v>5</v>
      </c>
      <c r="N174" s="423" t="s">
        <v>53</v>
      </c>
      <c r="O174" s="269"/>
      <c r="P174" s="403">
        <f t="shared" si="1"/>
        <v>0</v>
      </c>
      <c r="Q174" s="403">
        <v>0.02288</v>
      </c>
      <c r="R174" s="403">
        <f t="shared" si="2"/>
        <v>0.02288</v>
      </c>
      <c r="S174" s="403">
        <v>0</v>
      </c>
      <c r="T174" s="404">
        <f t="shared" si="3"/>
        <v>0</v>
      </c>
      <c r="AR174" s="386" t="s">
        <v>108</v>
      </c>
      <c r="AT174" s="386" t="s">
        <v>256</v>
      </c>
      <c r="AU174" s="386" t="s">
        <v>90</v>
      </c>
      <c r="AY174" s="386" t="s">
        <v>163</v>
      </c>
      <c r="BE174" s="405">
        <f t="shared" si="4"/>
        <v>0</v>
      </c>
      <c r="BF174" s="405">
        <f t="shared" si="5"/>
        <v>0</v>
      </c>
      <c r="BG174" s="405">
        <f t="shared" si="6"/>
        <v>0</v>
      </c>
      <c r="BH174" s="405">
        <f t="shared" si="7"/>
        <v>0</v>
      </c>
      <c r="BI174" s="405">
        <f t="shared" si="8"/>
        <v>0</v>
      </c>
      <c r="BJ174" s="386" t="s">
        <v>44</v>
      </c>
      <c r="BK174" s="405">
        <f t="shared" si="9"/>
        <v>0</v>
      </c>
      <c r="BL174" s="386" t="s">
        <v>96</v>
      </c>
      <c r="BM174" s="386" t="s">
        <v>1443</v>
      </c>
    </row>
    <row r="175" spans="2:65" s="267" customFormat="1" ht="22.5" customHeight="1">
      <c r="B175" s="268"/>
      <c r="C175" s="367" t="s">
        <v>111</v>
      </c>
      <c r="D175" s="367" t="s">
        <v>256</v>
      </c>
      <c r="E175" s="368" t="s">
        <v>257</v>
      </c>
      <c r="F175" s="369" t="s">
        <v>258</v>
      </c>
      <c r="G175" s="370" t="s">
        <v>168</v>
      </c>
      <c r="H175" s="371">
        <v>1</v>
      </c>
      <c r="I175" s="137"/>
      <c r="J175" s="372">
        <f t="shared" si="0"/>
        <v>0</v>
      </c>
      <c r="K175" s="369" t="s">
        <v>169</v>
      </c>
      <c r="L175" s="421"/>
      <c r="M175" s="422" t="s">
        <v>5</v>
      </c>
      <c r="N175" s="423" t="s">
        <v>53</v>
      </c>
      <c r="O175" s="269"/>
      <c r="P175" s="403">
        <f t="shared" si="1"/>
        <v>0</v>
      </c>
      <c r="Q175" s="403">
        <v>0.02333</v>
      </c>
      <c r="R175" s="403">
        <f t="shared" si="2"/>
        <v>0.02333</v>
      </c>
      <c r="S175" s="403">
        <v>0</v>
      </c>
      <c r="T175" s="404">
        <f t="shared" si="3"/>
        <v>0</v>
      </c>
      <c r="AR175" s="386" t="s">
        <v>108</v>
      </c>
      <c r="AT175" s="386" t="s">
        <v>256</v>
      </c>
      <c r="AU175" s="386" t="s">
        <v>90</v>
      </c>
      <c r="AY175" s="386" t="s">
        <v>163</v>
      </c>
      <c r="BE175" s="405">
        <f t="shared" si="4"/>
        <v>0</v>
      </c>
      <c r="BF175" s="405">
        <f t="shared" si="5"/>
        <v>0</v>
      </c>
      <c r="BG175" s="405">
        <f t="shared" si="6"/>
        <v>0</v>
      </c>
      <c r="BH175" s="405">
        <f t="shared" si="7"/>
        <v>0</v>
      </c>
      <c r="BI175" s="405">
        <f t="shared" si="8"/>
        <v>0</v>
      </c>
      <c r="BJ175" s="386" t="s">
        <v>44</v>
      </c>
      <c r="BK175" s="405">
        <f t="shared" si="9"/>
        <v>0</v>
      </c>
      <c r="BL175" s="386" t="s">
        <v>96</v>
      </c>
      <c r="BM175" s="386" t="s">
        <v>1444</v>
      </c>
    </row>
    <row r="176" spans="2:65" s="267" customFormat="1" ht="22.5" customHeight="1">
      <c r="B176" s="268"/>
      <c r="C176" s="367" t="s">
        <v>114</v>
      </c>
      <c r="D176" s="367" t="s">
        <v>256</v>
      </c>
      <c r="E176" s="368" t="s">
        <v>260</v>
      </c>
      <c r="F176" s="369" t="s">
        <v>261</v>
      </c>
      <c r="G176" s="370" t="s">
        <v>168</v>
      </c>
      <c r="H176" s="371">
        <v>1</v>
      </c>
      <c r="I176" s="137"/>
      <c r="J176" s="372">
        <f t="shared" si="0"/>
        <v>0</v>
      </c>
      <c r="K176" s="369" t="s">
        <v>169</v>
      </c>
      <c r="L176" s="421"/>
      <c r="M176" s="422" t="s">
        <v>5</v>
      </c>
      <c r="N176" s="423" t="s">
        <v>53</v>
      </c>
      <c r="O176" s="269"/>
      <c r="P176" s="403">
        <f t="shared" si="1"/>
        <v>0</v>
      </c>
      <c r="Q176" s="403">
        <v>0.02381</v>
      </c>
      <c r="R176" s="403">
        <f t="shared" si="2"/>
        <v>0.02381</v>
      </c>
      <c r="S176" s="403">
        <v>0</v>
      </c>
      <c r="T176" s="404">
        <f t="shared" si="3"/>
        <v>0</v>
      </c>
      <c r="AR176" s="386" t="s">
        <v>108</v>
      </c>
      <c r="AT176" s="386" t="s">
        <v>256</v>
      </c>
      <c r="AU176" s="386" t="s">
        <v>90</v>
      </c>
      <c r="AY176" s="386" t="s">
        <v>163</v>
      </c>
      <c r="BE176" s="405">
        <f t="shared" si="4"/>
        <v>0</v>
      </c>
      <c r="BF176" s="405">
        <f t="shared" si="5"/>
        <v>0</v>
      </c>
      <c r="BG176" s="405">
        <f t="shared" si="6"/>
        <v>0</v>
      </c>
      <c r="BH176" s="405">
        <f t="shared" si="7"/>
        <v>0</v>
      </c>
      <c r="BI176" s="405">
        <f t="shared" si="8"/>
        <v>0</v>
      </c>
      <c r="BJ176" s="386" t="s">
        <v>44</v>
      </c>
      <c r="BK176" s="405">
        <f t="shared" si="9"/>
        <v>0</v>
      </c>
      <c r="BL176" s="386" t="s">
        <v>96</v>
      </c>
      <c r="BM176" s="386" t="s">
        <v>1445</v>
      </c>
    </row>
    <row r="177" spans="2:65" s="267" customFormat="1" ht="22.5" customHeight="1">
      <c r="B177" s="268"/>
      <c r="C177" s="367" t="s">
        <v>117</v>
      </c>
      <c r="D177" s="367" t="s">
        <v>256</v>
      </c>
      <c r="E177" s="368" t="s">
        <v>263</v>
      </c>
      <c r="F177" s="369" t="s">
        <v>264</v>
      </c>
      <c r="G177" s="370" t="s">
        <v>168</v>
      </c>
      <c r="H177" s="371">
        <v>1</v>
      </c>
      <c r="I177" s="137"/>
      <c r="J177" s="372">
        <f t="shared" si="0"/>
        <v>0</v>
      </c>
      <c r="K177" s="369" t="s">
        <v>169</v>
      </c>
      <c r="L177" s="421"/>
      <c r="M177" s="422" t="s">
        <v>5</v>
      </c>
      <c r="N177" s="423" t="s">
        <v>53</v>
      </c>
      <c r="O177" s="269"/>
      <c r="P177" s="403">
        <f t="shared" si="1"/>
        <v>0</v>
      </c>
      <c r="Q177" s="403">
        <v>0.025</v>
      </c>
      <c r="R177" s="403">
        <f t="shared" si="2"/>
        <v>0.025</v>
      </c>
      <c r="S177" s="403">
        <v>0</v>
      </c>
      <c r="T177" s="404">
        <f t="shared" si="3"/>
        <v>0</v>
      </c>
      <c r="AR177" s="386" t="s">
        <v>108</v>
      </c>
      <c r="AT177" s="386" t="s">
        <v>256</v>
      </c>
      <c r="AU177" s="386" t="s">
        <v>90</v>
      </c>
      <c r="AY177" s="386" t="s">
        <v>163</v>
      </c>
      <c r="BE177" s="405">
        <f t="shared" si="4"/>
        <v>0</v>
      </c>
      <c r="BF177" s="405">
        <f t="shared" si="5"/>
        <v>0</v>
      </c>
      <c r="BG177" s="405">
        <f t="shared" si="6"/>
        <v>0</v>
      </c>
      <c r="BH177" s="405">
        <f t="shared" si="7"/>
        <v>0</v>
      </c>
      <c r="BI177" s="405">
        <f t="shared" si="8"/>
        <v>0</v>
      </c>
      <c r="BJ177" s="386" t="s">
        <v>44</v>
      </c>
      <c r="BK177" s="405">
        <f t="shared" si="9"/>
        <v>0</v>
      </c>
      <c r="BL177" s="386" t="s">
        <v>96</v>
      </c>
      <c r="BM177" s="386" t="s">
        <v>1446</v>
      </c>
    </row>
    <row r="178" spans="2:65" s="267" customFormat="1" ht="31.5" customHeight="1">
      <c r="B178" s="268"/>
      <c r="C178" s="338" t="s">
        <v>278</v>
      </c>
      <c r="D178" s="338" t="s">
        <v>165</v>
      </c>
      <c r="E178" s="339" t="s">
        <v>266</v>
      </c>
      <c r="F178" s="340" t="s">
        <v>267</v>
      </c>
      <c r="G178" s="341" t="s">
        <v>168</v>
      </c>
      <c r="H178" s="342">
        <v>1</v>
      </c>
      <c r="I178" s="107"/>
      <c r="J178" s="343">
        <f t="shared" si="0"/>
        <v>0</v>
      </c>
      <c r="K178" s="340" t="s">
        <v>169</v>
      </c>
      <c r="L178" s="268"/>
      <c r="M178" s="401" t="s">
        <v>5</v>
      </c>
      <c r="N178" s="402" t="s">
        <v>53</v>
      </c>
      <c r="O178" s="269"/>
      <c r="P178" s="403">
        <f t="shared" si="1"/>
        <v>0</v>
      </c>
      <c r="Q178" s="403">
        <v>0.54769</v>
      </c>
      <c r="R178" s="403">
        <f t="shared" si="2"/>
        <v>0.54769</v>
      </c>
      <c r="S178" s="403">
        <v>0</v>
      </c>
      <c r="T178" s="404">
        <f t="shared" si="3"/>
        <v>0</v>
      </c>
      <c r="AR178" s="386" t="s">
        <v>96</v>
      </c>
      <c r="AT178" s="386" t="s">
        <v>165</v>
      </c>
      <c r="AU178" s="386" t="s">
        <v>90</v>
      </c>
      <c r="AY178" s="386" t="s">
        <v>163</v>
      </c>
      <c r="BE178" s="405">
        <f t="shared" si="4"/>
        <v>0</v>
      </c>
      <c r="BF178" s="405">
        <f t="shared" si="5"/>
        <v>0</v>
      </c>
      <c r="BG178" s="405">
        <f t="shared" si="6"/>
        <v>0</v>
      </c>
      <c r="BH178" s="405">
        <f t="shared" si="7"/>
        <v>0</v>
      </c>
      <c r="BI178" s="405">
        <f t="shared" si="8"/>
        <v>0</v>
      </c>
      <c r="BJ178" s="386" t="s">
        <v>44</v>
      </c>
      <c r="BK178" s="405">
        <f t="shared" si="9"/>
        <v>0</v>
      </c>
      <c r="BL178" s="386" t="s">
        <v>96</v>
      </c>
      <c r="BM178" s="386" t="s">
        <v>1447</v>
      </c>
    </row>
    <row r="179" spans="2:47" s="267" customFormat="1" ht="108">
      <c r="B179" s="268"/>
      <c r="D179" s="346" t="s">
        <v>190</v>
      </c>
      <c r="F179" s="366" t="s">
        <v>250</v>
      </c>
      <c r="L179" s="268"/>
      <c r="M179" s="419"/>
      <c r="N179" s="269"/>
      <c r="O179" s="269"/>
      <c r="P179" s="269"/>
      <c r="Q179" s="269"/>
      <c r="R179" s="269"/>
      <c r="S179" s="269"/>
      <c r="T179" s="420"/>
      <c r="AT179" s="386" t="s">
        <v>190</v>
      </c>
      <c r="AU179" s="386" t="s">
        <v>90</v>
      </c>
    </row>
    <row r="180" spans="2:51" s="344" customFormat="1" ht="13.5">
      <c r="B180" s="345"/>
      <c r="D180" s="346" t="s">
        <v>171</v>
      </c>
      <c r="E180" s="347" t="s">
        <v>5</v>
      </c>
      <c r="F180" s="348" t="s">
        <v>172</v>
      </c>
      <c r="H180" s="349" t="s">
        <v>5</v>
      </c>
      <c r="L180" s="345"/>
      <c r="M180" s="406"/>
      <c r="N180" s="407"/>
      <c r="O180" s="407"/>
      <c r="P180" s="407"/>
      <c r="Q180" s="407"/>
      <c r="R180" s="407"/>
      <c r="S180" s="407"/>
      <c r="T180" s="408"/>
      <c r="AT180" s="349" t="s">
        <v>171</v>
      </c>
      <c r="AU180" s="349" t="s">
        <v>90</v>
      </c>
      <c r="AV180" s="344" t="s">
        <v>44</v>
      </c>
      <c r="AW180" s="344" t="s">
        <v>42</v>
      </c>
      <c r="AX180" s="344" t="s">
        <v>82</v>
      </c>
      <c r="AY180" s="349" t="s">
        <v>163</v>
      </c>
    </row>
    <row r="181" spans="2:51" s="344" customFormat="1" ht="13.5">
      <c r="B181" s="345"/>
      <c r="D181" s="346" t="s">
        <v>171</v>
      </c>
      <c r="E181" s="347" t="s">
        <v>5</v>
      </c>
      <c r="F181" s="348" t="s">
        <v>269</v>
      </c>
      <c r="H181" s="349" t="s">
        <v>5</v>
      </c>
      <c r="L181" s="345"/>
      <c r="M181" s="406"/>
      <c r="N181" s="407"/>
      <c r="O181" s="407"/>
      <c r="P181" s="407"/>
      <c r="Q181" s="407"/>
      <c r="R181" s="407"/>
      <c r="S181" s="407"/>
      <c r="T181" s="408"/>
      <c r="AT181" s="349" t="s">
        <v>171</v>
      </c>
      <c r="AU181" s="349" t="s">
        <v>90</v>
      </c>
      <c r="AV181" s="344" t="s">
        <v>44</v>
      </c>
      <c r="AW181" s="344" t="s">
        <v>42</v>
      </c>
      <c r="AX181" s="344" t="s">
        <v>82</v>
      </c>
      <c r="AY181" s="349" t="s">
        <v>163</v>
      </c>
    </row>
    <row r="182" spans="2:51" s="350" customFormat="1" ht="13.5">
      <c r="B182" s="351"/>
      <c r="D182" s="346" t="s">
        <v>171</v>
      </c>
      <c r="E182" s="352" t="s">
        <v>5</v>
      </c>
      <c r="F182" s="353" t="s">
        <v>1448</v>
      </c>
      <c r="H182" s="354">
        <v>1</v>
      </c>
      <c r="L182" s="351"/>
      <c r="M182" s="409"/>
      <c r="N182" s="410"/>
      <c r="O182" s="410"/>
      <c r="P182" s="410"/>
      <c r="Q182" s="410"/>
      <c r="R182" s="410"/>
      <c r="S182" s="410"/>
      <c r="T182" s="411"/>
      <c r="AT182" s="352" t="s">
        <v>171</v>
      </c>
      <c r="AU182" s="352" t="s">
        <v>90</v>
      </c>
      <c r="AV182" s="350" t="s">
        <v>90</v>
      </c>
      <c r="AW182" s="350" t="s">
        <v>42</v>
      </c>
      <c r="AX182" s="350" t="s">
        <v>82</v>
      </c>
      <c r="AY182" s="352" t="s">
        <v>163</v>
      </c>
    </row>
    <row r="183" spans="2:51" s="355" customFormat="1" ht="13.5">
      <c r="B183" s="356"/>
      <c r="D183" s="346" t="s">
        <v>171</v>
      </c>
      <c r="E183" s="357" t="s">
        <v>5</v>
      </c>
      <c r="F183" s="358" t="s">
        <v>184</v>
      </c>
      <c r="H183" s="359">
        <v>1</v>
      </c>
      <c r="L183" s="356"/>
      <c r="M183" s="412"/>
      <c r="N183" s="413"/>
      <c r="O183" s="413"/>
      <c r="P183" s="413"/>
      <c r="Q183" s="413"/>
      <c r="R183" s="413"/>
      <c r="S183" s="413"/>
      <c r="T183" s="414"/>
      <c r="AT183" s="357" t="s">
        <v>171</v>
      </c>
      <c r="AU183" s="357" t="s">
        <v>90</v>
      </c>
      <c r="AV183" s="355" t="s">
        <v>93</v>
      </c>
      <c r="AW183" s="355" t="s">
        <v>42</v>
      </c>
      <c r="AX183" s="355" t="s">
        <v>82</v>
      </c>
      <c r="AY183" s="357" t="s">
        <v>163</v>
      </c>
    </row>
    <row r="184" spans="2:51" s="360" customFormat="1" ht="13.5">
      <c r="B184" s="361"/>
      <c r="D184" s="362" t="s">
        <v>171</v>
      </c>
      <c r="E184" s="363" t="s">
        <v>5</v>
      </c>
      <c r="F184" s="364" t="s">
        <v>185</v>
      </c>
      <c r="H184" s="365">
        <v>1</v>
      </c>
      <c r="L184" s="361"/>
      <c r="M184" s="415"/>
      <c r="N184" s="416"/>
      <c r="O184" s="416"/>
      <c r="P184" s="416"/>
      <c r="Q184" s="416"/>
      <c r="R184" s="416"/>
      <c r="S184" s="416"/>
      <c r="T184" s="417"/>
      <c r="AT184" s="418" t="s">
        <v>171</v>
      </c>
      <c r="AU184" s="418" t="s">
        <v>90</v>
      </c>
      <c r="AV184" s="360" t="s">
        <v>96</v>
      </c>
      <c r="AW184" s="360" t="s">
        <v>42</v>
      </c>
      <c r="AX184" s="360" t="s">
        <v>44</v>
      </c>
      <c r="AY184" s="418" t="s">
        <v>163</v>
      </c>
    </row>
    <row r="185" spans="2:65" s="267" customFormat="1" ht="22.5" customHeight="1">
      <c r="B185" s="268"/>
      <c r="C185" s="367" t="s">
        <v>283</v>
      </c>
      <c r="D185" s="367" t="s">
        <v>256</v>
      </c>
      <c r="E185" s="368" t="s">
        <v>275</v>
      </c>
      <c r="F185" s="369" t="s">
        <v>276</v>
      </c>
      <c r="G185" s="370" t="s">
        <v>168</v>
      </c>
      <c r="H185" s="371">
        <v>1</v>
      </c>
      <c r="I185" s="137"/>
      <c r="J185" s="372">
        <f>ROUND(I185*H185,2)</f>
        <v>0</v>
      </c>
      <c r="K185" s="369" t="s">
        <v>169</v>
      </c>
      <c r="L185" s="421"/>
      <c r="M185" s="422" t="s">
        <v>5</v>
      </c>
      <c r="N185" s="423" t="s">
        <v>53</v>
      </c>
      <c r="O185" s="269"/>
      <c r="P185" s="403">
        <f>O185*H185</f>
        <v>0</v>
      </c>
      <c r="Q185" s="403">
        <v>0.02894</v>
      </c>
      <c r="R185" s="403">
        <f>Q185*H185</f>
        <v>0.02894</v>
      </c>
      <c r="S185" s="403">
        <v>0</v>
      </c>
      <c r="T185" s="404">
        <f>S185*H185</f>
        <v>0</v>
      </c>
      <c r="AR185" s="386" t="s">
        <v>108</v>
      </c>
      <c r="AT185" s="386" t="s">
        <v>256</v>
      </c>
      <c r="AU185" s="386" t="s">
        <v>90</v>
      </c>
      <c r="AY185" s="386" t="s">
        <v>163</v>
      </c>
      <c r="BE185" s="405">
        <f>IF(N185="základní",J185,0)</f>
        <v>0</v>
      </c>
      <c r="BF185" s="405">
        <f>IF(N185="snížená",J185,0)</f>
        <v>0</v>
      </c>
      <c r="BG185" s="405">
        <f>IF(N185="zákl. přenesená",J185,0)</f>
        <v>0</v>
      </c>
      <c r="BH185" s="405">
        <f>IF(N185="sníž. přenesená",J185,0)</f>
        <v>0</v>
      </c>
      <c r="BI185" s="405">
        <f>IF(N185="nulová",J185,0)</f>
        <v>0</v>
      </c>
      <c r="BJ185" s="386" t="s">
        <v>44</v>
      </c>
      <c r="BK185" s="405">
        <f>ROUND(I185*H185,2)</f>
        <v>0</v>
      </c>
      <c r="BL185" s="386" t="s">
        <v>96</v>
      </c>
      <c r="BM185" s="386" t="s">
        <v>1449</v>
      </c>
    </row>
    <row r="186" spans="2:63" s="330" customFormat="1" ht="29.85" customHeight="1">
      <c r="B186" s="331"/>
      <c r="D186" s="335" t="s">
        <v>81</v>
      </c>
      <c r="E186" s="336" t="s">
        <v>111</v>
      </c>
      <c r="F186" s="336" t="s">
        <v>282</v>
      </c>
      <c r="J186" s="337">
        <f>BK186</f>
        <v>0</v>
      </c>
      <c r="L186" s="331"/>
      <c r="M186" s="395"/>
      <c r="N186" s="396"/>
      <c r="O186" s="396"/>
      <c r="P186" s="397">
        <f>SUM(P187:P258)</f>
        <v>0</v>
      </c>
      <c r="Q186" s="396"/>
      <c r="R186" s="397">
        <f>SUM(R187:R258)</f>
        <v>0.00038108</v>
      </c>
      <c r="S186" s="396"/>
      <c r="T186" s="398">
        <f>SUM(T187:T258)</f>
        <v>1.006517</v>
      </c>
      <c r="AR186" s="332" t="s">
        <v>44</v>
      </c>
      <c r="AT186" s="399" t="s">
        <v>81</v>
      </c>
      <c r="AU186" s="399" t="s">
        <v>44</v>
      </c>
      <c r="AY186" s="332" t="s">
        <v>163</v>
      </c>
      <c r="BK186" s="400">
        <f>SUM(BK187:BK258)</f>
        <v>0</v>
      </c>
    </row>
    <row r="187" spans="2:65" s="267" customFormat="1" ht="31.5" customHeight="1">
      <c r="B187" s="268"/>
      <c r="C187" s="338" t="s">
        <v>306</v>
      </c>
      <c r="D187" s="338" t="s">
        <v>165</v>
      </c>
      <c r="E187" s="339" t="s">
        <v>284</v>
      </c>
      <c r="F187" s="340" t="s">
        <v>285</v>
      </c>
      <c r="G187" s="341" t="s">
        <v>188</v>
      </c>
      <c r="H187" s="342">
        <v>10.934</v>
      </c>
      <c r="I187" s="107"/>
      <c r="J187" s="343">
        <f>ROUND(I187*H187,2)</f>
        <v>0</v>
      </c>
      <c r="K187" s="340" t="s">
        <v>169</v>
      </c>
      <c r="L187" s="268"/>
      <c r="M187" s="401" t="s">
        <v>5</v>
      </c>
      <c r="N187" s="402" t="s">
        <v>53</v>
      </c>
      <c r="O187" s="269"/>
      <c r="P187" s="403">
        <f>O187*H187</f>
        <v>0</v>
      </c>
      <c r="Q187" s="403">
        <v>1E-05</v>
      </c>
      <c r="R187" s="403">
        <f>Q187*H187</f>
        <v>0.00010934000000000001</v>
      </c>
      <c r="S187" s="403">
        <v>0</v>
      </c>
      <c r="T187" s="404">
        <f>S187*H187</f>
        <v>0</v>
      </c>
      <c r="AR187" s="386" t="s">
        <v>96</v>
      </c>
      <c r="AT187" s="386" t="s">
        <v>165</v>
      </c>
      <c r="AU187" s="386" t="s">
        <v>90</v>
      </c>
      <c r="AY187" s="386" t="s">
        <v>163</v>
      </c>
      <c r="BE187" s="405">
        <f>IF(N187="základní",J187,0)</f>
        <v>0</v>
      </c>
      <c r="BF187" s="405">
        <f>IF(N187="snížená",J187,0)</f>
        <v>0</v>
      </c>
      <c r="BG187" s="405">
        <f>IF(N187="zákl. přenesená",J187,0)</f>
        <v>0</v>
      </c>
      <c r="BH187" s="405">
        <f>IF(N187="sníž. přenesená",J187,0)</f>
        <v>0</v>
      </c>
      <c r="BI187" s="405">
        <f>IF(N187="nulová",J187,0)</f>
        <v>0</v>
      </c>
      <c r="BJ187" s="386" t="s">
        <v>44</v>
      </c>
      <c r="BK187" s="405">
        <f>ROUND(I187*H187,2)</f>
        <v>0</v>
      </c>
      <c r="BL187" s="386" t="s">
        <v>96</v>
      </c>
      <c r="BM187" s="386" t="s">
        <v>1450</v>
      </c>
    </row>
    <row r="188" spans="2:47" s="267" customFormat="1" ht="175.5">
      <c r="B188" s="268"/>
      <c r="D188" s="346" t="s">
        <v>190</v>
      </c>
      <c r="F188" s="366" t="s">
        <v>287</v>
      </c>
      <c r="L188" s="268"/>
      <c r="M188" s="419"/>
      <c r="N188" s="269"/>
      <c r="O188" s="269"/>
      <c r="P188" s="269"/>
      <c r="Q188" s="269"/>
      <c r="R188" s="269"/>
      <c r="S188" s="269"/>
      <c r="T188" s="420"/>
      <c r="AT188" s="386" t="s">
        <v>190</v>
      </c>
      <c r="AU188" s="386" t="s">
        <v>90</v>
      </c>
    </row>
    <row r="189" spans="2:51" s="344" customFormat="1" ht="13.5">
      <c r="B189" s="345"/>
      <c r="D189" s="346" t="s">
        <v>171</v>
      </c>
      <c r="E189" s="347" t="s">
        <v>5</v>
      </c>
      <c r="F189" s="348" t="s">
        <v>172</v>
      </c>
      <c r="H189" s="349" t="s">
        <v>5</v>
      </c>
      <c r="L189" s="345"/>
      <c r="M189" s="406"/>
      <c r="N189" s="407"/>
      <c r="O189" s="407"/>
      <c r="P189" s="407"/>
      <c r="Q189" s="407"/>
      <c r="R189" s="407"/>
      <c r="S189" s="407"/>
      <c r="T189" s="408"/>
      <c r="AT189" s="349" t="s">
        <v>171</v>
      </c>
      <c r="AU189" s="349" t="s">
        <v>90</v>
      </c>
      <c r="AV189" s="344" t="s">
        <v>44</v>
      </c>
      <c r="AW189" s="344" t="s">
        <v>42</v>
      </c>
      <c r="AX189" s="344" t="s">
        <v>82</v>
      </c>
      <c r="AY189" s="349" t="s">
        <v>163</v>
      </c>
    </row>
    <row r="190" spans="2:51" s="350" customFormat="1" ht="13.5">
      <c r="B190" s="351"/>
      <c r="D190" s="346" t="s">
        <v>171</v>
      </c>
      <c r="E190" s="352" t="s">
        <v>5</v>
      </c>
      <c r="F190" s="353" t="s">
        <v>1451</v>
      </c>
      <c r="H190" s="354">
        <v>1.379</v>
      </c>
      <c r="L190" s="351"/>
      <c r="M190" s="409"/>
      <c r="N190" s="410"/>
      <c r="O190" s="410"/>
      <c r="P190" s="410"/>
      <c r="Q190" s="410"/>
      <c r="R190" s="410"/>
      <c r="S190" s="410"/>
      <c r="T190" s="411"/>
      <c r="AT190" s="352" t="s">
        <v>171</v>
      </c>
      <c r="AU190" s="352" t="s">
        <v>90</v>
      </c>
      <c r="AV190" s="350" t="s">
        <v>90</v>
      </c>
      <c r="AW190" s="350" t="s">
        <v>42</v>
      </c>
      <c r="AX190" s="350" t="s">
        <v>82</v>
      </c>
      <c r="AY190" s="352" t="s">
        <v>163</v>
      </c>
    </row>
    <row r="191" spans="2:51" s="355" customFormat="1" ht="13.5">
      <c r="B191" s="356"/>
      <c r="D191" s="346" t="s">
        <v>171</v>
      </c>
      <c r="E191" s="357" t="s">
        <v>5</v>
      </c>
      <c r="F191" s="358" t="s">
        <v>179</v>
      </c>
      <c r="H191" s="359">
        <v>1.379</v>
      </c>
      <c r="L191" s="356"/>
      <c r="M191" s="412"/>
      <c r="N191" s="413"/>
      <c r="O191" s="413"/>
      <c r="P191" s="413"/>
      <c r="Q191" s="413"/>
      <c r="R191" s="413"/>
      <c r="S191" s="413"/>
      <c r="T191" s="414"/>
      <c r="AT191" s="357" t="s">
        <v>171</v>
      </c>
      <c r="AU191" s="357" t="s">
        <v>90</v>
      </c>
      <c r="AV191" s="355" t="s">
        <v>93</v>
      </c>
      <c r="AW191" s="355" t="s">
        <v>42</v>
      </c>
      <c r="AX191" s="355" t="s">
        <v>82</v>
      </c>
      <c r="AY191" s="357" t="s">
        <v>163</v>
      </c>
    </row>
    <row r="192" spans="2:51" s="350" customFormat="1" ht="13.5">
      <c r="B192" s="351"/>
      <c r="D192" s="346" t="s">
        <v>171</v>
      </c>
      <c r="E192" s="352" t="s">
        <v>5</v>
      </c>
      <c r="F192" s="353" t="s">
        <v>1452</v>
      </c>
      <c r="H192" s="354">
        <v>2.167</v>
      </c>
      <c r="L192" s="351"/>
      <c r="M192" s="409"/>
      <c r="N192" s="410"/>
      <c r="O192" s="410"/>
      <c r="P192" s="410"/>
      <c r="Q192" s="410"/>
      <c r="R192" s="410"/>
      <c r="S192" s="410"/>
      <c r="T192" s="411"/>
      <c r="AT192" s="352" t="s">
        <v>171</v>
      </c>
      <c r="AU192" s="352" t="s">
        <v>90</v>
      </c>
      <c r="AV192" s="350" t="s">
        <v>90</v>
      </c>
      <c r="AW192" s="350" t="s">
        <v>42</v>
      </c>
      <c r="AX192" s="350" t="s">
        <v>82</v>
      </c>
      <c r="AY192" s="352" t="s">
        <v>163</v>
      </c>
    </row>
    <row r="193" spans="2:51" s="350" customFormat="1" ht="13.5">
      <c r="B193" s="351"/>
      <c r="D193" s="346" t="s">
        <v>171</v>
      </c>
      <c r="E193" s="352" t="s">
        <v>5</v>
      </c>
      <c r="F193" s="353" t="s">
        <v>1453</v>
      </c>
      <c r="H193" s="354">
        <v>1.576</v>
      </c>
      <c r="L193" s="351"/>
      <c r="M193" s="409"/>
      <c r="N193" s="410"/>
      <c r="O193" s="410"/>
      <c r="P193" s="410"/>
      <c r="Q193" s="410"/>
      <c r="R193" s="410"/>
      <c r="S193" s="410"/>
      <c r="T193" s="411"/>
      <c r="AT193" s="352" t="s">
        <v>171</v>
      </c>
      <c r="AU193" s="352" t="s">
        <v>90</v>
      </c>
      <c r="AV193" s="350" t="s">
        <v>90</v>
      </c>
      <c r="AW193" s="350" t="s">
        <v>42</v>
      </c>
      <c r="AX193" s="350" t="s">
        <v>82</v>
      </c>
      <c r="AY193" s="352" t="s">
        <v>163</v>
      </c>
    </row>
    <row r="194" spans="2:51" s="350" customFormat="1" ht="13.5">
      <c r="B194" s="351"/>
      <c r="D194" s="346" t="s">
        <v>171</v>
      </c>
      <c r="E194" s="352" t="s">
        <v>5</v>
      </c>
      <c r="F194" s="353" t="s">
        <v>1454</v>
      </c>
      <c r="H194" s="354">
        <v>1.773</v>
      </c>
      <c r="L194" s="351"/>
      <c r="M194" s="409"/>
      <c r="N194" s="410"/>
      <c r="O194" s="410"/>
      <c r="P194" s="410"/>
      <c r="Q194" s="410"/>
      <c r="R194" s="410"/>
      <c r="S194" s="410"/>
      <c r="T194" s="411"/>
      <c r="AT194" s="352" t="s">
        <v>171</v>
      </c>
      <c r="AU194" s="352" t="s">
        <v>90</v>
      </c>
      <c r="AV194" s="350" t="s">
        <v>90</v>
      </c>
      <c r="AW194" s="350" t="s">
        <v>42</v>
      </c>
      <c r="AX194" s="350" t="s">
        <v>82</v>
      </c>
      <c r="AY194" s="352" t="s">
        <v>163</v>
      </c>
    </row>
    <row r="195" spans="2:51" s="350" customFormat="1" ht="13.5">
      <c r="B195" s="351"/>
      <c r="D195" s="346" t="s">
        <v>171</v>
      </c>
      <c r="E195" s="352" t="s">
        <v>5</v>
      </c>
      <c r="F195" s="353" t="s">
        <v>1455</v>
      </c>
      <c r="H195" s="354">
        <v>1.182</v>
      </c>
      <c r="L195" s="351"/>
      <c r="M195" s="409"/>
      <c r="N195" s="410"/>
      <c r="O195" s="410"/>
      <c r="P195" s="410"/>
      <c r="Q195" s="410"/>
      <c r="R195" s="410"/>
      <c r="S195" s="410"/>
      <c r="T195" s="411"/>
      <c r="AT195" s="352" t="s">
        <v>171</v>
      </c>
      <c r="AU195" s="352" t="s">
        <v>90</v>
      </c>
      <c r="AV195" s="350" t="s">
        <v>90</v>
      </c>
      <c r="AW195" s="350" t="s">
        <v>42</v>
      </c>
      <c r="AX195" s="350" t="s">
        <v>82</v>
      </c>
      <c r="AY195" s="352" t="s">
        <v>163</v>
      </c>
    </row>
    <row r="196" spans="2:51" s="355" customFormat="1" ht="13.5">
      <c r="B196" s="356"/>
      <c r="D196" s="346" t="s">
        <v>171</v>
      </c>
      <c r="E196" s="357" t="s">
        <v>5</v>
      </c>
      <c r="F196" s="358" t="s">
        <v>653</v>
      </c>
      <c r="H196" s="359">
        <v>6.698</v>
      </c>
      <c r="L196" s="356"/>
      <c r="M196" s="412"/>
      <c r="N196" s="413"/>
      <c r="O196" s="413"/>
      <c r="P196" s="413"/>
      <c r="Q196" s="413"/>
      <c r="R196" s="413"/>
      <c r="S196" s="413"/>
      <c r="T196" s="414"/>
      <c r="AT196" s="357" t="s">
        <v>171</v>
      </c>
      <c r="AU196" s="357" t="s">
        <v>90</v>
      </c>
      <c r="AV196" s="355" t="s">
        <v>93</v>
      </c>
      <c r="AW196" s="355" t="s">
        <v>42</v>
      </c>
      <c r="AX196" s="355" t="s">
        <v>82</v>
      </c>
      <c r="AY196" s="357" t="s">
        <v>163</v>
      </c>
    </row>
    <row r="197" spans="2:51" s="350" customFormat="1" ht="13.5">
      <c r="B197" s="351"/>
      <c r="D197" s="346" t="s">
        <v>171</v>
      </c>
      <c r="E197" s="352" t="s">
        <v>5</v>
      </c>
      <c r="F197" s="353" t="s">
        <v>1024</v>
      </c>
      <c r="H197" s="354">
        <v>2.857</v>
      </c>
      <c r="L197" s="351"/>
      <c r="M197" s="409"/>
      <c r="N197" s="410"/>
      <c r="O197" s="410"/>
      <c r="P197" s="410"/>
      <c r="Q197" s="410"/>
      <c r="R197" s="410"/>
      <c r="S197" s="410"/>
      <c r="T197" s="411"/>
      <c r="AT197" s="352" t="s">
        <v>171</v>
      </c>
      <c r="AU197" s="352" t="s">
        <v>90</v>
      </c>
      <c r="AV197" s="350" t="s">
        <v>90</v>
      </c>
      <c r="AW197" s="350" t="s">
        <v>42</v>
      </c>
      <c r="AX197" s="350" t="s">
        <v>82</v>
      </c>
      <c r="AY197" s="352" t="s">
        <v>163</v>
      </c>
    </row>
    <row r="198" spans="2:51" s="355" customFormat="1" ht="13.5">
      <c r="B198" s="356"/>
      <c r="D198" s="346" t="s">
        <v>171</v>
      </c>
      <c r="E198" s="357" t="s">
        <v>5</v>
      </c>
      <c r="F198" s="358" t="s">
        <v>184</v>
      </c>
      <c r="H198" s="359">
        <v>2.857</v>
      </c>
      <c r="L198" s="356"/>
      <c r="M198" s="412"/>
      <c r="N198" s="413"/>
      <c r="O198" s="413"/>
      <c r="P198" s="413"/>
      <c r="Q198" s="413"/>
      <c r="R198" s="413"/>
      <c r="S198" s="413"/>
      <c r="T198" s="414"/>
      <c r="AT198" s="357" t="s">
        <v>171</v>
      </c>
      <c r="AU198" s="357" t="s">
        <v>90</v>
      </c>
      <c r="AV198" s="355" t="s">
        <v>93</v>
      </c>
      <c r="AW198" s="355" t="s">
        <v>42</v>
      </c>
      <c r="AX198" s="355" t="s">
        <v>82</v>
      </c>
      <c r="AY198" s="357" t="s">
        <v>163</v>
      </c>
    </row>
    <row r="199" spans="2:51" s="360" customFormat="1" ht="13.5">
      <c r="B199" s="361"/>
      <c r="D199" s="362" t="s">
        <v>171</v>
      </c>
      <c r="E199" s="363" t="s">
        <v>5</v>
      </c>
      <c r="F199" s="364" t="s">
        <v>185</v>
      </c>
      <c r="H199" s="365">
        <v>10.934</v>
      </c>
      <c r="L199" s="361"/>
      <c r="M199" s="415"/>
      <c r="N199" s="416"/>
      <c r="O199" s="416"/>
      <c r="P199" s="416"/>
      <c r="Q199" s="416"/>
      <c r="R199" s="416"/>
      <c r="S199" s="416"/>
      <c r="T199" s="417"/>
      <c r="AT199" s="418" t="s">
        <v>171</v>
      </c>
      <c r="AU199" s="418" t="s">
        <v>90</v>
      </c>
      <c r="AV199" s="360" t="s">
        <v>96</v>
      </c>
      <c r="AW199" s="360" t="s">
        <v>42</v>
      </c>
      <c r="AX199" s="360" t="s">
        <v>44</v>
      </c>
      <c r="AY199" s="418" t="s">
        <v>163</v>
      </c>
    </row>
    <row r="200" spans="2:65" s="267" customFormat="1" ht="22.5" customHeight="1">
      <c r="B200" s="268"/>
      <c r="C200" s="338" t="s">
        <v>11</v>
      </c>
      <c r="D200" s="338" t="s">
        <v>165</v>
      </c>
      <c r="E200" s="339" t="s">
        <v>307</v>
      </c>
      <c r="F200" s="340" t="s">
        <v>308</v>
      </c>
      <c r="G200" s="341" t="s">
        <v>188</v>
      </c>
      <c r="H200" s="342">
        <v>7.587</v>
      </c>
      <c r="I200" s="107"/>
      <c r="J200" s="343">
        <f>ROUND(I200*H200,2)</f>
        <v>0</v>
      </c>
      <c r="K200" s="340" t="s">
        <v>169</v>
      </c>
      <c r="L200" s="268"/>
      <c r="M200" s="401" t="s">
        <v>5</v>
      </c>
      <c r="N200" s="402" t="s">
        <v>53</v>
      </c>
      <c r="O200" s="269"/>
      <c r="P200" s="403">
        <f>O200*H200</f>
        <v>0</v>
      </c>
      <c r="Q200" s="403">
        <v>2E-05</v>
      </c>
      <c r="R200" s="403">
        <f>Q200*H200</f>
        <v>0.00015174</v>
      </c>
      <c r="S200" s="403">
        <v>0</v>
      </c>
      <c r="T200" s="404">
        <f>S200*H200</f>
        <v>0</v>
      </c>
      <c r="AR200" s="386" t="s">
        <v>96</v>
      </c>
      <c r="AT200" s="386" t="s">
        <v>165</v>
      </c>
      <c r="AU200" s="386" t="s">
        <v>90</v>
      </c>
      <c r="AY200" s="386" t="s">
        <v>163</v>
      </c>
      <c r="BE200" s="405">
        <f>IF(N200="základní",J200,0)</f>
        <v>0</v>
      </c>
      <c r="BF200" s="405">
        <f>IF(N200="snížená",J200,0)</f>
        <v>0</v>
      </c>
      <c r="BG200" s="405">
        <f>IF(N200="zákl. přenesená",J200,0)</f>
        <v>0</v>
      </c>
      <c r="BH200" s="405">
        <f>IF(N200="sníž. přenesená",J200,0)</f>
        <v>0</v>
      </c>
      <c r="BI200" s="405">
        <f>IF(N200="nulová",J200,0)</f>
        <v>0</v>
      </c>
      <c r="BJ200" s="386" t="s">
        <v>44</v>
      </c>
      <c r="BK200" s="405">
        <f>ROUND(I200*H200,2)</f>
        <v>0</v>
      </c>
      <c r="BL200" s="386" t="s">
        <v>96</v>
      </c>
      <c r="BM200" s="386" t="s">
        <v>1456</v>
      </c>
    </row>
    <row r="201" spans="2:47" s="267" customFormat="1" ht="175.5">
      <c r="B201" s="268"/>
      <c r="D201" s="346" t="s">
        <v>190</v>
      </c>
      <c r="F201" s="366" t="s">
        <v>287</v>
      </c>
      <c r="L201" s="268"/>
      <c r="M201" s="419"/>
      <c r="N201" s="269"/>
      <c r="O201" s="269"/>
      <c r="P201" s="269"/>
      <c r="Q201" s="269"/>
      <c r="R201" s="269"/>
      <c r="S201" s="269"/>
      <c r="T201" s="420"/>
      <c r="AT201" s="386" t="s">
        <v>190</v>
      </c>
      <c r="AU201" s="386" t="s">
        <v>90</v>
      </c>
    </row>
    <row r="202" spans="2:51" s="344" customFormat="1" ht="13.5">
      <c r="B202" s="345"/>
      <c r="D202" s="346" t="s">
        <v>171</v>
      </c>
      <c r="E202" s="347" t="s">
        <v>5</v>
      </c>
      <c r="F202" s="348" t="s">
        <v>172</v>
      </c>
      <c r="H202" s="349" t="s">
        <v>5</v>
      </c>
      <c r="L202" s="345"/>
      <c r="M202" s="406"/>
      <c r="N202" s="407"/>
      <c r="O202" s="407"/>
      <c r="P202" s="407"/>
      <c r="Q202" s="407"/>
      <c r="R202" s="407"/>
      <c r="S202" s="407"/>
      <c r="T202" s="408"/>
      <c r="AT202" s="349" t="s">
        <v>171</v>
      </c>
      <c r="AU202" s="349" t="s">
        <v>90</v>
      </c>
      <c r="AV202" s="344" t="s">
        <v>44</v>
      </c>
      <c r="AW202" s="344" t="s">
        <v>42</v>
      </c>
      <c r="AX202" s="344" t="s">
        <v>82</v>
      </c>
      <c r="AY202" s="349" t="s">
        <v>163</v>
      </c>
    </row>
    <row r="203" spans="2:51" s="344" customFormat="1" ht="13.5">
      <c r="B203" s="345"/>
      <c r="D203" s="346" t="s">
        <v>171</v>
      </c>
      <c r="E203" s="347" t="s">
        <v>5</v>
      </c>
      <c r="F203" s="348" t="s">
        <v>310</v>
      </c>
      <c r="H203" s="349" t="s">
        <v>5</v>
      </c>
      <c r="L203" s="345"/>
      <c r="M203" s="406"/>
      <c r="N203" s="407"/>
      <c r="O203" s="407"/>
      <c r="P203" s="407"/>
      <c r="Q203" s="407"/>
      <c r="R203" s="407"/>
      <c r="S203" s="407"/>
      <c r="T203" s="408"/>
      <c r="AT203" s="349" t="s">
        <v>171</v>
      </c>
      <c r="AU203" s="349" t="s">
        <v>90</v>
      </c>
      <c r="AV203" s="344" t="s">
        <v>44</v>
      </c>
      <c r="AW203" s="344" t="s">
        <v>42</v>
      </c>
      <c r="AX203" s="344" t="s">
        <v>82</v>
      </c>
      <c r="AY203" s="349" t="s">
        <v>163</v>
      </c>
    </row>
    <row r="204" spans="2:51" s="350" customFormat="1" ht="13.5">
      <c r="B204" s="351"/>
      <c r="D204" s="346" t="s">
        <v>171</v>
      </c>
      <c r="E204" s="352" t="s">
        <v>5</v>
      </c>
      <c r="F204" s="353" t="s">
        <v>1457</v>
      </c>
      <c r="H204" s="354">
        <v>1.206</v>
      </c>
      <c r="L204" s="351"/>
      <c r="M204" s="409"/>
      <c r="N204" s="410"/>
      <c r="O204" s="410"/>
      <c r="P204" s="410"/>
      <c r="Q204" s="410"/>
      <c r="R204" s="410"/>
      <c r="S204" s="410"/>
      <c r="T204" s="411"/>
      <c r="AT204" s="352" t="s">
        <v>171</v>
      </c>
      <c r="AU204" s="352" t="s">
        <v>90</v>
      </c>
      <c r="AV204" s="350" t="s">
        <v>90</v>
      </c>
      <c r="AW204" s="350" t="s">
        <v>42</v>
      </c>
      <c r="AX204" s="350" t="s">
        <v>82</v>
      </c>
      <c r="AY204" s="352" t="s">
        <v>163</v>
      </c>
    </row>
    <row r="205" spans="2:51" s="355" customFormat="1" ht="13.5">
      <c r="B205" s="356"/>
      <c r="D205" s="346" t="s">
        <v>171</v>
      </c>
      <c r="E205" s="357" t="s">
        <v>5</v>
      </c>
      <c r="F205" s="358" t="s">
        <v>179</v>
      </c>
      <c r="H205" s="359">
        <v>1.206</v>
      </c>
      <c r="L205" s="356"/>
      <c r="M205" s="412"/>
      <c r="N205" s="413"/>
      <c r="O205" s="413"/>
      <c r="P205" s="413"/>
      <c r="Q205" s="413"/>
      <c r="R205" s="413"/>
      <c r="S205" s="413"/>
      <c r="T205" s="414"/>
      <c r="AT205" s="357" t="s">
        <v>171</v>
      </c>
      <c r="AU205" s="357" t="s">
        <v>90</v>
      </c>
      <c r="AV205" s="355" t="s">
        <v>93</v>
      </c>
      <c r="AW205" s="355" t="s">
        <v>42</v>
      </c>
      <c r="AX205" s="355" t="s">
        <v>82</v>
      </c>
      <c r="AY205" s="357" t="s">
        <v>163</v>
      </c>
    </row>
    <row r="206" spans="2:51" s="350" customFormat="1" ht="13.5">
      <c r="B206" s="351"/>
      <c r="D206" s="346" t="s">
        <v>171</v>
      </c>
      <c r="E206" s="352" t="s">
        <v>5</v>
      </c>
      <c r="F206" s="353" t="s">
        <v>1458</v>
      </c>
      <c r="H206" s="354">
        <v>1.31</v>
      </c>
      <c r="L206" s="351"/>
      <c r="M206" s="409"/>
      <c r="N206" s="410"/>
      <c r="O206" s="410"/>
      <c r="P206" s="410"/>
      <c r="Q206" s="410"/>
      <c r="R206" s="410"/>
      <c r="S206" s="410"/>
      <c r="T206" s="411"/>
      <c r="AT206" s="352" t="s">
        <v>171</v>
      </c>
      <c r="AU206" s="352" t="s">
        <v>90</v>
      </c>
      <c r="AV206" s="350" t="s">
        <v>90</v>
      </c>
      <c r="AW206" s="350" t="s">
        <v>42</v>
      </c>
      <c r="AX206" s="350" t="s">
        <v>82</v>
      </c>
      <c r="AY206" s="352" t="s">
        <v>163</v>
      </c>
    </row>
    <row r="207" spans="2:51" s="350" customFormat="1" ht="13.5">
      <c r="B207" s="351"/>
      <c r="D207" s="346" t="s">
        <v>171</v>
      </c>
      <c r="E207" s="352" t="s">
        <v>5</v>
      </c>
      <c r="F207" s="353" t="s">
        <v>1459</v>
      </c>
      <c r="H207" s="354">
        <v>1.232</v>
      </c>
      <c r="L207" s="351"/>
      <c r="M207" s="409"/>
      <c r="N207" s="410"/>
      <c r="O207" s="410"/>
      <c r="P207" s="410"/>
      <c r="Q207" s="410"/>
      <c r="R207" s="410"/>
      <c r="S207" s="410"/>
      <c r="T207" s="411"/>
      <c r="AT207" s="352" t="s">
        <v>171</v>
      </c>
      <c r="AU207" s="352" t="s">
        <v>90</v>
      </c>
      <c r="AV207" s="350" t="s">
        <v>90</v>
      </c>
      <c r="AW207" s="350" t="s">
        <v>42</v>
      </c>
      <c r="AX207" s="350" t="s">
        <v>82</v>
      </c>
      <c r="AY207" s="352" t="s">
        <v>163</v>
      </c>
    </row>
    <row r="208" spans="2:51" s="350" customFormat="1" ht="13.5">
      <c r="B208" s="351"/>
      <c r="D208" s="346" t="s">
        <v>171</v>
      </c>
      <c r="E208" s="352" t="s">
        <v>5</v>
      </c>
      <c r="F208" s="353" t="s">
        <v>1460</v>
      </c>
      <c r="H208" s="354">
        <v>1.258</v>
      </c>
      <c r="L208" s="351"/>
      <c r="M208" s="409"/>
      <c r="N208" s="410"/>
      <c r="O208" s="410"/>
      <c r="P208" s="410"/>
      <c r="Q208" s="410"/>
      <c r="R208" s="410"/>
      <c r="S208" s="410"/>
      <c r="T208" s="411"/>
      <c r="AT208" s="352" t="s">
        <v>171</v>
      </c>
      <c r="AU208" s="352" t="s">
        <v>90</v>
      </c>
      <c r="AV208" s="350" t="s">
        <v>90</v>
      </c>
      <c r="AW208" s="350" t="s">
        <v>42</v>
      </c>
      <c r="AX208" s="350" t="s">
        <v>82</v>
      </c>
      <c r="AY208" s="352" t="s">
        <v>163</v>
      </c>
    </row>
    <row r="209" spans="2:51" s="350" customFormat="1" ht="13.5">
      <c r="B209" s="351"/>
      <c r="D209" s="346" t="s">
        <v>171</v>
      </c>
      <c r="E209" s="352" t="s">
        <v>5</v>
      </c>
      <c r="F209" s="353" t="s">
        <v>1461</v>
      </c>
      <c r="H209" s="354">
        <v>1.18</v>
      </c>
      <c r="L209" s="351"/>
      <c r="M209" s="409"/>
      <c r="N209" s="410"/>
      <c r="O209" s="410"/>
      <c r="P209" s="410"/>
      <c r="Q209" s="410"/>
      <c r="R209" s="410"/>
      <c r="S209" s="410"/>
      <c r="T209" s="411"/>
      <c r="AT209" s="352" t="s">
        <v>171</v>
      </c>
      <c r="AU209" s="352" t="s">
        <v>90</v>
      </c>
      <c r="AV209" s="350" t="s">
        <v>90</v>
      </c>
      <c r="AW209" s="350" t="s">
        <v>42</v>
      </c>
      <c r="AX209" s="350" t="s">
        <v>82</v>
      </c>
      <c r="AY209" s="352" t="s">
        <v>163</v>
      </c>
    </row>
    <row r="210" spans="2:51" s="355" customFormat="1" ht="13.5">
      <c r="B210" s="356"/>
      <c r="D210" s="346" t="s">
        <v>171</v>
      </c>
      <c r="E210" s="357" t="s">
        <v>5</v>
      </c>
      <c r="F210" s="358" t="s">
        <v>653</v>
      </c>
      <c r="H210" s="359">
        <v>4.98</v>
      </c>
      <c r="L210" s="356"/>
      <c r="M210" s="412"/>
      <c r="N210" s="413"/>
      <c r="O210" s="413"/>
      <c r="P210" s="413"/>
      <c r="Q210" s="413"/>
      <c r="R210" s="413"/>
      <c r="S210" s="413"/>
      <c r="T210" s="414"/>
      <c r="AT210" s="357" t="s">
        <v>171</v>
      </c>
      <c r="AU210" s="357" t="s">
        <v>90</v>
      </c>
      <c r="AV210" s="355" t="s">
        <v>93</v>
      </c>
      <c r="AW210" s="355" t="s">
        <v>42</v>
      </c>
      <c r="AX210" s="355" t="s">
        <v>82</v>
      </c>
      <c r="AY210" s="357" t="s">
        <v>163</v>
      </c>
    </row>
    <row r="211" spans="2:51" s="350" customFormat="1" ht="13.5">
      <c r="B211" s="351"/>
      <c r="D211" s="346" t="s">
        <v>171</v>
      </c>
      <c r="E211" s="352" t="s">
        <v>5</v>
      </c>
      <c r="F211" s="353" t="s">
        <v>1043</v>
      </c>
      <c r="H211" s="354">
        <v>1.401</v>
      </c>
      <c r="L211" s="351"/>
      <c r="M211" s="409"/>
      <c r="N211" s="410"/>
      <c r="O211" s="410"/>
      <c r="P211" s="410"/>
      <c r="Q211" s="410"/>
      <c r="R211" s="410"/>
      <c r="S211" s="410"/>
      <c r="T211" s="411"/>
      <c r="AT211" s="352" t="s">
        <v>171</v>
      </c>
      <c r="AU211" s="352" t="s">
        <v>90</v>
      </c>
      <c r="AV211" s="350" t="s">
        <v>90</v>
      </c>
      <c r="AW211" s="350" t="s">
        <v>42</v>
      </c>
      <c r="AX211" s="350" t="s">
        <v>82</v>
      </c>
      <c r="AY211" s="352" t="s">
        <v>163</v>
      </c>
    </row>
    <row r="212" spans="2:51" s="355" customFormat="1" ht="13.5">
      <c r="B212" s="356"/>
      <c r="D212" s="346" t="s">
        <v>171</v>
      </c>
      <c r="E212" s="357" t="s">
        <v>5</v>
      </c>
      <c r="F212" s="358" t="s">
        <v>184</v>
      </c>
      <c r="H212" s="359">
        <v>1.401</v>
      </c>
      <c r="L212" s="356"/>
      <c r="M212" s="412"/>
      <c r="N212" s="413"/>
      <c r="O212" s="413"/>
      <c r="P212" s="413"/>
      <c r="Q212" s="413"/>
      <c r="R212" s="413"/>
      <c r="S212" s="413"/>
      <c r="T212" s="414"/>
      <c r="AT212" s="357" t="s">
        <v>171</v>
      </c>
      <c r="AU212" s="357" t="s">
        <v>90</v>
      </c>
      <c r="AV212" s="355" t="s">
        <v>93</v>
      </c>
      <c r="AW212" s="355" t="s">
        <v>42</v>
      </c>
      <c r="AX212" s="355" t="s">
        <v>82</v>
      </c>
      <c r="AY212" s="357" t="s">
        <v>163</v>
      </c>
    </row>
    <row r="213" spans="2:51" s="360" customFormat="1" ht="13.5">
      <c r="B213" s="361"/>
      <c r="D213" s="362" t="s">
        <v>171</v>
      </c>
      <c r="E213" s="363" t="s">
        <v>5</v>
      </c>
      <c r="F213" s="364" t="s">
        <v>185</v>
      </c>
      <c r="H213" s="365">
        <v>7.587</v>
      </c>
      <c r="L213" s="361"/>
      <c r="M213" s="415"/>
      <c r="N213" s="416"/>
      <c r="O213" s="416"/>
      <c r="P213" s="416"/>
      <c r="Q213" s="416"/>
      <c r="R213" s="416"/>
      <c r="S213" s="416"/>
      <c r="T213" s="417"/>
      <c r="AT213" s="418" t="s">
        <v>171</v>
      </c>
      <c r="AU213" s="418" t="s">
        <v>90</v>
      </c>
      <c r="AV213" s="360" t="s">
        <v>96</v>
      </c>
      <c r="AW213" s="360" t="s">
        <v>42</v>
      </c>
      <c r="AX213" s="360" t="s">
        <v>44</v>
      </c>
      <c r="AY213" s="418" t="s">
        <v>163</v>
      </c>
    </row>
    <row r="214" spans="2:65" s="267" customFormat="1" ht="22.5" customHeight="1">
      <c r="B214" s="268"/>
      <c r="C214" s="338" t="s">
        <v>333</v>
      </c>
      <c r="D214" s="338" t="s">
        <v>165</v>
      </c>
      <c r="E214" s="339" t="s">
        <v>329</v>
      </c>
      <c r="F214" s="340" t="s">
        <v>330</v>
      </c>
      <c r="G214" s="341" t="s">
        <v>188</v>
      </c>
      <c r="H214" s="342">
        <v>12</v>
      </c>
      <c r="I214" s="107"/>
      <c r="J214" s="343">
        <f>ROUND(I214*H214,2)</f>
        <v>0</v>
      </c>
      <c r="K214" s="340" t="s">
        <v>169</v>
      </c>
      <c r="L214" s="268"/>
      <c r="M214" s="401" t="s">
        <v>5</v>
      </c>
      <c r="N214" s="402" t="s">
        <v>53</v>
      </c>
      <c r="O214" s="269"/>
      <c r="P214" s="403">
        <f>O214*H214</f>
        <v>0</v>
      </c>
      <c r="Q214" s="403">
        <v>1E-05</v>
      </c>
      <c r="R214" s="403">
        <f>Q214*H214</f>
        <v>0.00012000000000000002</v>
      </c>
      <c r="S214" s="403">
        <v>0</v>
      </c>
      <c r="T214" s="404">
        <f>S214*H214</f>
        <v>0</v>
      </c>
      <c r="AR214" s="386" t="s">
        <v>96</v>
      </c>
      <c r="AT214" s="386" t="s">
        <v>165</v>
      </c>
      <c r="AU214" s="386" t="s">
        <v>90</v>
      </c>
      <c r="AY214" s="386" t="s">
        <v>163</v>
      </c>
      <c r="BE214" s="405">
        <f>IF(N214="základní",J214,0)</f>
        <v>0</v>
      </c>
      <c r="BF214" s="405">
        <f>IF(N214="snížená",J214,0)</f>
        <v>0</v>
      </c>
      <c r="BG214" s="405">
        <f>IF(N214="zákl. přenesená",J214,0)</f>
        <v>0</v>
      </c>
      <c r="BH214" s="405">
        <f>IF(N214="sníž. přenesená",J214,0)</f>
        <v>0</v>
      </c>
      <c r="BI214" s="405">
        <f>IF(N214="nulová",J214,0)</f>
        <v>0</v>
      </c>
      <c r="BJ214" s="386" t="s">
        <v>44</v>
      </c>
      <c r="BK214" s="405">
        <f>ROUND(I214*H214,2)</f>
        <v>0</v>
      </c>
      <c r="BL214" s="386" t="s">
        <v>96</v>
      </c>
      <c r="BM214" s="386" t="s">
        <v>1462</v>
      </c>
    </row>
    <row r="215" spans="2:47" s="267" customFormat="1" ht="175.5">
      <c r="B215" s="268"/>
      <c r="D215" s="346" t="s">
        <v>190</v>
      </c>
      <c r="F215" s="366" t="s">
        <v>287</v>
      </c>
      <c r="L215" s="268"/>
      <c r="M215" s="419"/>
      <c r="N215" s="269"/>
      <c r="O215" s="269"/>
      <c r="P215" s="269"/>
      <c r="Q215" s="269"/>
      <c r="R215" s="269"/>
      <c r="S215" s="269"/>
      <c r="T215" s="420"/>
      <c r="AT215" s="386" t="s">
        <v>190</v>
      </c>
      <c r="AU215" s="386" t="s">
        <v>90</v>
      </c>
    </row>
    <row r="216" spans="2:51" s="344" customFormat="1" ht="13.5">
      <c r="B216" s="345"/>
      <c r="D216" s="346" t="s">
        <v>171</v>
      </c>
      <c r="E216" s="347" t="s">
        <v>5</v>
      </c>
      <c r="F216" s="348" t="s">
        <v>172</v>
      </c>
      <c r="H216" s="349" t="s">
        <v>5</v>
      </c>
      <c r="L216" s="345"/>
      <c r="M216" s="406"/>
      <c r="N216" s="407"/>
      <c r="O216" s="407"/>
      <c r="P216" s="407"/>
      <c r="Q216" s="407"/>
      <c r="R216" s="407"/>
      <c r="S216" s="407"/>
      <c r="T216" s="408"/>
      <c r="AT216" s="349" t="s">
        <v>171</v>
      </c>
      <c r="AU216" s="349" t="s">
        <v>90</v>
      </c>
      <c r="AV216" s="344" t="s">
        <v>44</v>
      </c>
      <c r="AW216" s="344" t="s">
        <v>42</v>
      </c>
      <c r="AX216" s="344" t="s">
        <v>82</v>
      </c>
      <c r="AY216" s="349" t="s">
        <v>163</v>
      </c>
    </row>
    <row r="217" spans="2:51" s="344" customFormat="1" ht="13.5">
      <c r="B217" s="345"/>
      <c r="D217" s="346" t="s">
        <v>171</v>
      </c>
      <c r="E217" s="347" t="s">
        <v>5</v>
      </c>
      <c r="F217" s="348" t="s">
        <v>1463</v>
      </c>
      <c r="H217" s="349" t="s">
        <v>5</v>
      </c>
      <c r="L217" s="345"/>
      <c r="M217" s="406"/>
      <c r="N217" s="407"/>
      <c r="O217" s="407"/>
      <c r="P217" s="407"/>
      <c r="Q217" s="407"/>
      <c r="R217" s="407"/>
      <c r="S217" s="407"/>
      <c r="T217" s="408"/>
      <c r="AT217" s="349" t="s">
        <v>171</v>
      </c>
      <c r="AU217" s="349" t="s">
        <v>90</v>
      </c>
      <c r="AV217" s="344" t="s">
        <v>44</v>
      </c>
      <c r="AW217" s="344" t="s">
        <v>42</v>
      </c>
      <c r="AX217" s="344" t="s">
        <v>82</v>
      </c>
      <c r="AY217" s="349" t="s">
        <v>163</v>
      </c>
    </row>
    <row r="218" spans="2:51" s="344" customFormat="1" ht="13.5">
      <c r="B218" s="345"/>
      <c r="D218" s="346" t="s">
        <v>171</v>
      </c>
      <c r="E218" s="347" t="s">
        <v>5</v>
      </c>
      <c r="F218" s="348" t="s">
        <v>1415</v>
      </c>
      <c r="H218" s="349" t="s">
        <v>5</v>
      </c>
      <c r="L218" s="345"/>
      <c r="M218" s="406"/>
      <c r="N218" s="407"/>
      <c r="O218" s="407"/>
      <c r="P218" s="407"/>
      <c r="Q218" s="407"/>
      <c r="R218" s="407"/>
      <c r="S218" s="407"/>
      <c r="T218" s="408"/>
      <c r="AT218" s="349" t="s">
        <v>171</v>
      </c>
      <c r="AU218" s="349" t="s">
        <v>90</v>
      </c>
      <c r="AV218" s="344" t="s">
        <v>44</v>
      </c>
      <c r="AW218" s="344" t="s">
        <v>42</v>
      </c>
      <c r="AX218" s="344" t="s">
        <v>82</v>
      </c>
      <c r="AY218" s="349" t="s">
        <v>163</v>
      </c>
    </row>
    <row r="219" spans="2:51" s="350" customFormat="1" ht="13.5">
      <c r="B219" s="351"/>
      <c r="D219" s="346" t="s">
        <v>171</v>
      </c>
      <c r="E219" s="352" t="s">
        <v>5</v>
      </c>
      <c r="F219" s="353" t="s">
        <v>183</v>
      </c>
      <c r="H219" s="354">
        <v>2</v>
      </c>
      <c r="L219" s="351"/>
      <c r="M219" s="409"/>
      <c r="N219" s="410"/>
      <c r="O219" s="410"/>
      <c r="P219" s="410"/>
      <c r="Q219" s="410"/>
      <c r="R219" s="410"/>
      <c r="S219" s="410"/>
      <c r="T219" s="411"/>
      <c r="AT219" s="352" t="s">
        <v>171</v>
      </c>
      <c r="AU219" s="352" t="s">
        <v>90</v>
      </c>
      <c r="AV219" s="350" t="s">
        <v>90</v>
      </c>
      <c r="AW219" s="350" t="s">
        <v>42</v>
      </c>
      <c r="AX219" s="350" t="s">
        <v>82</v>
      </c>
      <c r="AY219" s="352" t="s">
        <v>163</v>
      </c>
    </row>
    <row r="220" spans="2:51" s="355" customFormat="1" ht="13.5">
      <c r="B220" s="356"/>
      <c r="D220" s="346" t="s">
        <v>171</v>
      </c>
      <c r="E220" s="357" t="s">
        <v>5</v>
      </c>
      <c r="F220" s="358" t="s">
        <v>179</v>
      </c>
      <c r="H220" s="359">
        <v>2</v>
      </c>
      <c r="L220" s="356"/>
      <c r="M220" s="412"/>
      <c r="N220" s="413"/>
      <c r="O220" s="413"/>
      <c r="P220" s="413"/>
      <c r="Q220" s="413"/>
      <c r="R220" s="413"/>
      <c r="S220" s="413"/>
      <c r="T220" s="414"/>
      <c r="AT220" s="357" t="s">
        <v>171</v>
      </c>
      <c r="AU220" s="357" t="s">
        <v>90</v>
      </c>
      <c r="AV220" s="355" t="s">
        <v>93</v>
      </c>
      <c r="AW220" s="355" t="s">
        <v>42</v>
      </c>
      <c r="AX220" s="355" t="s">
        <v>82</v>
      </c>
      <c r="AY220" s="357" t="s">
        <v>163</v>
      </c>
    </row>
    <row r="221" spans="2:51" s="344" customFormat="1" ht="13.5">
      <c r="B221" s="345"/>
      <c r="D221" s="346" t="s">
        <v>171</v>
      </c>
      <c r="E221" s="347" t="s">
        <v>5</v>
      </c>
      <c r="F221" s="348" t="s">
        <v>1416</v>
      </c>
      <c r="H221" s="349" t="s">
        <v>5</v>
      </c>
      <c r="L221" s="345"/>
      <c r="M221" s="406"/>
      <c r="N221" s="407"/>
      <c r="O221" s="407"/>
      <c r="P221" s="407"/>
      <c r="Q221" s="407"/>
      <c r="R221" s="407"/>
      <c r="S221" s="407"/>
      <c r="T221" s="408"/>
      <c r="AT221" s="349" t="s">
        <v>171</v>
      </c>
      <c r="AU221" s="349" t="s">
        <v>90</v>
      </c>
      <c r="AV221" s="344" t="s">
        <v>44</v>
      </c>
      <c r="AW221" s="344" t="s">
        <v>42</v>
      </c>
      <c r="AX221" s="344" t="s">
        <v>82</v>
      </c>
      <c r="AY221" s="349" t="s">
        <v>163</v>
      </c>
    </row>
    <row r="222" spans="2:51" s="350" customFormat="1" ht="13.5">
      <c r="B222" s="351"/>
      <c r="D222" s="346" t="s">
        <v>171</v>
      </c>
      <c r="E222" s="352" t="s">
        <v>5</v>
      </c>
      <c r="F222" s="353" t="s">
        <v>650</v>
      </c>
      <c r="H222" s="354">
        <v>8</v>
      </c>
      <c r="L222" s="351"/>
      <c r="M222" s="409"/>
      <c r="N222" s="410"/>
      <c r="O222" s="410"/>
      <c r="P222" s="410"/>
      <c r="Q222" s="410"/>
      <c r="R222" s="410"/>
      <c r="S222" s="410"/>
      <c r="T222" s="411"/>
      <c r="AT222" s="352" t="s">
        <v>171</v>
      </c>
      <c r="AU222" s="352" t="s">
        <v>90</v>
      </c>
      <c r="AV222" s="350" t="s">
        <v>90</v>
      </c>
      <c r="AW222" s="350" t="s">
        <v>42</v>
      </c>
      <c r="AX222" s="350" t="s">
        <v>82</v>
      </c>
      <c r="AY222" s="352" t="s">
        <v>163</v>
      </c>
    </row>
    <row r="223" spans="2:51" s="355" customFormat="1" ht="13.5">
      <c r="B223" s="356"/>
      <c r="D223" s="346" t="s">
        <v>171</v>
      </c>
      <c r="E223" s="357" t="s">
        <v>5</v>
      </c>
      <c r="F223" s="358" t="s">
        <v>653</v>
      </c>
      <c r="H223" s="359">
        <v>8</v>
      </c>
      <c r="L223" s="356"/>
      <c r="M223" s="412"/>
      <c r="N223" s="413"/>
      <c r="O223" s="413"/>
      <c r="P223" s="413"/>
      <c r="Q223" s="413"/>
      <c r="R223" s="413"/>
      <c r="S223" s="413"/>
      <c r="T223" s="414"/>
      <c r="AT223" s="357" t="s">
        <v>171</v>
      </c>
      <c r="AU223" s="357" t="s">
        <v>90</v>
      </c>
      <c r="AV223" s="355" t="s">
        <v>93</v>
      </c>
      <c r="AW223" s="355" t="s">
        <v>42</v>
      </c>
      <c r="AX223" s="355" t="s">
        <v>82</v>
      </c>
      <c r="AY223" s="357" t="s">
        <v>163</v>
      </c>
    </row>
    <row r="224" spans="2:51" s="344" customFormat="1" ht="13.5">
      <c r="B224" s="345"/>
      <c r="D224" s="346" t="s">
        <v>171</v>
      </c>
      <c r="E224" s="347" t="s">
        <v>5</v>
      </c>
      <c r="F224" s="348" t="s">
        <v>1417</v>
      </c>
      <c r="H224" s="349" t="s">
        <v>5</v>
      </c>
      <c r="L224" s="345"/>
      <c r="M224" s="406"/>
      <c r="N224" s="407"/>
      <c r="O224" s="407"/>
      <c r="P224" s="407"/>
      <c r="Q224" s="407"/>
      <c r="R224" s="407"/>
      <c r="S224" s="407"/>
      <c r="T224" s="408"/>
      <c r="AT224" s="349" t="s">
        <v>171</v>
      </c>
      <c r="AU224" s="349" t="s">
        <v>90</v>
      </c>
      <c r="AV224" s="344" t="s">
        <v>44</v>
      </c>
      <c r="AW224" s="344" t="s">
        <v>42</v>
      </c>
      <c r="AX224" s="344" t="s">
        <v>82</v>
      </c>
      <c r="AY224" s="349" t="s">
        <v>163</v>
      </c>
    </row>
    <row r="225" spans="2:51" s="350" customFormat="1" ht="13.5">
      <c r="B225" s="351"/>
      <c r="D225" s="346" t="s">
        <v>171</v>
      </c>
      <c r="E225" s="352" t="s">
        <v>5</v>
      </c>
      <c r="F225" s="353" t="s">
        <v>183</v>
      </c>
      <c r="H225" s="354">
        <v>2</v>
      </c>
      <c r="L225" s="351"/>
      <c r="M225" s="409"/>
      <c r="N225" s="410"/>
      <c r="O225" s="410"/>
      <c r="P225" s="410"/>
      <c r="Q225" s="410"/>
      <c r="R225" s="410"/>
      <c r="S225" s="410"/>
      <c r="T225" s="411"/>
      <c r="AT225" s="352" t="s">
        <v>171</v>
      </c>
      <c r="AU225" s="352" t="s">
        <v>90</v>
      </c>
      <c r="AV225" s="350" t="s">
        <v>90</v>
      </c>
      <c r="AW225" s="350" t="s">
        <v>42</v>
      </c>
      <c r="AX225" s="350" t="s">
        <v>82</v>
      </c>
      <c r="AY225" s="352" t="s">
        <v>163</v>
      </c>
    </row>
    <row r="226" spans="2:51" s="355" customFormat="1" ht="13.5">
      <c r="B226" s="356"/>
      <c r="D226" s="346" t="s">
        <v>171</v>
      </c>
      <c r="E226" s="357" t="s">
        <v>5</v>
      </c>
      <c r="F226" s="358" t="s">
        <v>184</v>
      </c>
      <c r="H226" s="359">
        <v>2</v>
      </c>
      <c r="L226" s="356"/>
      <c r="M226" s="412"/>
      <c r="N226" s="413"/>
      <c r="O226" s="413"/>
      <c r="P226" s="413"/>
      <c r="Q226" s="413"/>
      <c r="R226" s="413"/>
      <c r="S226" s="413"/>
      <c r="T226" s="414"/>
      <c r="AT226" s="357" t="s">
        <v>171</v>
      </c>
      <c r="AU226" s="357" t="s">
        <v>90</v>
      </c>
      <c r="AV226" s="355" t="s">
        <v>93</v>
      </c>
      <c r="AW226" s="355" t="s">
        <v>42</v>
      </c>
      <c r="AX226" s="355" t="s">
        <v>82</v>
      </c>
      <c r="AY226" s="357" t="s">
        <v>163</v>
      </c>
    </row>
    <row r="227" spans="2:51" s="360" customFormat="1" ht="13.5">
      <c r="B227" s="361"/>
      <c r="D227" s="362" t="s">
        <v>171</v>
      </c>
      <c r="E227" s="363" t="s">
        <v>5</v>
      </c>
      <c r="F227" s="364" t="s">
        <v>185</v>
      </c>
      <c r="H227" s="365">
        <v>12</v>
      </c>
      <c r="L227" s="361"/>
      <c r="M227" s="415"/>
      <c r="N227" s="416"/>
      <c r="O227" s="416"/>
      <c r="P227" s="416"/>
      <c r="Q227" s="416"/>
      <c r="R227" s="416"/>
      <c r="S227" s="416"/>
      <c r="T227" s="417"/>
      <c r="AT227" s="418" t="s">
        <v>171</v>
      </c>
      <c r="AU227" s="418" t="s">
        <v>90</v>
      </c>
      <c r="AV227" s="360" t="s">
        <v>96</v>
      </c>
      <c r="AW227" s="360" t="s">
        <v>42</v>
      </c>
      <c r="AX227" s="360" t="s">
        <v>44</v>
      </c>
      <c r="AY227" s="418" t="s">
        <v>163</v>
      </c>
    </row>
    <row r="228" spans="2:65" s="267" customFormat="1" ht="31.5" customHeight="1">
      <c r="B228" s="268"/>
      <c r="C228" s="338" t="s">
        <v>337</v>
      </c>
      <c r="D228" s="338" t="s">
        <v>165</v>
      </c>
      <c r="E228" s="339" t="s">
        <v>334</v>
      </c>
      <c r="F228" s="340" t="s">
        <v>335</v>
      </c>
      <c r="G228" s="341" t="s">
        <v>188</v>
      </c>
      <c r="H228" s="342">
        <v>4.379</v>
      </c>
      <c r="I228" s="107"/>
      <c r="J228" s="343">
        <f>ROUND(I228*H228,2)</f>
        <v>0</v>
      </c>
      <c r="K228" s="340" t="s">
        <v>169</v>
      </c>
      <c r="L228" s="268"/>
      <c r="M228" s="401" t="s">
        <v>5</v>
      </c>
      <c r="N228" s="402" t="s">
        <v>53</v>
      </c>
      <c r="O228" s="269"/>
      <c r="P228" s="403">
        <f>O228*H228</f>
        <v>0</v>
      </c>
      <c r="Q228" s="403">
        <v>0</v>
      </c>
      <c r="R228" s="403">
        <f>Q228*H228</f>
        <v>0</v>
      </c>
      <c r="S228" s="403">
        <v>0.055</v>
      </c>
      <c r="T228" s="404">
        <f>S228*H228</f>
        <v>0.24084499999999998</v>
      </c>
      <c r="AR228" s="386" t="s">
        <v>96</v>
      </c>
      <c r="AT228" s="386" t="s">
        <v>165</v>
      </c>
      <c r="AU228" s="386" t="s">
        <v>90</v>
      </c>
      <c r="AY228" s="386" t="s">
        <v>163</v>
      </c>
      <c r="BE228" s="405">
        <f>IF(N228="základní",J228,0)</f>
        <v>0</v>
      </c>
      <c r="BF228" s="405">
        <f>IF(N228="snížená",J228,0)</f>
        <v>0</v>
      </c>
      <c r="BG228" s="405">
        <f>IF(N228="zákl. přenesená",J228,0)</f>
        <v>0</v>
      </c>
      <c r="BH228" s="405">
        <f>IF(N228="sníž. přenesená",J228,0)</f>
        <v>0</v>
      </c>
      <c r="BI228" s="405">
        <f>IF(N228="nulová",J228,0)</f>
        <v>0</v>
      </c>
      <c r="BJ228" s="386" t="s">
        <v>44</v>
      </c>
      <c r="BK228" s="405">
        <f>ROUND(I228*H228,2)</f>
        <v>0</v>
      </c>
      <c r="BL228" s="386" t="s">
        <v>96</v>
      </c>
      <c r="BM228" s="386" t="s">
        <v>1464</v>
      </c>
    </row>
    <row r="229" spans="2:51" s="344" customFormat="1" ht="13.5">
      <c r="B229" s="345"/>
      <c r="D229" s="346" t="s">
        <v>171</v>
      </c>
      <c r="E229" s="347" t="s">
        <v>5</v>
      </c>
      <c r="F229" s="348" t="s">
        <v>172</v>
      </c>
      <c r="H229" s="349" t="s">
        <v>5</v>
      </c>
      <c r="L229" s="345"/>
      <c r="M229" s="406"/>
      <c r="N229" s="407"/>
      <c r="O229" s="407"/>
      <c r="P229" s="407"/>
      <c r="Q229" s="407"/>
      <c r="R229" s="407"/>
      <c r="S229" s="407"/>
      <c r="T229" s="408"/>
      <c r="AT229" s="349" t="s">
        <v>171</v>
      </c>
      <c r="AU229" s="349" t="s">
        <v>90</v>
      </c>
      <c r="AV229" s="344" t="s">
        <v>44</v>
      </c>
      <c r="AW229" s="344" t="s">
        <v>42</v>
      </c>
      <c r="AX229" s="344" t="s">
        <v>82</v>
      </c>
      <c r="AY229" s="349" t="s">
        <v>163</v>
      </c>
    </row>
    <row r="230" spans="2:51" s="344" customFormat="1" ht="13.5">
      <c r="B230" s="345"/>
      <c r="D230" s="346" t="s">
        <v>171</v>
      </c>
      <c r="E230" s="347" t="s">
        <v>5</v>
      </c>
      <c r="F230" s="348" t="s">
        <v>192</v>
      </c>
      <c r="H230" s="349" t="s">
        <v>5</v>
      </c>
      <c r="L230" s="345"/>
      <c r="M230" s="406"/>
      <c r="N230" s="407"/>
      <c r="O230" s="407"/>
      <c r="P230" s="407"/>
      <c r="Q230" s="407"/>
      <c r="R230" s="407"/>
      <c r="S230" s="407"/>
      <c r="T230" s="408"/>
      <c r="AT230" s="349" t="s">
        <v>171</v>
      </c>
      <c r="AU230" s="349" t="s">
        <v>90</v>
      </c>
      <c r="AV230" s="344" t="s">
        <v>44</v>
      </c>
      <c r="AW230" s="344" t="s">
        <v>42</v>
      </c>
      <c r="AX230" s="344" t="s">
        <v>82</v>
      </c>
      <c r="AY230" s="349" t="s">
        <v>163</v>
      </c>
    </row>
    <row r="231" spans="2:51" s="350" customFormat="1" ht="13.5">
      <c r="B231" s="351"/>
      <c r="D231" s="346" t="s">
        <v>171</v>
      </c>
      <c r="E231" s="352" t="s">
        <v>5</v>
      </c>
      <c r="F231" s="353" t="s">
        <v>1419</v>
      </c>
      <c r="H231" s="354">
        <v>0.696</v>
      </c>
      <c r="L231" s="351"/>
      <c r="M231" s="409"/>
      <c r="N231" s="410"/>
      <c r="O231" s="410"/>
      <c r="P231" s="410"/>
      <c r="Q231" s="410"/>
      <c r="R231" s="410"/>
      <c r="S231" s="410"/>
      <c r="T231" s="411"/>
      <c r="AT231" s="352" t="s">
        <v>171</v>
      </c>
      <c r="AU231" s="352" t="s">
        <v>90</v>
      </c>
      <c r="AV231" s="350" t="s">
        <v>90</v>
      </c>
      <c r="AW231" s="350" t="s">
        <v>42</v>
      </c>
      <c r="AX231" s="350" t="s">
        <v>82</v>
      </c>
      <c r="AY231" s="352" t="s">
        <v>163</v>
      </c>
    </row>
    <row r="232" spans="2:51" s="355" customFormat="1" ht="13.5">
      <c r="B232" s="356"/>
      <c r="D232" s="346" t="s">
        <v>171</v>
      </c>
      <c r="E232" s="357" t="s">
        <v>5</v>
      </c>
      <c r="F232" s="358" t="s">
        <v>179</v>
      </c>
      <c r="H232" s="359">
        <v>0.696</v>
      </c>
      <c r="L232" s="356"/>
      <c r="M232" s="412"/>
      <c r="N232" s="413"/>
      <c r="O232" s="413"/>
      <c r="P232" s="413"/>
      <c r="Q232" s="413"/>
      <c r="R232" s="413"/>
      <c r="S232" s="413"/>
      <c r="T232" s="414"/>
      <c r="AT232" s="357" t="s">
        <v>171</v>
      </c>
      <c r="AU232" s="357" t="s">
        <v>90</v>
      </c>
      <c r="AV232" s="355" t="s">
        <v>93</v>
      </c>
      <c r="AW232" s="355" t="s">
        <v>42</v>
      </c>
      <c r="AX232" s="355" t="s">
        <v>82</v>
      </c>
      <c r="AY232" s="357" t="s">
        <v>163</v>
      </c>
    </row>
    <row r="233" spans="2:51" s="350" customFormat="1" ht="13.5">
      <c r="B233" s="351"/>
      <c r="D233" s="346" t="s">
        <v>171</v>
      </c>
      <c r="E233" s="352" t="s">
        <v>5</v>
      </c>
      <c r="F233" s="353" t="s">
        <v>1420</v>
      </c>
      <c r="H233" s="354">
        <v>0.756</v>
      </c>
      <c r="L233" s="351"/>
      <c r="M233" s="409"/>
      <c r="N233" s="410"/>
      <c r="O233" s="410"/>
      <c r="P233" s="410"/>
      <c r="Q233" s="410"/>
      <c r="R233" s="410"/>
      <c r="S233" s="410"/>
      <c r="T233" s="411"/>
      <c r="AT233" s="352" t="s">
        <v>171</v>
      </c>
      <c r="AU233" s="352" t="s">
        <v>90</v>
      </c>
      <c r="AV233" s="350" t="s">
        <v>90</v>
      </c>
      <c r="AW233" s="350" t="s">
        <v>42</v>
      </c>
      <c r="AX233" s="350" t="s">
        <v>82</v>
      </c>
      <c r="AY233" s="352" t="s">
        <v>163</v>
      </c>
    </row>
    <row r="234" spans="2:51" s="350" customFormat="1" ht="13.5">
      <c r="B234" s="351"/>
      <c r="D234" s="346" t="s">
        <v>171</v>
      </c>
      <c r="E234" s="352" t="s">
        <v>5</v>
      </c>
      <c r="F234" s="353" t="s">
        <v>1421</v>
      </c>
      <c r="H234" s="354">
        <v>0.711</v>
      </c>
      <c r="L234" s="351"/>
      <c r="M234" s="409"/>
      <c r="N234" s="410"/>
      <c r="O234" s="410"/>
      <c r="P234" s="410"/>
      <c r="Q234" s="410"/>
      <c r="R234" s="410"/>
      <c r="S234" s="410"/>
      <c r="T234" s="411"/>
      <c r="AT234" s="352" t="s">
        <v>171</v>
      </c>
      <c r="AU234" s="352" t="s">
        <v>90</v>
      </c>
      <c r="AV234" s="350" t="s">
        <v>90</v>
      </c>
      <c r="AW234" s="350" t="s">
        <v>42</v>
      </c>
      <c r="AX234" s="350" t="s">
        <v>82</v>
      </c>
      <c r="AY234" s="352" t="s">
        <v>163</v>
      </c>
    </row>
    <row r="235" spans="2:51" s="350" customFormat="1" ht="13.5">
      <c r="B235" s="351"/>
      <c r="D235" s="346" t="s">
        <v>171</v>
      </c>
      <c r="E235" s="352" t="s">
        <v>5</v>
      </c>
      <c r="F235" s="353" t="s">
        <v>1422</v>
      </c>
      <c r="H235" s="354">
        <v>0.726</v>
      </c>
      <c r="L235" s="351"/>
      <c r="M235" s="409"/>
      <c r="N235" s="410"/>
      <c r="O235" s="410"/>
      <c r="P235" s="410"/>
      <c r="Q235" s="410"/>
      <c r="R235" s="410"/>
      <c r="S235" s="410"/>
      <c r="T235" s="411"/>
      <c r="AT235" s="352" t="s">
        <v>171</v>
      </c>
      <c r="AU235" s="352" t="s">
        <v>90</v>
      </c>
      <c r="AV235" s="350" t="s">
        <v>90</v>
      </c>
      <c r="AW235" s="350" t="s">
        <v>42</v>
      </c>
      <c r="AX235" s="350" t="s">
        <v>82</v>
      </c>
      <c r="AY235" s="352" t="s">
        <v>163</v>
      </c>
    </row>
    <row r="236" spans="2:51" s="350" customFormat="1" ht="13.5">
      <c r="B236" s="351"/>
      <c r="D236" s="346" t="s">
        <v>171</v>
      </c>
      <c r="E236" s="352" t="s">
        <v>5</v>
      </c>
      <c r="F236" s="353" t="s">
        <v>1423</v>
      </c>
      <c r="H236" s="354">
        <v>0.681</v>
      </c>
      <c r="L236" s="351"/>
      <c r="M236" s="409"/>
      <c r="N236" s="410"/>
      <c r="O236" s="410"/>
      <c r="P236" s="410"/>
      <c r="Q236" s="410"/>
      <c r="R236" s="410"/>
      <c r="S236" s="410"/>
      <c r="T236" s="411"/>
      <c r="AT236" s="352" t="s">
        <v>171</v>
      </c>
      <c r="AU236" s="352" t="s">
        <v>90</v>
      </c>
      <c r="AV236" s="350" t="s">
        <v>90</v>
      </c>
      <c r="AW236" s="350" t="s">
        <v>42</v>
      </c>
      <c r="AX236" s="350" t="s">
        <v>82</v>
      </c>
      <c r="AY236" s="352" t="s">
        <v>163</v>
      </c>
    </row>
    <row r="237" spans="2:51" s="355" customFormat="1" ht="13.5">
      <c r="B237" s="356"/>
      <c r="D237" s="346" t="s">
        <v>171</v>
      </c>
      <c r="E237" s="357" t="s">
        <v>5</v>
      </c>
      <c r="F237" s="358" t="s">
        <v>653</v>
      </c>
      <c r="H237" s="359">
        <v>2.874</v>
      </c>
      <c r="L237" s="356"/>
      <c r="M237" s="412"/>
      <c r="N237" s="413"/>
      <c r="O237" s="413"/>
      <c r="P237" s="413"/>
      <c r="Q237" s="413"/>
      <c r="R237" s="413"/>
      <c r="S237" s="413"/>
      <c r="T237" s="414"/>
      <c r="AT237" s="357" t="s">
        <v>171</v>
      </c>
      <c r="AU237" s="357" t="s">
        <v>90</v>
      </c>
      <c r="AV237" s="355" t="s">
        <v>93</v>
      </c>
      <c r="AW237" s="355" t="s">
        <v>42</v>
      </c>
      <c r="AX237" s="355" t="s">
        <v>82</v>
      </c>
      <c r="AY237" s="357" t="s">
        <v>163</v>
      </c>
    </row>
    <row r="238" spans="2:51" s="350" customFormat="1" ht="13.5">
      <c r="B238" s="351"/>
      <c r="D238" s="346" t="s">
        <v>171</v>
      </c>
      <c r="E238" s="352" t="s">
        <v>5</v>
      </c>
      <c r="F238" s="353" t="s">
        <v>967</v>
      </c>
      <c r="H238" s="354">
        <v>0.809</v>
      </c>
      <c r="L238" s="351"/>
      <c r="M238" s="409"/>
      <c r="N238" s="410"/>
      <c r="O238" s="410"/>
      <c r="P238" s="410"/>
      <c r="Q238" s="410"/>
      <c r="R238" s="410"/>
      <c r="S238" s="410"/>
      <c r="T238" s="411"/>
      <c r="AT238" s="352" t="s">
        <v>171</v>
      </c>
      <c r="AU238" s="352" t="s">
        <v>90</v>
      </c>
      <c r="AV238" s="350" t="s">
        <v>90</v>
      </c>
      <c r="AW238" s="350" t="s">
        <v>42</v>
      </c>
      <c r="AX238" s="350" t="s">
        <v>82</v>
      </c>
      <c r="AY238" s="352" t="s">
        <v>163</v>
      </c>
    </row>
    <row r="239" spans="2:51" s="355" customFormat="1" ht="13.5">
      <c r="B239" s="356"/>
      <c r="D239" s="346" t="s">
        <v>171</v>
      </c>
      <c r="E239" s="357" t="s">
        <v>5</v>
      </c>
      <c r="F239" s="358" t="s">
        <v>184</v>
      </c>
      <c r="H239" s="359">
        <v>0.809</v>
      </c>
      <c r="L239" s="356"/>
      <c r="M239" s="412"/>
      <c r="N239" s="413"/>
      <c r="O239" s="413"/>
      <c r="P239" s="413"/>
      <c r="Q239" s="413"/>
      <c r="R239" s="413"/>
      <c r="S239" s="413"/>
      <c r="T239" s="414"/>
      <c r="AT239" s="357" t="s">
        <v>171</v>
      </c>
      <c r="AU239" s="357" t="s">
        <v>90</v>
      </c>
      <c r="AV239" s="355" t="s">
        <v>93</v>
      </c>
      <c r="AW239" s="355" t="s">
        <v>42</v>
      </c>
      <c r="AX239" s="355" t="s">
        <v>82</v>
      </c>
      <c r="AY239" s="357" t="s">
        <v>163</v>
      </c>
    </row>
    <row r="240" spans="2:51" s="360" customFormat="1" ht="13.5">
      <c r="B240" s="361"/>
      <c r="D240" s="362" t="s">
        <v>171</v>
      </c>
      <c r="E240" s="363" t="s">
        <v>5</v>
      </c>
      <c r="F240" s="364" t="s">
        <v>185</v>
      </c>
      <c r="H240" s="365">
        <v>4.379</v>
      </c>
      <c r="L240" s="361"/>
      <c r="M240" s="415"/>
      <c r="N240" s="416"/>
      <c r="O240" s="416"/>
      <c r="P240" s="416"/>
      <c r="Q240" s="416"/>
      <c r="R240" s="416"/>
      <c r="S240" s="416"/>
      <c r="T240" s="417"/>
      <c r="AT240" s="418" t="s">
        <v>171</v>
      </c>
      <c r="AU240" s="418" t="s">
        <v>90</v>
      </c>
      <c r="AV240" s="360" t="s">
        <v>96</v>
      </c>
      <c r="AW240" s="360" t="s">
        <v>42</v>
      </c>
      <c r="AX240" s="360" t="s">
        <v>44</v>
      </c>
      <c r="AY240" s="418" t="s">
        <v>163</v>
      </c>
    </row>
    <row r="241" spans="2:65" s="267" customFormat="1" ht="31.5" customHeight="1">
      <c r="B241" s="268"/>
      <c r="C241" s="338" t="s">
        <v>345</v>
      </c>
      <c r="D241" s="338" t="s">
        <v>165</v>
      </c>
      <c r="E241" s="339" t="s">
        <v>338</v>
      </c>
      <c r="F241" s="340" t="s">
        <v>339</v>
      </c>
      <c r="G241" s="341" t="s">
        <v>188</v>
      </c>
      <c r="H241" s="342">
        <v>5.91</v>
      </c>
      <c r="I241" s="107"/>
      <c r="J241" s="343">
        <f>ROUND(I241*H241,2)</f>
        <v>0</v>
      </c>
      <c r="K241" s="340" t="s">
        <v>169</v>
      </c>
      <c r="L241" s="268"/>
      <c r="M241" s="401" t="s">
        <v>5</v>
      </c>
      <c r="N241" s="402" t="s">
        <v>53</v>
      </c>
      <c r="O241" s="269"/>
      <c r="P241" s="403">
        <f>O241*H241</f>
        <v>0</v>
      </c>
      <c r="Q241" s="403">
        <v>0</v>
      </c>
      <c r="R241" s="403">
        <f>Q241*H241</f>
        <v>0</v>
      </c>
      <c r="S241" s="403">
        <v>0.076</v>
      </c>
      <c r="T241" s="404">
        <f>S241*H241</f>
        <v>0.44916</v>
      </c>
      <c r="AR241" s="386" t="s">
        <v>96</v>
      </c>
      <c r="AT241" s="386" t="s">
        <v>165</v>
      </c>
      <c r="AU241" s="386" t="s">
        <v>90</v>
      </c>
      <c r="AY241" s="386" t="s">
        <v>163</v>
      </c>
      <c r="BE241" s="405">
        <f>IF(N241="základní",J241,0)</f>
        <v>0</v>
      </c>
      <c r="BF241" s="405">
        <f>IF(N241="snížená",J241,0)</f>
        <v>0</v>
      </c>
      <c r="BG241" s="405">
        <f>IF(N241="zákl. přenesená",J241,0)</f>
        <v>0</v>
      </c>
      <c r="BH241" s="405">
        <f>IF(N241="sníž. přenesená",J241,0)</f>
        <v>0</v>
      </c>
      <c r="BI241" s="405">
        <f>IF(N241="nulová",J241,0)</f>
        <v>0</v>
      </c>
      <c r="BJ241" s="386" t="s">
        <v>44</v>
      </c>
      <c r="BK241" s="405">
        <f>ROUND(I241*H241,2)</f>
        <v>0</v>
      </c>
      <c r="BL241" s="386" t="s">
        <v>96</v>
      </c>
      <c r="BM241" s="386" t="s">
        <v>1465</v>
      </c>
    </row>
    <row r="242" spans="2:47" s="267" customFormat="1" ht="40.5">
      <c r="B242" s="268"/>
      <c r="D242" s="346" t="s">
        <v>190</v>
      </c>
      <c r="F242" s="366" t="s">
        <v>341</v>
      </c>
      <c r="L242" s="268"/>
      <c r="M242" s="419"/>
      <c r="N242" s="269"/>
      <c r="O242" s="269"/>
      <c r="P242" s="269"/>
      <c r="Q242" s="269"/>
      <c r="R242" s="269"/>
      <c r="S242" s="269"/>
      <c r="T242" s="420"/>
      <c r="AT242" s="386" t="s">
        <v>190</v>
      </c>
      <c r="AU242" s="386" t="s">
        <v>90</v>
      </c>
    </row>
    <row r="243" spans="2:51" s="344" customFormat="1" ht="13.5">
      <c r="B243" s="345"/>
      <c r="D243" s="346" t="s">
        <v>171</v>
      </c>
      <c r="E243" s="347" t="s">
        <v>5</v>
      </c>
      <c r="F243" s="348" t="s">
        <v>172</v>
      </c>
      <c r="H243" s="349" t="s">
        <v>5</v>
      </c>
      <c r="L243" s="345"/>
      <c r="M243" s="406"/>
      <c r="N243" s="407"/>
      <c r="O243" s="407"/>
      <c r="P243" s="407"/>
      <c r="Q243" s="407"/>
      <c r="R243" s="407"/>
      <c r="S243" s="407"/>
      <c r="T243" s="408"/>
      <c r="AT243" s="349" t="s">
        <v>171</v>
      </c>
      <c r="AU243" s="349" t="s">
        <v>90</v>
      </c>
      <c r="AV243" s="344" t="s">
        <v>44</v>
      </c>
      <c r="AW243" s="344" t="s">
        <v>42</v>
      </c>
      <c r="AX243" s="344" t="s">
        <v>82</v>
      </c>
      <c r="AY243" s="349" t="s">
        <v>163</v>
      </c>
    </row>
    <row r="244" spans="2:51" s="350" customFormat="1" ht="13.5">
      <c r="B244" s="351"/>
      <c r="D244" s="346" t="s">
        <v>171</v>
      </c>
      <c r="E244" s="352" t="s">
        <v>5</v>
      </c>
      <c r="F244" s="353" t="s">
        <v>1451</v>
      </c>
      <c r="H244" s="354">
        <v>1.379</v>
      </c>
      <c r="L244" s="351"/>
      <c r="M244" s="409"/>
      <c r="N244" s="410"/>
      <c r="O244" s="410"/>
      <c r="P244" s="410"/>
      <c r="Q244" s="410"/>
      <c r="R244" s="410"/>
      <c r="S244" s="410"/>
      <c r="T244" s="411"/>
      <c r="AT244" s="352" t="s">
        <v>171</v>
      </c>
      <c r="AU244" s="352" t="s">
        <v>90</v>
      </c>
      <c r="AV244" s="350" t="s">
        <v>90</v>
      </c>
      <c r="AW244" s="350" t="s">
        <v>42</v>
      </c>
      <c r="AX244" s="350" t="s">
        <v>82</v>
      </c>
      <c r="AY244" s="352" t="s">
        <v>163</v>
      </c>
    </row>
    <row r="245" spans="2:51" s="355" customFormat="1" ht="13.5">
      <c r="B245" s="356"/>
      <c r="D245" s="346" t="s">
        <v>171</v>
      </c>
      <c r="E245" s="357" t="s">
        <v>5</v>
      </c>
      <c r="F245" s="358" t="s">
        <v>179</v>
      </c>
      <c r="H245" s="359">
        <v>1.379</v>
      </c>
      <c r="L245" s="356"/>
      <c r="M245" s="412"/>
      <c r="N245" s="413"/>
      <c r="O245" s="413"/>
      <c r="P245" s="413"/>
      <c r="Q245" s="413"/>
      <c r="R245" s="413"/>
      <c r="S245" s="413"/>
      <c r="T245" s="414"/>
      <c r="AT245" s="357" t="s">
        <v>171</v>
      </c>
      <c r="AU245" s="357" t="s">
        <v>90</v>
      </c>
      <c r="AV245" s="355" t="s">
        <v>93</v>
      </c>
      <c r="AW245" s="355" t="s">
        <v>42</v>
      </c>
      <c r="AX245" s="355" t="s">
        <v>82</v>
      </c>
      <c r="AY245" s="357" t="s">
        <v>163</v>
      </c>
    </row>
    <row r="246" spans="2:51" s="350" customFormat="1" ht="13.5">
      <c r="B246" s="351"/>
      <c r="D246" s="346" t="s">
        <v>171</v>
      </c>
      <c r="E246" s="352" t="s">
        <v>5</v>
      </c>
      <c r="F246" s="353" t="s">
        <v>1453</v>
      </c>
      <c r="H246" s="354">
        <v>1.576</v>
      </c>
      <c r="L246" s="351"/>
      <c r="M246" s="409"/>
      <c r="N246" s="410"/>
      <c r="O246" s="410"/>
      <c r="P246" s="410"/>
      <c r="Q246" s="410"/>
      <c r="R246" s="410"/>
      <c r="S246" s="410"/>
      <c r="T246" s="411"/>
      <c r="AT246" s="352" t="s">
        <v>171</v>
      </c>
      <c r="AU246" s="352" t="s">
        <v>90</v>
      </c>
      <c r="AV246" s="350" t="s">
        <v>90</v>
      </c>
      <c r="AW246" s="350" t="s">
        <v>42</v>
      </c>
      <c r="AX246" s="350" t="s">
        <v>82</v>
      </c>
      <c r="AY246" s="352" t="s">
        <v>163</v>
      </c>
    </row>
    <row r="247" spans="2:51" s="350" customFormat="1" ht="13.5">
      <c r="B247" s="351"/>
      <c r="D247" s="346" t="s">
        <v>171</v>
      </c>
      <c r="E247" s="352" t="s">
        <v>5</v>
      </c>
      <c r="F247" s="353" t="s">
        <v>1454</v>
      </c>
      <c r="H247" s="354">
        <v>1.773</v>
      </c>
      <c r="L247" s="351"/>
      <c r="M247" s="409"/>
      <c r="N247" s="410"/>
      <c r="O247" s="410"/>
      <c r="P247" s="410"/>
      <c r="Q247" s="410"/>
      <c r="R247" s="410"/>
      <c r="S247" s="410"/>
      <c r="T247" s="411"/>
      <c r="AT247" s="352" t="s">
        <v>171</v>
      </c>
      <c r="AU247" s="352" t="s">
        <v>90</v>
      </c>
      <c r="AV247" s="350" t="s">
        <v>90</v>
      </c>
      <c r="AW247" s="350" t="s">
        <v>42</v>
      </c>
      <c r="AX247" s="350" t="s">
        <v>82</v>
      </c>
      <c r="AY247" s="352" t="s">
        <v>163</v>
      </c>
    </row>
    <row r="248" spans="2:51" s="350" customFormat="1" ht="13.5">
      <c r="B248" s="351"/>
      <c r="D248" s="346" t="s">
        <v>171</v>
      </c>
      <c r="E248" s="352" t="s">
        <v>5</v>
      </c>
      <c r="F248" s="353" t="s">
        <v>1455</v>
      </c>
      <c r="H248" s="354">
        <v>1.182</v>
      </c>
      <c r="L248" s="351"/>
      <c r="M248" s="409"/>
      <c r="N248" s="410"/>
      <c r="O248" s="410"/>
      <c r="P248" s="410"/>
      <c r="Q248" s="410"/>
      <c r="R248" s="410"/>
      <c r="S248" s="410"/>
      <c r="T248" s="411"/>
      <c r="AT248" s="352" t="s">
        <v>171</v>
      </c>
      <c r="AU248" s="352" t="s">
        <v>90</v>
      </c>
      <c r="AV248" s="350" t="s">
        <v>90</v>
      </c>
      <c r="AW248" s="350" t="s">
        <v>42</v>
      </c>
      <c r="AX248" s="350" t="s">
        <v>82</v>
      </c>
      <c r="AY248" s="352" t="s">
        <v>163</v>
      </c>
    </row>
    <row r="249" spans="2:51" s="355" customFormat="1" ht="13.5">
      <c r="B249" s="356"/>
      <c r="D249" s="346" t="s">
        <v>171</v>
      </c>
      <c r="E249" s="357" t="s">
        <v>5</v>
      </c>
      <c r="F249" s="358" t="s">
        <v>653</v>
      </c>
      <c r="H249" s="359">
        <v>4.531</v>
      </c>
      <c r="L249" s="356"/>
      <c r="M249" s="412"/>
      <c r="N249" s="413"/>
      <c r="O249" s="413"/>
      <c r="P249" s="413"/>
      <c r="Q249" s="413"/>
      <c r="R249" s="413"/>
      <c r="S249" s="413"/>
      <c r="T249" s="414"/>
      <c r="AT249" s="357" t="s">
        <v>171</v>
      </c>
      <c r="AU249" s="357" t="s">
        <v>90</v>
      </c>
      <c r="AV249" s="355" t="s">
        <v>93</v>
      </c>
      <c r="AW249" s="355" t="s">
        <v>42</v>
      </c>
      <c r="AX249" s="355" t="s">
        <v>82</v>
      </c>
      <c r="AY249" s="357" t="s">
        <v>163</v>
      </c>
    </row>
    <row r="250" spans="2:51" s="360" customFormat="1" ht="13.5">
      <c r="B250" s="361"/>
      <c r="D250" s="362" t="s">
        <v>171</v>
      </c>
      <c r="E250" s="363" t="s">
        <v>5</v>
      </c>
      <c r="F250" s="364" t="s">
        <v>185</v>
      </c>
      <c r="H250" s="365">
        <v>5.91</v>
      </c>
      <c r="L250" s="361"/>
      <c r="M250" s="415"/>
      <c r="N250" s="416"/>
      <c r="O250" s="416"/>
      <c r="P250" s="416"/>
      <c r="Q250" s="416"/>
      <c r="R250" s="416"/>
      <c r="S250" s="416"/>
      <c r="T250" s="417"/>
      <c r="AT250" s="418" t="s">
        <v>171</v>
      </c>
      <c r="AU250" s="418" t="s">
        <v>90</v>
      </c>
      <c r="AV250" s="360" t="s">
        <v>96</v>
      </c>
      <c r="AW250" s="360" t="s">
        <v>42</v>
      </c>
      <c r="AX250" s="360" t="s">
        <v>44</v>
      </c>
      <c r="AY250" s="418" t="s">
        <v>163</v>
      </c>
    </row>
    <row r="251" spans="2:65" s="267" customFormat="1" ht="31.5" customHeight="1">
      <c r="B251" s="268"/>
      <c r="C251" s="338" t="s">
        <v>366</v>
      </c>
      <c r="D251" s="338" t="s">
        <v>165</v>
      </c>
      <c r="E251" s="339" t="s">
        <v>346</v>
      </c>
      <c r="F251" s="340" t="s">
        <v>347</v>
      </c>
      <c r="G251" s="341" t="s">
        <v>188</v>
      </c>
      <c r="H251" s="342">
        <v>5.024</v>
      </c>
      <c r="I251" s="107"/>
      <c r="J251" s="343">
        <f>ROUND(I251*H251,2)</f>
        <v>0</v>
      </c>
      <c r="K251" s="340" t="s">
        <v>169</v>
      </c>
      <c r="L251" s="268"/>
      <c r="M251" s="401" t="s">
        <v>5</v>
      </c>
      <c r="N251" s="402" t="s">
        <v>53</v>
      </c>
      <c r="O251" s="269"/>
      <c r="P251" s="403">
        <f>O251*H251</f>
        <v>0</v>
      </c>
      <c r="Q251" s="403">
        <v>0</v>
      </c>
      <c r="R251" s="403">
        <f>Q251*H251</f>
        <v>0</v>
      </c>
      <c r="S251" s="403">
        <v>0.063</v>
      </c>
      <c r="T251" s="404">
        <f>S251*H251</f>
        <v>0.316512</v>
      </c>
      <c r="AR251" s="386" t="s">
        <v>96</v>
      </c>
      <c r="AT251" s="386" t="s">
        <v>165</v>
      </c>
      <c r="AU251" s="386" t="s">
        <v>90</v>
      </c>
      <c r="AY251" s="386" t="s">
        <v>163</v>
      </c>
      <c r="BE251" s="405">
        <f>IF(N251="základní",J251,0)</f>
        <v>0</v>
      </c>
      <c r="BF251" s="405">
        <f>IF(N251="snížená",J251,0)</f>
        <v>0</v>
      </c>
      <c r="BG251" s="405">
        <f>IF(N251="zákl. přenesená",J251,0)</f>
        <v>0</v>
      </c>
      <c r="BH251" s="405">
        <f>IF(N251="sníž. přenesená",J251,0)</f>
        <v>0</v>
      </c>
      <c r="BI251" s="405">
        <f>IF(N251="nulová",J251,0)</f>
        <v>0</v>
      </c>
      <c r="BJ251" s="386" t="s">
        <v>44</v>
      </c>
      <c r="BK251" s="405">
        <f>ROUND(I251*H251,2)</f>
        <v>0</v>
      </c>
      <c r="BL251" s="386" t="s">
        <v>96</v>
      </c>
      <c r="BM251" s="386" t="s">
        <v>1466</v>
      </c>
    </row>
    <row r="252" spans="2:47" s="267" customFormat="1" ht="40.5">
      <c r="B252" s="268"/>
      <c r="D252" s="346" t="s">
        <v>190</v>
      </c>
      <c r="F252" s="366" t="s">
        <v>341</v>
      </c>
      <c r="L252" s="268"/>
      <c r="M252" s="419"/>
      <c r="N252" s="269"/>
      <c r="O252" s="269"/>
      <c r="P252" s="269"/>
      <c r="Q252" s="269"/>
      <c r="R252" s="269"/>
      <c r="S252" s="269"/>
      <c r="T252" s="420"/>
      <c r="AT252" s="386" t="s">
        <v>190</v>
      </c>
      <c r="AU252" s="386" t="s">
        <v>90</v>
      </c>
    </row>
    <row r="253" spans="2:51" s="344" customFormat="1" ht="13.5">
      <c r="B253" s="345"/>
      <c r="D253" s="346" t="s">
        <v>171</v>
      </c>
      <c r="E253" s="347" t="s">
        <v>5</v>
      </c>
      <c r="F253" s="348" t="s">
        <v>172</v>
      </c>
      <c r="H253" s="349" t="s">
        <v>5</v>
      </c>
      <c r="L253" s="345"/>
      <c r="M253" s="406"/>
      <c r="N253" s="407"/>
      <c r="O253" s="407"/>
      <c r="P253" s="407"/>
      <c r="Q253" s="407"/>
      <c r="R253" s="407"/>
      <c r="S253" s="407"/>
      <c r="T253" s="408"/>
      <c r="AT253" s="349" t="s">
        <v>171</v>
      </c>
      <c r="AU253" s="349" t="s">
        <v>90</v>
      </c>
      <c r="AV253" s="344" t="s">
        <v>44</v>
      </c>
      <c r="AW253" s="344" t="s">
        <v>42</v>
      </c>
      <c r="AX253" s="344" t="s">
        <v>82</v>
      </c>
      <c r="AY253" s="349" t="s">
        <v>163</v>
      </c>
    </row>
    <row r="254" spans="2:51" s="350" customFormat="1" ht="13.5">
      <c r="B254" s="351"/>
      <c r="D254" s="346" t="s">
        <v>171</v>
      </c>
      <c r="E254" s="352" t="s">
        <v>5</v>
      </c>
      <c r="F254" s="353" t="s">
        <v>1452</v>
      </c>
      <c r="H254" s="354">
        <v>2.167</v>
      </c>
      <c r="L254" s="351"/>
      <c r="M254" s="409"/>
      <c r="N254" s="410"/>
      <c r="O254" s="410"/>
      <c r="P254" s="410"/>
      <c r="Q254" s="410"/>
      <c r="R254" s="410"/>
      <c r="S254" s="410"/>
      <c r="T254" s="411"/>
      <c r="AT254" s="352" t="s">
        <v>171</v>
      </c>
      <c r="AU254" s="352" t="s">
        <v>90</v>
      </c>
      <c r="AV254" s="350" t="s">
        <v>90</v>
      </c>
      <c r="AW254" s="350" t="s">
        <v>42</v>
      </c>
      <c r="AX254" s="350" t="s">
        <v>82</v>
      </c>
      <c r="AY254" s="352" t="s">
        <v>163</v>
      </c>
    </row>
    <row r="255" spans="2:51" s="355" customFormat="1" ht="13.5">
      <c r="B255" s="356"/>
      <c r="D255" s="346" t="s">
        <v>171</v>
      </c>
      <c r="E255" s="357" t="s">
        <v>5</v>
      </c>
      <c r="F255" s="358" t="s">
        <v>653</v>
      </c>
      <c r="H255" s="359">
        <v>2.167</v>
      </c>
      <c r="L255" s="356"/>
      <c r="M255" s="412"/>
      <c r="N255" s="413"/>
      <c r="O255" s="413"/>
      <c r="P255" s="413"/>
      <c r="Q255" s="413"/>
      <c r="R255" s="413"/>
      <c r="S255" s="413"/>
      <c r="T255" s="414"/>
      <c r="AT255" s="357" t="s">
        <v>171</v>
      </c>
      <c r="AU255" s="357" t="s">
        <v>90</v>
      </c>
      <c r="AV255" s="355" t="s">
        <v>93</v>
      </c>
      <c r="AW255" s="355" t="s">
        <v>42</v>
      </c>
      <c r="AX255" s="355" t="s">
        <v>82</v>
      </c>
      <c r="AY255" s="357" t="s">
        <v>163</v>
      </c>
    </row>
    <row r="256" spans="2:51" s="350" customFormat="1" ht="13.5">
      <c r="B256" s="351"/>
      <c r="D256" s="346" t="s">
        <v>171</v>
      </c>
      <c r="E256" s="352" t="s">
        <v>5</v>
      </c>
      <c r="F256" s="353" t="s">
        <v>1024</v>
      </c>
      <c r="H256" s="354">
        <v>2.857</v>
      </c>
      <c r="L256" s="351"/>
      <c r="M256" s="409"/>
      <c r="N256" s="410"/>
      <c r="O256" s="410"/>
      <c r="P256" s="410"/>
      <c r="Q256" s="410"/>
      <c r="R256" s="410"/>
      <c r="S256" s="410"/>
      <c r="T256" s="411"/>
      <c r="AT256" s="352" t="s">
        <v>171</v>
      </c>
      <c r="AU256" s="352" t="s">
        <v>90</v>
      </c>
      <c r="AV256" s="350" t="s">
        <v>90</v>
      </c>
      <c r="AW256" s="350" t="s">
        <v>42</v>
      </c>
      <c r="AX256" s="350" t="s">
        <v>82</v>
      </c>
      <c r="AY256" s="352" t="s">
        <v>163</v>
      </c>
    </row>
    <row r="257" spans="2:51" s="355" customFormat="1" ht="13.5">
      <c r="B257" s="356"/>
      <c r="D257" s="346" t="s">
        <v>171</v>
      </c>
      <c r="E257" s="357" t="s">
        <v>5</v>
      </c>
      <c r="F257" s="358" t="s">
        <v>184</v>
      </c>
      <c r="H257" s="359">
        <v>2.857</v>
      </c>
      <c r="L257" s="356"/>
      <c r="M257" s="412"/>
      <c r="N257" s="413"/>
      <c r="O257" s="413"/>
      <c r="P257" s="413"/>
      <c r="Q257" s="413"/>
      <c r="R257" s="413"/>
      <c r="S257" s="413"/>
      <c r="T257" s="414"/>
      <c r="AT257" s="357" t="s">
        <v>171</v>
      </c>
      <c r="AU257" s="357" t="s">
        <v>90</v>
      </c>
      <c r="AV257" s="355" t="s">
        <v>93</v>
      </c>
      <c r="AW257" s="355" t="s">
        <v>42</v>
      </c>
      <c r="AX257" s="355" t="s">
        <v>82</v>
      </c>
      <c r="AY257" s="357" t="s">
        <v>163</v>
      </c>
    </row>
    <row r="258" spans="2:51" s="360" customFormat="1" ht="13.5">
      <c r="B258" s="361"/>
      <c r="D258" s="346" t="s">
        <v>171</v>
      </c>
      <c r="E258" s="373" t="s">
        <v>5</v>
      </c>
      <c r="F258" s="374" t="s">
        <v>185</v>
      </c>
      <c r="H258" s="375">
        <v>5.024</v>
      </c>
      <c r="L258" s="361"/>
      <c r="M258" s="415"/>
      <c r="N258" s="416"/>
      <c r="O258" s="416"/>
      <c r="P258" s="416"/>
      <c r="Q258" s="416"/>
      <c r="R258" s="416"/>
      <c r="S258" s="416"/>
      <c r="T258" s="417"/>
      <c r="AT258" s="418" t="s">
        <v>171</v>
      </c>
      <c r="AU258" s="418" t="s">
        <v>90</v>
      </c>
      <c r="AV258" s="360" t="s">
        <v>96</v>
      </c>
      <c r="AW258" s="360" t="s">
        <v>42</v>
      </c>
      <c r="AX258" s="360" t="s">
        <v>44</v>
      </c>
      <c r="AY258" s="418" t="s">
        <v>163</v>
      </c>
    </row>
    <row r="259" spans="2:63" s="330" customFormat="1" ht="29.85" customHeight="1">
      <c r="B259" s="331"/>
      <c r="D259" s="335" t="s">
        <v>81</v>
      </c>
      <c r="E259" s="336" t="s">
        <v>364</v>
      </c>
      <c r="F259" s="336" t="s">
        <v>365</v>
      </c>
      <c r="J259" s="337">
        <f>BK259</f>
        <v>0</v>
      </c>
      <c r="L259" s="331"/>
      <c r="M259" s="395"/>
      <c r="N259" s="396"/>
      <c r="O259" s="396"/>
      <c r="P259" s="397">
        <f>SUM(P260:P274)</f>
        <v>0</v>
      </c>
      <c r="Q259" s="396"/>
      <c r="R259" s="397">
        <f>SUM(R260:R274)</f>
        <v>0</v>
      </c>
      <c r="S259" s="396"/>
      <c r="T259" s="398">
        <f>SUM(T260:T274)</f>
        <v>0</v>
      </c>
      <c r="AR259" s="332" t="s">
        <v>44</v>
      </c>
      <c r="AT259" s="399" t="s">
        <v>81</v>
      </c>
      <c r="AU259" s="399" t="s">
        <v>44</v>
      </c>
      <c r="AY259" s="332" t="s">
        <v>163</v>
      </c>
      <c r="BK259" s="400">
        <f>SUM(BK260:BK274)</f>
        <v>0</v>
      </c>
    </row>
    <row r="260" spans="2:65" s="267" customFormat="1" ht="31.5" customHeight="1">
      <c r="B260" s="268"/>
      <c r="C260" s="338" t="s">
        <v>372</v>
      </c>
      <c r="D260" s="338" t="s">
        <v>165</v>
      </c>
      <c r="E260" s="339" t="s">
        <v>1467</v>
      </c>
      <c r="F260" s="340" t="s">
        <v>1468</v>
      </c>
      <c r="G260" s="341" t="s">
        <v>369</v>
      </c>
      <c r="H260" s="342">
        <v>1.034</v>
      </c>
      <c r="I260" s="107"/>
      <c r="J260" s="343">
        <f>ROUND(I260*H260,2)</f>
        <v>0</v>
      </c>
      <c r="K260" s="340" t="s">
        <v>169</v>
      </c>
      <c r="L260" s="268"/>
      <c r="M260" s="401" t="s">
        <v>5</v>
      </c>
      <c r="N260" s="402" t="s">
        <v>53</v>
      </c>
      <c r="O260" s="269"/>
      <c r="P260" s="403">
        <f>O260*H260</f>
        <v>0</v>
      </c>
      <c r="Q260" s="403">
        <v>0</v>
      </c>
      <c r="R260" s="403">
        <f>Q260*H260</f>
        <v>0</v>
      </c>
      <c r="S260" s="403">
        <v>0</v>
      </c>
      <c r="T260" s="404">
        <f>S260*H260</f>
        <v>0</v>
      </c>
      <c r="AR260" s="386" t="s">
        <v>96</v>
      </c>
      <c r="AT260" s="386" t="s">
        <v>165</v>
      </c>
      <c r="AU260" s="386" t="s">
        <v>90</v>
      </c>
      <c r="AY260" s="386" t="s">
        <v>163</v>
      </c>
      <c r="BE260" s="405">
        <f>IF(N260="základní",J260,0)</f>
        <v>0</v>
      </c>
      <c r="BF260" s="405">
        <f>IF(N260="snížená",J260,0)</f>
        <v>0</v>
      </c>
      <c r="BG260" s="405">
        <f>IF(N260="zákl. přenesená",J260,0)</f>
        <v>0</v>
      </c>
      <c r="BH260" s="405">
        <f>IF(N260="sníž. přenesená",J260,0)</f>
        <v>0</v>
      </c>
      <c r="BI260" s="405">
        <f>IF(N260="nulová",J260,0)</f>
        <v>0</v>
      </c>
      <c r="BJ260" s="386" t="s">
        <v>44</v>
      </c>
      <c r="BK260" s="405">
        <f>ROUND(I260*H260,2)</f>
        <v>0</v>
      </c>
      <c r="BL260" s="386" t="s">
        <v>96</v>
      </c>
      <c r="BM260" s="386" t="s">
        <v>1469</v>
      </c>
    </row>
    <row r="261" spans="2:47" s="267" customFormat="1" ht="121.5">
      <c r="B261" s="268"/>
      <c r="D261" s="362" t="s">
        <v>190</v>
      </c>
      <c r="F261" s="376" t="s">
        <v>371</v>
      </c>
      <c r="L261" s="268"/>
      <c r="M261" s="419"/>
      <c r="N261" s="269"/>
      <c r="O261" s="269"/>
      <c r="P261" s="269"/>
      <c r="Q261" s="269"/>
      <c r="R261" s="269"/>
      <c r="S261" s="269"/>
      <c r="T261" s="420"/>
      <c r="AT261" s="386" t="s">
        <v>190</v>
      </c>
      <c r="AU261" s="386" t="s">
        <v>90</v>
      </c>
    </row>
    <row r="262" spans="2:65" s="267" customFormat="1" ht="44.25" customHeight="1">
      <c r="B262" s="268"/>
      <c r="C262" s="338" t="s">
        <v>10</v>
      </c>
      <c r="D262" s="338" t="s">
        <v>165</v>
      </c>
      <c r="E262" s="339" t="s">
        <v>373</v>
      </c>
      <c r="F262" s="340" t="s">
        <v>374</v>
      </c>
      <c r="G262" s="341" t="s">
        <v>369</v>
      </c>
      <c r="H262" s="342">
        <v>20.68</v>
      </c>
      <c r="I262" s="107"/>
      <c r="J262" s="343">
        <f>ROUND(I262*H262,2)</f>
        <v>0</v>
      </c>
      <c r="K262" s="340" t="s">
        <v>169</v>
      </c>
      <c r="L262" s="268"/>
      <c r="M262" s="401" t="s">
        <v>5</v>
      </c>
      <c r="N262" s="402" t="s">
        <v>53</v>
      </c>
      <c r="O262" s="269"/>
      <c r="P262" s="403">
        <f>O262*H262</f>
        <v>0</v>
      </c>
      <c r="Q262" s="403">
        <v>0</v>
      </c>
      <c r="R262" s="403">
        <f>Q262*H262</f>
        <v>0</v>
      </c>
      <c r="S262" s="403">
        <v>0</v>
      </c>
      <c r="T262" s="404">
        <f>S262*H262</f>
        <v>0</v>
      </c>
      <c r="AR262" s="386" t="s">
        <v>96</v>
      </c>
      <c r="AT262" s="386" t="s">
        <v>165</v>
      </c>
      <c r="AU262" s="386" t="s">
        <v>90</v>
      </c>
      <c r="AY262" s="386" t="s">
        <v>163</v>
      </c>
      <c r="BE262" s="405">
        <f>IF(N262="základní",J262,0)</f>
        <v>0</v>
      </c>
      <c r="BF262" s="405">
        <f>IF(N262="snížená",J262,0)</f>
        <v>0</v>
      </c>
      <c r="BG262" s="405">
        <f>IF(N262="zákl. přenesená",J262,0)</f>
        <v>0</v>
      </c>
      <c r="BH262" s="405">
        <f>IF(N262="sníž. přenesená",J262,0)</f>
        <v>0</v>
      </c>
      <c r="BI262" s="405">
        <f>IF(N262="nulová",J262,0)</f>
        <v>0</v>
      </c>
      <c r="BJ262" s="386" t="s">
        <v>44</v>
      </c>
      <c r="BK262" s="405">
        <f>ROUND(I262*H262,2)</f>
        <v>0</v>
      </c>
      <c r="BL262" s="386" t="s">
        <v>96</v>
      </c>
      <c r="BM262" s="386" t="s">
        <v>1470</v>
      </c>
    </row>
    <row r="263" spans="2:47" s="267" customFormat="1" ht="121.5">
      <c r="B263" s="268"/>
      <c r="D263" s="346" t="s">
        <v>190</v>
      </c>
      <c r="F263" s="366" t="s">
        <v>371</v>
      </c>
      <c r="L263" s="268"/>
      <c r="M263" s="419"/>
      <c r="N263" s="269"/>
      <c r="O263" s="269"/>
      <c r="P263" s="269"/>
      <c r="Q263" s="269"/>
      <c r="R263" s="269"/>
      <c r="S263" s="269"/>
      <c r="T263" s="420"/>
      <c r="AT263" s="386" t="s">
        <v>190</v>
      </c>
      <c r="AU263" s="386" t="s">
        <v>90</v>
      </c>
    </row>
    <row r="264" spans="2:51" s="350" customFormat="1" ht="13.5">
      <c r="B264" s="351"/>
      <c r="D264" s="362" t="s">
        <v>171</v>
      </c>
      <c r="F264" s="377" t="s">
        <v>1471</v>
      </c>
      <c r="H264" s="378">
        <v>20.68</v>
      </c>
      <c r="L264" s="351"/>
      <c r="M264" s="409"/>
      <c r="N264" s="410"/>
      <c r="O264" s="410"/>
      <c r="P264" s="410"/>
      <c r="Q264" s="410"/>
      <c r="R264" s="410"/>
      <c r="S264" s="410"/>
      <c r="T264" s="411"/>
      <c r="AT264" s="352" t="s">
        <v>171</v>
      </c>
      <c r="AU264" s="352" t="s">
        <v>90</v>
      </c>
      <c r="AV264" s="350" t="s">
        <v>90</v>
      </c>
      <c r="AW264" s="350" t="s">
        <v>6</v>
      </c>
      <c r="AX264" s="350" t="s">
        <v>44</v>
      </c>
      <c r="AY264" s="352" t="s">
        <v>163</v>
      </c>
    </row>
    <row r="265" spans="2:65" s="267" customFormat="1" ht="31.5" customHeight="1">
      <c r="B265" s="268"/>
      <c r="C265" s="338" t="s">
        <v>381</v>
      </c>
      <c r="D265" s="338" t="s">
        <v>165</v>
      </c>
      <c r="E265" s="339" t="s">
        <v>377</v>
      </c>
      <c r="F265" s="340" t="s">
        <v>378</v>
      </c>
      <c r="G265" s="341" t="s">
        <v>369</v>
      </c>
      <c r="H265" s="342">
        <v>1.034</v>
      </c>
      <c r="I265" s="107"/>
      <c r="J265" s="343">
        <f>ROUND(I265*H265,2)</f>
        <v>0</v>
      </c>
      <c r="K265" s="340" t="s">
        <v>169</v>
      </c>
      <c r="L265" s="268"/>
      <c r="M265" s="401" t="s">
        <v>5</v>
      </c>
      <c r="N265" s="402" t="s">
        <v>53</v>
      </c>
      <c r="O265" s="269"/>
      <c r="P265" s="403">
        <f>O265*H265</f>
        <v>0</v>
      </c>
      <c r="Q265" s="403">
        <v>0</v>
      </c>
      <c r="R265" s="403">
        <f>Q265*H265</f>
        <v>0</v>
      </c>
      <c r="S265" s="403">
        <v>0</v>
      </c>
      <c r="T265" s="404">
        <f>S265*H265</f>
        <v>0</v>
      </c>
      <c r="AR265" s="386" t="s">
        <v>96</v>
      </c>
      <c r="AT265" s="386" t="s">
        <v>165</v>
      </c>
      <c r="AU265" s="386" t="s">
        <v>90</v>
      </c>
      <c r="AY265" s="386" t="s">
        <v>163</v>
      </c>
      <c r="BE265" s="405">
        <f>IF(N265="základní",J265,0)</f>
        <v>0</v>
      </c>
      <c r="BF265" s="405">
        <f>IF(N265="snížená",J265,0)</f>
        <v>0</v>
      </c>
      <c r="BG265" s="405">
        <f>IF(N265="zákl. přenesená",J265,0)</f>
        <v>0</v>
      </c>
      <c r="BH265" s="405">
        <f>IF(N265="sníž. přenesená",J265,0)</f>
        <v>0</v>
      </c>
      <c r="BI265" s="405">
        <f>IF(N265="nulová",J265,0)</f>
        <v>0</v>
      </c>
      <c r="BJ265" s="386" t="s">
        <v>44</v>
      </c>
      <c r="BK265" s="405">
        <f>ROUND(I265*H265,2)</f>
        <v>0</v>
      </c>
      <c r="BL265" s="386" t="s">
        <v>96</v>
      </c>
      <c r="BM265" s="386" t="s">
        <v>1472</v>
      </c>
    </row>
    <row r="266" spans="2:47" s="267" customFormat="1" ht="81">
      <c r="B266" s="268"/>
      <c r="D266" s="362" t="s">
        <v>190</v>
      </c>
      <c r="F266" s="376" t="s">
        <v>380</v>
      </c>
      <c r="L266" s="268"/>
      <c r="M266" s="419"/>
      <c r="N266" s="269"/>
      <c r="O266" s="269"/>
      <c r="P266" s="269"/>
      <c r="Q266" s="269"/>
      <c r="R266" s="269"/>
      <c r="S266" s="269"/>
      <c r="T266" s="420"/>
      <c r="AT266" s="386" t="s">
        <v>190</v>
      </c>
      <c r="AU266" s="386" t="s">
        <v>90</v>
      </c>
    </row>
    <row r="267" spans="2:65" s="267" customFormat="1" ht="31.5" customHeight="1">
      <c r="B267" s="268"/>
      <c r="C267" s="338" t="s">
        <v>386</v>
      </c>
      <c r="D267" s="338" t="s">
        <v>165</v>
      </c>
      <c r="E267" s="339" t="s">
        <v>382</v>
      </c>
      <c r="F267" s="340" t="s">
        <v>383</v>
      </c>
      <c r="G267" s="341" t="s">
        <v>369</v>
      </c>
      <c r="H267" s="342">
        <v>3.102</v>
      </c>
      <c r="I267" s="107"/>
      <c r="J267" s="343">
        <f>ROUND(I267*H267,2)</f>
        <v>0</v>
      </c>
      <c r="K267" s="340" t="s">
        <v>169</v>
      </c>
      <c r="L267" s="268"/>
      <c r="M267" s="401" t="s">
        <v>5</v>
      </c>
      <c r="N267" s="402" t="s">
        <v>53</v>
      </c>
      <c r="O267" s="269"/>
      <c r="P267" s="403">
        <f>O267*H267</f>
        <v>0</v>
      </c>
      <c r="Q267" s="403">
        <v>0</v>
      </c>
      <c r="R267" s="403">
        <f>Q267*H267</f>
        <v>0</v>
      </c>
      <c r="S267" s="403">
        <v>0</v>
      </c>
      <c r="T267" s="404">
        <f>S267*H267</f>
        <v>0</v>
      </c>
      <c r="AR267" s="386" t="s">
        <v>96</v>
      </c>
      <c r="AT267" s="386" t="s">
        <v>165</v>
      </c>
      <c r="AU267" s="386" t="s">
        <v>90</v>
      </c>
      <c r="AY267" s="386" t="s">
        <v>163</v>
      </c>
      <c r="BE267" s="405">
        <f>IF(N267="základní",J267,0)</f>
        <v>0</v>
      </c>
      <c r="BF267" s="405">
        <f>IF(N267="snížená",J267,0)</f>
        <v>0</v>
      </c>
      <c r="BG267" s="405">
        <f>IF(N267="zákl. přenesená",J267,0)</f>
        <v>0</v>
      </c>
      <c r="BH267" s="405">
        <f>IF(N267="sníž. přenesená",J267,0)</f>
        <v>0</v>
      </c>
      <c r="BI267" s="405">
        <f>IF(N267="nulová",J267,0)</f>
        <v>0</v>
      </c>
      <c r="BJ267" s="386" t="s">
        <v>44</v>
      </c>
      <c r="BK267" s="405">
        <f>ROUND(I267*H267,2)</f>
        <v>0</v>
      </c>
      <c r="BL267" s="386" t="s">
        <v>96</v>
      </c>
      <c r="BM267" s="386" t="s">
        <v>1473</v>
      </c>
    </row>
    <row r="268" spans="2:47" s="267" customFormat="1" ht="81">
      <c r="B268" s="268"/>
      <c r="D268" s="346" t="s">
        <v>190</v>
      </c>
      <c r="F268" s="366" t="s">
        <v>380</v>
      </c>
      <c r="L268" s="268"/>
      <c r="M268" s="419"/>
      <c r="N268" s="269"/>
      <c r="O268" s="269"/>
      <c r="P268" s="269"/>
      <c r="Q268" s="269"/>
      <c r="R268" s="269"/>
      <c r="S268" s="269"/>
      <c r="T268" s="420"/>
      <c r="AT268" s="386" t="s">
        <v>190</v>
      </c>
      <c r="AU268" s="386" t="s">
        <v>90</v>
      </c>
    </row>
    <row r="269" spans="2:51" s="350" customFormat="1" ht="13.5">
      <c r="B269" s="351"/>
      <c r="D269" s="362" t="s">
        <v>171</v>
      </c>
      <c r="F269" s="377" t="s">
        <v>1474</v>
      </c>
      <c r="H269" s="378">
        <v>3.102</v>
      </c>
      <c r="L269" s="351"/>
      <c r="M269" s="409"/>
      <c r="N269" s="410"/>
      <c r="O269" s="410"/>
      <c r="P269" s="410"/>
      <c r="Q269" s="410"/>
      <c r="R269" s="410"/>
      <c r="S269" s="410"/>
      <c r="T269" s="411"/>
      <c r="AT269" s="352" t="s">
        <v>171</v>
      </c>
      <c r="AU269" s="352" t="s">
        <v>90</v>
      </c>
      <c r="AV269" s="350" t="s">
        <v>90</v>
      </c>
      <c r="AW269" s="350" t="s">
        <v>6</v>
      </c>
      <c r="AX269" s="350" t="s">
        <v>44</v>
      </c>
      <c r="AY269" s="352" t="s">
        <v>163</v>
      </c>
    </row>
    <row r="270" spans="2:65" s="267" customFormat="1" ht="22.5" customHeight="1">
      <c r="B270" s="268"/>
      <c r="C270" s="338" t="s">
        <v>391</v>
      </c>
      <c r="D270" s="338" t="s">
        <v>165</v>
      </c>
      <c r="E270" s="339" t="s">
        <v>387</v>
      </c>
      <c r="F270" s="340" t="s">
        <v>388</v>
      </c>
      <c r="G270" s="341" t="s">
        <v>369</v>
      </c>
      <c r="H270" s="342">
        <v>0.758</v>
      </c>
      <c r="I270" s="107"/>
      <c r="J270" s="343">
        <f>ROUND(I270*H270,2)</f>
        <v>0</v>
      </c>
      <c r="K270" s="340" t="s">
        <v>169</v>
      </c>
      <c r="L270" s="268"/>
      <c r="M270" s="401" t="s">
        <v>5</v>
      </c>
      <c r="N270" s="402" t="s">
        <v>53</v>
      </c>
      <c r="O270" s="269"/>
      <c r="P270" s="403">
        <f>O270*H270</f>
        <v>0</v>
      </c>
      <c r="Q270" s="403">
        <v>0</v>
      </c>
      <c r="R270" s="403">
        <f>Q270*H270</f>
        <v>0</v>
      </c>
      <c r="S270" s="403">
        <v>0</v>
      </c>
      <c r="T270" s="404">
        <f>S270*H270</f>
        <v>0</v>
      </c>
      <c r="AR270" s="386" t="s">
        <v>96</v>
      </c>
      <c r="AT270" s="386" t="s">
        <v>165</v>
      </c>
      <c r="AU270" s="386" t="s">
        <v>90</v>
      </c>
      <c r="AY270" s="386" t="s">
        <v>163</v>
      </c>
      <c r="BE270" s="405">
        <f>IF(N270="základní",J270,0)</f>
        <v>0</v>
      </c>
      <c r="BF270" s="405">
        <f>IF(N270="snížená",J270,0)</f>
        <v>0</v>
      </c>
      <c r="BG270" s="405">
        <f>IF(N270="zákl. přenesená",J270,0)</f>
        <v>0</v>
      </c>
      <c r="BH270" s="405">
        <f>IF(N270="sníž. přenesená",J270,0)</f>
        <v>0</v>
      </c>
      <c r="BI270" s="405">
        <f>IF(N270="nulová",J270,0)</f>
        <v>0</v>
      </c>
      <c r="BJ270" s="386" t="s">
        <v>44</v>
      </c>
      <c r="BK270" s="405">
        <f>ROUND(I270*H270,2)</f>
        <v>0</v>
      </c>
      <c r="BL270" s="386" t="s">
        <v>96</v>
      </c>
      <c r="BM270" s="386" t="s">
        <v>1475</v>
      </c>
    </row>
    <row r="271" spans="2:47" s="267" customFormat="1" ht="67.5">
      <c r="B271" s="268"/>
      <c r="D271" s="362" t="s">
        <v>190</v>
      </c>
      <c r="F271" s="376" t="s">
        <v>390</v>
      </c>
      <c r="L271" s="268"/>
      <c r="M271" s="419"/>
      <c r="N271" s="269"/>
      <c r="O271" s="269"/>
      <c r="P271" s="269"/>
      <c r="Q271" s="269"/>
      <c r="R271" s="269"/>
      <c r="S271" s="269"/>
      <c r="T271" s="420"/>
      <c r="AT271" s="386" t="s">
        <v>190</v>
      </c>
      <c r="AU271" s="386" t="s">
        <v>90</v>
      </c>
    </row>
    <row r="272" spans="2:65" s="267" customFormat="1" ht="22.5" customHeight="1">
      <c r="B272" s="268"/>
      <c r="C272" s="338" t="s">
        <v>395</v>
      </c>
      <c r="D272" s="338" t="s">
        <v>165</v>
      </c>
      <c r="E272" s="339" t="s">
        <v>392</v>
      </c>
      <c r="F272" s="340" t="s">
        <v>393</v>
      </c>
      <c r="G272" s="341" t="s">
        <v>369</v>
      </c>
      <c r="H272" s="342">
        <v>0.186</v>
      </c>
      <c r="I272" s="107"/>
      <c r="J272" s="343">
        <f>ROUND(I272*H272,2)</f>
        <v>0</v>
      </c>
      <c r="K272" s="340" t="s">
        <v>169</v>
      </c>
      <c r="L272" s="268"/>
      <c r="M272" s="401" t="s">
        <v>5</v>
      </c>
      <c r="N272" s="402" t="s">
        <v>53</v>
      </c>
      <c r="O272" s="269"/>
      <c r="P272" s="403">
        <f>O272*H272</f>
        <v>0</v>
      </c>
      <c r="Q272" s="403">
        <v>0</v>
      </c>
      <c r="R272" s="403">
        <f>Q272*H272</f>
        <v>0</v>
      </c>
      <c r="S272" s="403">
        <v>0</v>
      </c>
      <c r="T272" s="404">
        <f>S272*H272</f>
        <v>0</v>
      </c>
      <c r="AR272" s="386" t="s">
        <v>96</v>
      </c>
      <c r="AT272" s="386" t="s">
        <v>165</v>
      </c>
      <c r="AU272" s="386" t="s">
        <v>90</v>
      </c>
      <c r="AY272" s="386" t="s">
        <v>163</v>
      </c>
      <c r="BE272" s="405">
        <f>IF(N272="základní",J272,0)</f>
        <v>0</v>
      </c>
      <c r="BF272" s="405">
        <f>IF(N272="snížená",J272,0)</f>
        <v>0</v>
      </c>
      <c r="BG272" s="405">
        <f>IF(N272="zákl. přenesená",J272,0)</f>
        <v>0</v>
      </c>
      <c r="BH272" s="405">
        <f>IF(N272="sníž. přenesená",J272,0)</f>
        <v>0</v>
      </c>
      <c r="BI272" s="405">
        <f>IF(N272="nulová",J272,0)</f>
        <v>0</v>
      </c>
      <c r="BJ272" s="386" t="s">
        <v>44</v>
      </c>
      <c r="BK272" s="405">
        <f>ROUND(I272*H272,2)</f>
        <v>0</v>
      </c>
      <c r="BL272" s="386" t="s">
        <v>96</v>
      </c>
      <c r="BM272" s="386" t="s">
        <v>1476</v>
      </c>
    </row>
    <row r="273" spans="2:47" s="267" customFormat="1" ht="67.5">
      <c r="B273" s="268"/>
      <c r="D273" s="362" t="s">
        <v>190</v>
      </c>
      <c r="F273" s="376" t="s">
        <v>390</v>
      </c>
      <c r="L273" s="268"/>
      <c r="M273" s="419"/>
      <c r="N273" s="269"/>
      <c r="O273" s="269"/>
      <c r="P273" s="269"/>
      <c r="Q273" s="269"/>
      <c r="R273" s="269"/>
      <c r="S273" s="269"/>
      <c r="T273" s="420"/>
      <c r="AT273" s="386" t="s">
        <v>190</v>
      </c>
      <c r="AU273" s="386" t="s">
        <v>90</v>
      </c>
    </row>
    <row r="274" spans="2:65" s="267" customFormat="1" ht="22.5" customHeight="1">
      <c r="B274" s="268"/>
      <c r="C274" s="338" t="s">
        <v>401</v>
      </c>
      <c r="D274" s="338" t="s">
        <v>165</v>
      </c>
      <c r="E274" s="339" t="s">
        <v>396</v>
      </c>
      <c r="F274" s="340" t="s">
        <v>397</v>
      </c>
      <c r="G274" s="341" t="s">
        <v>369</v>
      </c>
      <c r="H274" s="342">
        <v>0.146</v>
      </c>
      <c r="I274" s="107"/>
      <c r="J274" s="343">
        <f>ROUND(I274*H274,2)</f>
        <v>0</v>
      </c>
      <c r="K274" s="340" t="s">
        <v>5</v>
      </c>
      <c r="L274" s="268"/>
      <c r="M274" s="401" t="s">
        <v>5</v>
      </c>
      <c r="N274" s="402" t="s">
        <v>53</v>
      </c>
      <c r="O274" s="269"/>
      <c r="P274" s="403">
        <f>O274*H274</f>
        <v>0</v>
      </c>
      <c r="Q274" s="403">
        <v>0</v>
      </c>
      <c r="R274" s="403">
        <f>Q274*H274</f>
        <v>0</v>
      </c>
      <c r="S274" s="403">
        <v>0</v>
      </c>
      <c r="T274" s="404">
        <f>S274*H274</f>
        <v>0</v>
      </c>
      <c r="AR274" s="386" t="s">
        <v>96</v>
      </c>
      <c r="AT274" s="386" t="s">
        <v>165</v>
      </c>
      <c r="AU274" s="386" t="s">
        <v>90</v>
      </c>
      <c r="AY274" s="386" t="s">
        <v>163</v>
      </c>
      <c r="BE274" s="405">
        <f>IF(N274="základní",J274,0)</f>
        <v>0</v>
      </c>
      <c r="BF274" s="405">
        <f>IF(N274="snížená",J274,0)</f>
        <v>0</v>
      </c>
      <c r="BG274" s="405">
        <f>IF(N274="zákl. přenesená",J274,0)</f>
        <v>0</v>
      </c>
      <c r="BH274" s="405">
        <f>IF(N274="sníž. přenesená",J274,0)</f>
        <v>0</v>
      </c>
      <c r="BI274" s="405">
        <f>IF(N274="nulová",J274,0)</f>
        <v>0</v>
      </c>
      <c r="BJ274" s="386" t="s">
        <v>44</v>
      </c>
      <c r="BK274" s="405">
        <f>ROUND(I274*H274,2)</f>
        <v>0</v>
      </c>
      <c r="BL274" s="386" t="s">
        <v>96</v>
      </c>
      <c r="BM274" s="386" t="s">
        <v>1477</v>
      </c>
    </row>
    <row r="275" spans="2:63" s="330" customFormat="1" ht="29.85" customHeight="1">
      <c r="B275" s="331"/>
      <c r="D275" s="335" t="s">
        <v>81</v>
      </c>
      <c r="E275" s="336" t="s">
        <v>399</v>
      </c>
      <c r="F275" s="336" t="s">
        <v>400</v>
      </c>
      <c r="J275" s="337">
        <f>BK275</f>
        <v>0</v>
      </c>
      <c r="L275" s="331"/>
      <c r="M275" s="395"/>
      <c r="N275" s="396"/>
      <c r="O275" s="396"/>
      <c r="P275" s="397">
        <f>SUM(P276:P279)</f>
        <v>0</v>
      </c>
      <c r="Q275" s="396"/>
      <c r="R275" s="397">
        <f>SUM(R276:R279)</f>
        <v>0</v>
      </c>
      <c r="S275" s="396"/>
      <c r="T275" s="398">
        <f>SUM(T276:T279)</f>
        <v>0</v>
      </c>
      <c r="AR275" s="332" t="s">
        <v>44</v>
      </c>
      <c r="AT275" s="399" t="s">
        <v>81</v>
      </c>
      <c r="AU275" s="399" t="s">
        <v>44</v>
      </c>
      <c r="AY275" s="332" t="s">
        <v>163</v>
      </c>
      <c r="BK275" s="400">
        <f>SUM(BK276:BK279)</f>
        <v>0</v>
      </c>
    </row>
    <row r="276" spans="2:65" s="267" customFormat="1" ht="44.25" customHeight="1">
      <c r="B276" s="268"/>
      <c r="C276" s="338" t="s">
        <v>406</v>
      </c>
      <c r="D276" s="338" t="s">
        <v>165</v>
      </c>
      <c r="E276" s="339" t="s">
        <v>887</v>
      </c>
      <c r="F276" s="340" t="s">
        <v>888</v>
      </c>
      <c r="G276" s="341" t="s">
        <v>369</v>
      </c>
      <c r="H276" s="342">
        <v>3.249</v>
      </c>
      <c r="I276" s="107"/>
      <c r="J276" s="343">
        <f>ROUND(I276*H276,2)</f>
        <v>0</v>
      </c>
      <c r="K276" s="340" t="s">
        <v>169</v>
      </c>
      <c r="L276" s="268"/>
      <c r="M276" s="401" t="s">
        <v>5</v>
      </c>
      <c r="N276" s="402" t="s">
        <v>53</v>
      </c>
      <c r="O276" s="269"/>
      <c r="P276" s="403">
        <f>O276*H276</f>
        <v>0</v>
      </c>
      <c r="Q276" s="403">
        <v>0</v>
      </c>
      <c r="R276" s="403">
        <f>Q276*H276</f>
        <v>0</v>
      </c>
      <c r="S276" s="403">
        <v>0</v>
      </c>
      <c r="T276" s="404">
        <f>S276*H276</f>
        <v>0</v>
      </c>
      <c r="AR276" s="386" t="s">
        <v>96</v>
      </c>
      <c r="AT276" s="386" t="s">
        <v>165</v>
      </c>
      <c r="AU276" s="386" t="s">
        <v>90</v>
      </c>
      <c r="AY276" s="386" t="s">
        <v>163</v>
      </c>
      <c r="BE276" s="405">
        <f>IF(N276="základní",J276,0)</f>
        <v>0</v>
      </c>
      <c r="BF276" s="405">
        <f>IF(N276="snížená",J276,0)</f>
        <v>0</v>
      </c>
      <c r="BG276" s="405">
        <f>IF(N276="zákl. přenesená",J276,0)</f>
        <v>0</v>
      </c>
      <c r="BH276" s="405">
        <f>IF(N276="sníž. přenesená",J276,0)</f>
        <v>0</v>
      </c>
      <c r="BI276" s="405">
        <f>IF(N276="nulová",J276,0)</f>
        <v>0</v>
      </c>
      <c r="BJ276" s="386" t="s">
        <v>44</v>
      </c>
      <c r="BK276" s="405">
        <f>ROUND(I276*H276,2)</f>
        <v>0</v>
      </c>
      <c r="BL276" s="386" t="s">
        <v>96</v>
      </c>
      <c r="BM276" s="386" t="s">
        <v>1478</v>
      </c>
    </row>
    <row r="277" spans="2:47" s="267" customFormat="1" ht="81">
      <c r="B277" s="268"/>
      <c r="D277" s="362" t="s">
        <v>190</v>
      </c>
      <c r="F277" s="376" t="s">
        <v>405</v>
      </c>
      <c r="L277" s="268"/>
      <c r="M277" s="419"/>
      <c r="N277" s="269"/>
      <c r="O277" s="269"/>
      <c r="P277" s="269"/>
      <c r="Q277" s="269"/>
      <c r="R277" s="269"/>
      <c r="S277" s="269"/>
      <c r="T277" s="420"/>
      <c r="AT277" s="386" t="s">
        <v>190</v>
      </c>
      <c r="AU277" s="386" t="s">
        <v>90</v>
      </c>
    </row>
    <row r="278" spans="2:65" s="267" customFormat="1" ht="44.25" customHeight="1">
      <c r="B278" s="268"/>
      <c r="C278" s="338" t="s">
        <v>414</v>
      </c>
      <c r="D278" s="338" t="s">
        <v>165</v>
      </c>
      <c r="E278" s="339" t="s">
        <v>407</v>
      </c>
      <c r="F278" s="340" t="s">
        <v>408</v>
      </c>
      <c r="G278" s="341" t="s">
        <v>369</v>
      </c>
      <c r="H278" s="342">
        <v>3.249</v>
      </c>
      <c r="I278" s="107"/>
      <c r="J278" s="343">
        <f>ROUND(I278*H278,2)</f>
        <v>0</v>
      </c>
      <c r="K278" s="340" t="s">
        <v>169</v>
      </c>
      <c r="L278" s="268"/>
      <c r="M278" s="401" t="s">
        <v>5</v>
      </c>
      <c r="N278" s="402" t="s">
        <v>53</v>
      </c>
      <c r="O278" s="269"/>
      <c r="P278" s="403">
        <f>O278*H278</f>
        <v>0</v>
      </c>
      <c r="Q278" s="403">
        <v>0</v>
      </c>
      <c r="R278" s="403">
        <f>Q278*H278</f>
        <v>0</v>
      </c>
      <c r="S278" s="403">
        <v>0</v>
      </c>
      <c r="T278" s="404">
        <f>S278*H278</f>
        <v>0</v>
      </c>
      <c r="AR278" s="386" t="s">
        <v>96</v>
      </c>
      <c r="AT278" s="386" t="s">
        <v>165</v>
      </c>
      <c r="AU278" s="386" t="s">
        <v>90</v>
      </c>
      <c r="AY278" s="386" t="s">
        <v>163</v>
      </c>
      <c r="BE278" s="405">
        <f>IF(N278="základní",J278,0)</f>
        <v>0</v>
      </c>
      <c r="BF278" s="405">
        <f>IF(N278="snížená",J278,0)</f>
        <v>0</v>
      </c>
      <c r="BG278" s="405">
        <f>IF(N278="zákl. přenesená",J278,0)</f>
        <v>0</v>
      </c>
      <c r="BH278" s="405">
        <f>IF(N278="sníž. přenesená",J278,0)</f>
        <v>0</v>
      </c>
      <c r="BI278" s="405">
        <f>IF(N278="nulová",J278,0)</f>
        <v>0</v>
      </c>
      <c r="BJ278" s="386" t="s">
        <v>44</v>
      </c>
      <c r="BK278" s="405">
        <f>ROUND(I278*H278,2)</f>
        <v>0</v>
      </c>
      <c r="BL278" s="386" t="s">
        <v>96</v>
      </c>
      <c r="BM278" s="386" t="s">
        <v>1479</v>
      </c>
    </row>
    <row r="279" spans="2:47" s="267" customFormat="1" ht="81">
      <c r="B279" s="268"/>
      <c r="D279" s="346" t="s">
        <v>190</v>
      </c>
      <c r="F279" s="366" t="s">
        <v>405</v>
      </c>
      <c r="L279" s="268"/>
      <c r="M279" s="419"/>
      <c r="N279" s="269"/>
      <c r="O279" s="269"/>
      <c r="P279" s="269"/>
      <c r="Q279" s="269"/>
      <c r="R279" s="269"/>
      <c r="S279" s="269"/>
      <c r="T279" s="420"/>
      <c r="AT279" s="386" t="s">
        <v>190</v>
      </c>
      <c r="AU279" s="386" t="s">
        <v>90</v>
      </c>
    </row>
    <row r="280" spans="2:63" s="330" customFormat="1" ht="37.35" customHeight="1">
      <c r="B280" s="331"/>
      <c r="D280" s="332" t="s">
        <v>81</v>
      </c>
      <c r="E280" s="333" t="s">
        <v>410</v>
      </c>
      <c r="F280" s="333" t="s">
        <v>411</v>
      </c>
      <c r="J280" s="334">
        <f>BK280</f>
        <v>0</v>
      </c>
      <c r="L280" s="331"/>
      <c r="M280" s="395"/>
      <c r="N280" s="396"/>
      <c r="O280" s="396"/>
      <c r="P280" s="397">
        <f>P281+P343+P366+P419</f>
        <v>0</v>
      </c>
      <c r="Q280" s="396"/>
      <c r="R280" s="397">
        <f>R281+R343+R366+R419</f>
        <v>0.25319284</v>
      </c>
      <c r="S280" s="396"/>
      <c r="T280" s="398">
        <f>T281+T343+T366+T419</f>
        <v>0.0270489</v>
      </c>
      <c r="AR280" s="332" t="s">
        <v>90</v>
      </c>
      <c r="AT280" s="399" t="s">
        <v>81</v>
      </c>
      <c r="AU280" s="399" t="s">
        <v>82</v>
      </c>
      <c r="AY280" s="332" t="s">
        <v>163</v>
      </c>
      <c r="BK280" s="400">
        <f>BK281+BK343+BK366+BK419</f>
        <v>0</v>
      </c>
    </row>
    <row r="281" spans="2:63" s="330" customFormat="1" ht="19.9" customHeight="1">
      <c r="B281" s="331"/>
      <c r="D281" s="335" t="s">
        <v>81</v>
      </c>
      <c r="E281" s="336" t="s">
        <v>412</v>
      </c>
      <c r="F281" s="336" t="s">
        <v>413</v>
      </c>
      <c r="J281" s="337">
        <f>BK281</f>
        <v>0</v>
      </c>
      <c r="L281" s="331"/>
      <c r="M281" s="395"/>
      <c r="N281" s="396"/>
      <c r="O281" s="396"/>
      <c r="P281" s="397">
        <f>SUM(P282:P342)</f>
        <v>0</v>
      </c>
      <c r="Q281" s="396"/>
      <c r="R281" s="397">
        <f>SUM(R282:R342)</f>
        <v>0.1855</v>
      </c>
      <c r="S281" s="396"/>
      <c r="T281" s="398">
        <f>SUM(T282:T342)</f>
        <v>0</v>
      </c>
      <c r="AR281" s="332" t="s">
        <v>90</v>
      </c>
      <c r="AT281" s="399" t="s">
        <v>81</v>
      </c>
      <c r="AU281" s="399" t="s">
        <v>44</v>
      </c>
      <c r="AY281" s="332" t="s">
        <v>163</v>
      </c>
      <c r="BK281" s="400">
        <f>SUM(BK282:BK342)</f>
        <v>0</v>
      </c>
    </row>
    <row r="282" spans="2:65" s="267" customFormat="1" ht="31.5" customHeight="1">
      <c r="B282" s="268"/>
      <c r="C282" s="338" t="s">
        <v>420</v>
      </c>
      <c r="D282" s="338" t="s">
        <v>165</v>
      </c>
      <c r="E282" s="339" t="s">
        <v>415</v>
      </c>
      <c r="F282" s="340" t="s">
        <v>416</v>
      </c>
      <c r="G282" s="341" t="s">
        <v>168</v>
      </c>
      <c r="H282" s="342">
        <v>3</v>
      </c>
      <c r="I282" s="107"/>
      <c r="J282" s="343">
        <f>ROUND(I282*H282,2)</f>
        <v>0</v>
      </c>
      <c r="K282" s="340" t="s">
        <v>169</v>
      </c>
      <c r="L282" s="268"/>
      <c r="M282" s="401" t="s">
        <v>5</v>
      </c>
      <c r="N282" s="402" t="s">
        <v>53</v>
      </c>
      <c r="O282" s="269"/>
      <c r="P282" s="403">
        <f>O282*H282</f>
        <v>0</v>
      </c>
      <c r="Q282" s="403">
        <v>0</v>
      </c>
      <c r="R282" s="403">
        <f>Q282*H282</f>
        <v>0</v>
      </c>
      <c r="S282" s="403">
        <v>0</v>
      </c>
      <c r="T282" s="404">
        <f>S282*H282</f>
        <v>0</v>
      </c>
      <c r="AR282" s="386" t="s">
        <v>333</v>
      </c>
      <c r="AT282" s="386" t="s">
        <v>165</v>
      </c>
      <c r="AU282" s="386" t="s">
        <v>90</v>
      </c>
      <c r="AY282" s="386" t="s">
        <v>163</v>
      </c>
      <c r="BE282" s="405">
        <f>IF(N282="základní",J282,0)</f>
        <v>0</v>
      </c>
      <c r="BF282" s="405">
        <f>IF(N282="snížená",J282,0)</f>
        <v>0</v>
      </c>
      <c r="BG282" s="405">
        <f>IF(N282="zákl. přenesená",J282,0)</f>
        <v>0</v>
      </c>
      <c r="BH282" s="405">
        <f>IF(N282="sníž. přenesená",J282,0)</f>
        <v>0</v>
      </c>
      <c r="BI282" s="405">
        <f>IF(N282="nulová",J282,0)</f>
        <v>0</v>
      </c>
      <c r="BJ282" s="386" t="s">
        <v>44</v>
      </c>
      <c r="BK282" s="405">
        <f>ROUND(I282*H282,2)</f>
        <v>0</v>
      </c>
      <c r="BL282" s="386" t="s">
        <v>333</v>
      </c>
      <c r="BM282" s="386" t="s">
        <v>1480</v>
      </c>
    </row>
    <row r="283" spans="2:47" s="267" customFormat="1" ht="148.5">
      <c r="B283" s="268"/>
      <c r="D283" s="346" t="s">
        <v>190</v>
      </c>
      <c r="F283" s="366" t="s">
        <v>418</v>
      </c>
      <c r="L283" s="268"/>
      <c r="M283" s="419"/>
      <c r="N283" s="269"/>
      <c r="O283" s="269"/>
      <c r="P283" s="269"/>
      <c r="Q283" s="269"/>
      <c r="R283" s="269"/>
      <c r="S283" s="269"/>
      <c r="T283" s="420"/>
      <c r="AT283" s="386" t="s">
        <v>190</v>
      </c>
      <c r="AU283" s="386" t="s">
        <v>90</v>
      </c>
    </row>
    <row r="284" spans="2:51" s="344" customFormat="1" ht="13.5">
      <c r="B284" s="345"/>
      <c r="D284" s="346" t="s">
        <v>171</v>
      </c>
      <c r="E284" s="347" t="s">
        <v>5</v>
      </c>
      <c r="F284" s="348" t="s">
        <v>172</v>
      </c>
      <c r="H284" s="349" t="s">
        <v>5</v>
      </c>
      <c r="L284" s="345"/>
      <c r="M284" s="406"/>
      <c r="N284" s="407"/>
      <c r="O284" s="407"/>
      <c r="P284" s="407"/>
      <c r="Q284" s="407"/>
      <c r="R284" s="407"/>
      <c r="S284" s="407"/>
      <c r="T284" s="408"/>
      <c r="AT284" s="349" t="s">
        <v>171</v>
      </c>
      <c r="AU284" s="349" t="s">
        <v>90</v>
      </c>
      <c r="AV284" s="344" t="s">
        <v>44</v>
      </c>
      <c r="AW284" s="344" t="s">
        <v>42</v>
      </c>
      <c r="AX284" s="344" t="s">
        <v>82</v>
      </c>
      <c r="AY284" s="349" t="s">
        <v>163</v>
      </c>
    </row>
    <row r="285" spans="2:51" s="350" customFormat="1" ht="13.5">
      <c r="B285" s="351"/>
      <c r="D285" s="346" t="s">
        <v>171</v>
      </c>
      <c r="E285" s="352" t="s">
        <v>5</v>
      </c>
      <c r="F285" s="353" t="s">
        <v>1435</v>
      </c>
      <c r="H285" s="354">
        <v>1</v>
      </c>
      <c r="L285" s="351"/>
      <c r="M285" s="409"/>
      <c r="N285" s="410"/>
      <c r="O285" s="410"/>
      <c r="P285" s="410"/>
      <c r="Q285" s="410"/>
      <c r="R285" s="410"/>
      <c r="S285" s="410"/>
      <c r="T285" s="411"/>
      <c r="AT285" s="352" t="s">
        <v>171</v>
      </c>
      <c r="AU285" s="352" t="s">
        <v>90</v>
      </c>
      <c r="AV285" s="350" t="s">
        <v>90</v>
      </c>
      <c r="AW285" s="350" t="s">
        <v>42</v>
      </c>
      <c r="AX285" s="350" t="s">
        <v>82</v>
      </c>
      <c r="AY285" s="352" t="s">
        <v>163</v>
      </c>
    </row>
    <row r="286" spans="2:51" s="355" customFormat="1" ht="13.5">
      <c r="B286" s="356"/>
      <c r="D286" s="346" t="s">
        <v>171</v>
      </c>
      <c r="E286" s="357" t="s">
        <v>5</v>
      </c>
      <c r="F286" s="358" t="s">
        <v>179</v>
      </c>
      <c r="H286" s="359">
        <v>1</v>
      </c>
      <c r="L286" s="356"/>
      <c r="M286" s="412"/>
      <c r="N286" s="413"/>
      <c r="O286" s="413"/>
      <c r="P286" s="413"/>
      <c r="Q286" s="413"/>
      <c r="R286" s="413"/>
      <c r="S286" s="413"/>
      <c r="T286" s="414"/>
      <c r="AT286" s="357" t="s">
        <v>171</v>
      </c>
      <c r="AU286" s="357" t="s">
        <v>90</v>
      </c>
      <c r="AV286" s="355" t="s">
        <v>93</v>
      </c>
      <c r="AW286" s="355" t="s">
        <v>42</v>
      </c>
      <c r="AX286" s="355" t="s">
        <v>82</v>
      </c>
      <c r="AY286" s="357" t="s">
        <v>163</v>
      </c>
    </row>
    <row r="287" spans="2:51" s="350" customFormat="1" ht="13.5">
      <c r="B287" s="351"/>
      <c r="D287" s="346" t="s">
        <v>171</v>
      </c>
      <c r="E287" s="352" t="s">
        <v>5</v>
      </c>
      <c r="F287" s="353" t="s">
        <v>449</v>
      </c>
      <c r="H287" s="354">
        <v>1</v>
      </c>
      <c r="L287" s="351"/>
      <c r="M287" s="409"/>
      <c r="N287" s="410"/>
      <c r="O287" s="410"/>
      <c r="P287" s="410"/>
      <c r="Q287" s="410"/>
      <c r="R287" s="410"/>
      <c r="S287" s="410"/>
      <c r="T287" s="411"/>
      <c r="AT287" s="352" t="s">
        <v>171</v>
      </c>
      <c r="AU287" s="352" t="s">
        <v>90</v>
      </c>
      <c r="AV287" s="350" t="s">
        <v>90</v>
      </c>
      <c r="AW287" s="350" t="s">
        <v>42</v>
      </c>
      <c r="AX287" s="350" t="s">
        <v>82</v>
      </c>
      <c r="AY287" s="352" t="s">
        <v>163</v>
      </c>
    </row>
    <row r="288" spans="2:51" s="350" customFormat="1" ht="13.5">
      <c r="B288" s="351"/>
      <c r="D288" s="346" t="s">
        <v>171</v>
      </c>
      <c r="E288" s="352" t="s">
        <v>5</v>
      </c>
      <c r="F288" s="353" t="s">
        <v>1437</v>
      </c>
      <c r="H288" s="354">
        <v>1</v>
      </c>
      <c r="L288" s="351"/>
      <c r="M288" s="409"/>
      <c r="N288" s="410"/>
      <c r="O288" s="410"/>
      <c r="P288" s="410"/>
      <c r="Q288" s="410"/>
      <c r="R288" s="410"/>
      <c r="S288" s="410"/>
      <c r="T288" s="411"/>
      <c r="AT288" s="352" t="s">
        <v>171</v>
      </c>
      <c r="AU288" s="352" t="s">
        <v>90</v>
      </c>
      <c r="AV288" s="350" t="s">
        <v>90</v>
      </c>
      <c r="AW288" s="350" t="s">
        <v>42</v>
      </c>
      <c r="AX288" s="350" t="s">
        <v>82</v>
      </c>
      <c r="AY288" s="352" t="s">
        <v>163</v>
      </c>
    </row>
    <row r="289" spans="2:51" s="355" customFormat="1" ht="13.5">
      <c r="B289" s="356"/>
      <c r="D289" s="346" t="s">
        <v>171</v>
      </c>
      <c r="E289" s="357" t="s">
        <v>5</v>
      </c>
      <c r="F289" s="358" t="s">
        <v>653</v>
      </c>
      <c r="H289" s="359">
        <v>2</v>
      </c>
      <c r="L289" s="356"/>
      <c r="M289" s="412"/>
      <c r="N289" s="413"/>
      <c r="O289" s="413"/>
      <c r="P289" s="413"/>
      <c r="Q289" s="413"/>
      <c r="R289" s="413"/>
      <c r="S289" s="413"/>
      <c r="T289" s="414"/>
      <c r="AT289" s="357" t="s">
        <v>171</v>
      </c>
      <c r="AU289" s="357" t="s">
        <v>90</v>
      </c>
      <c r="AV289" s="355" t="s">
        <v>93</v>
      </c>
      <c r="AW289" s="355" t="s">
        <v>42</v>
      </c>
      <c r="AX289" s="355" t="s">
        <v>82</v>
      </c>
      <c r="AY289" s="357" t="s">
        <v>163</v>
      </c>
    </row>
    <row r="290" spans="2:51" s="360" customFormat="1" ht="13.5">
      <c r="B290" s="361"/>
      <c r="D290" s="362" t="s">
        <v>171</v>
      </c>
      <c r="E290" s="363" t="s">
        <v>5</v>
      </c>
      <c r="F290" s="364" t="s">
        <v>185</v>
      </c>
      <c r="H290" s="365">
        <v>3</v>
      </c>
      <c r="L290" s="361"/>
      <c r="M290" s="415"/>
      <c r="N290" s="416"/>
      <c r="O290" s="416"/>
      <c r="P290" s="416"/>
      <c r="Q290" s="416"/>
      <c r="R290" s="416"/>
      <c r="S290" s="416"/>
      <c r="T290" s="417"/>
      <c r="AT290" s="418" t="s">
        <v>171</v>
      </c>
      <c r="AU290" s="418" t="s">
        <v>90</v>
      </c>
      <c r="AV290" s="360" t="s">
        <v>96</v>
      </c>
      <c r="AW290" s="360" t="s">
        <v>42</v>
      </c>
      <c r="AX290" s="360" t="s">
        <v>44</v>
      </c>
      <c r="AY290" s="418" t="s">
        <v>163</v>
      </c>
    </row>
    <row r="291" spans="2:65" s="267" customFormat="1" ht="22.5" customHeight="1">
      <c r="B291" s="268"/>
      <c r="C291" s="367" t="s">
        <v>425</v>
      </c>
      <c r="D291" s="367" t="s">
        <v>256</v>
      </c>
      <c r="E291" s="368" t="s">
        <v>1481</v>
      </c>
      <c r="F291" s="369" t="s">
        <v>1482</v>
      </c>
      <c r="G291" s="370" t="s">
        <v>168</v>
      </c>
      <c r="H291" s="371">
        <v>1</v>
      </c>
      <c r="I291" s="137"/>
      <c r="J291" s="372">
        <f>ROUND(I291*H291,2)</f>
        <v>0</v>
      </c>
      <c r="K291" s="369" t="s">
        <v>169</v>
      </c>
      <c r="L291" s="421"/>
      <c r="M291" s="422" t="s">
        <v>5</v>
      </c>
      <c r="N291" s="423" t="s">
        <v>53</v>
      </c>
      <c r="O291" s="269"/>
      <c r="P291" s="403">
        <f>O291*H291</f>
        <v>0</v>
      </c>
      <c r="Q291" s="403">
        <v>0.021</v>
      </c>
      <c r="R291" s="403">
        <f>Q291*H291</f>
        <v>0.021</v>
      </c>
      <c r="S291" s="403">
        <v>0</v>
      </c>
      <c r="T291" s="404">
        <f>S291*H291</f>
        <v>0</v>
      </c>
      <c r="AR291" s="386" t="s">
        <v>423</v>
      </c>
      <c r="AT291" s="386" t="s">
        <v>256</v>
      </c>
      <c r="AU291" s="386" t="s">
        <v>90</v>
      </c>
      <c r="AY291" s="386" t="s">
        <v>163</v>
      </c>
      <c r="BE291" s="405">
        <f>IF(N291="základní",J291,0)</f>
        <v>0</v>
      </c>
      <c r="BF291" s="405">
        <f>IF(N291="snížená",J291,0)</f>
        <v>0</v>
      </c>
      <c r="BG291" s="405">
        <f>IF(N291="zákl. přenesená",J291,0)</f>
        <v>0</v>
      </c>
      <c r="BH291" s="405">
        <f>IF(N291="sníž. přenesená",J291,0)</f>
        <v>0</v>
      </c>
      <c r="BI291" s="405">
        <f>IF(N291="nulová",J291,0)</f>
        <v>0</v>
      </c>
      <c r="BJ291" s="386" t="s">
        <v>44</v>
      </c>
      <c r="BK291" s="405">
        <f>ROUND(I291*H291,2)</f>
        <v>0</v>
      </c>
      <c r="BL291" s="386" t="s">
        <v>333</v>
      </c>
      <c r="BM291" s="386" t="s">
        <v>1483</v>
      </c>
    </row>
    <row r="292" spans="2:65" s="267" customFormat="1" ht="22.5" customHeight="1">
      <c r="B292" s="268"/>
      <c r="C292" s="367" t="s">
        <v>433</v>
      </c>
      <c r="D292" s="367" t="s">
        <v>256</v>
      </c>
      <c r="E292" s="368" t="s">
        <v>1484</v>
      </c>
      <c r="F292" s="369" t="s">
        <v>1485</v>
      </c>
      <c r="G292" s="370" t="s">
        <v>168</v>
      </c>
      <c r="H292" s="371">
        <v>1</v>
      </c>
      <c r="I292" s="137"/>
      <c r="J292" s="372">
        <f>ROUND(I292*H292,2)</f>
        <v>0</v>
      </c>
      <c r="K292" s="369" t="s">
        <v>169</v>
      </c>
      <c r="L292" s="421"/>
      <c r="M292" s="422" t="s">
        <v>5</v>
      </c>
      <c r="N292" s="423" t="s">
        <v>53</v>
      </c>
      <c r="O292" s="269"/>
      <c r="P292" s="403">
        <f>O292*H292</f>
        <v>0</v>
      </c>
      <c r="Q292" s="403">
        <v>0.023</v>
      </c>
      <c r="R292" s="403">
        <f>Q292*H292</f>
        <v>0.023</v>
      </c>
      <c r="S292" s="403">
        <v>0</v>
      </c>
      <c r="T292" s="404">
        <f>S292*H292</f>
        <v>0</v>
      </c>
      <c r="AR292" s="386" t="s">
        <v>423</v>
      </c>
      <c r="AT292" s="386" t="s">
        <v>256</v>
      </c>
      <c r="AU292" s="386" t="s">
        <v>90</v>
      </c>
      <c r="AY292" s="386" t="s">
        <v>163</v>
      </c>
      <c r="BE292" s="405">
        <f>IF(N292="základní",J292,0)</f>
        <v>0</v>
      </c>
      <c r="BF292" s="405">
        <f>IF(N292="snížená",J292,0)</f>
        <v>0</v>
      </c>
      <c r="BG292" s="405">
        <f>IF(N292="zákl. přenesená",J292,0)</f>
        <v>0</v>
      </c>
      <c r="BH292" s="405">
        <f>IF(N292="sníž. přenesená",J292,0)</f>
        <v>0</v>
      </c>
      <c r="BI292" s="405">
        <f>IF(N292="nulová",J292,0)</f>
        <v>0</v>
      </c>
      <c r="BJ292" s="386" t="s">
        <v>44</v>
      </c>
      <c r="BK292" s="405">
        <f>ROUND(I292*H292,2)</f>
        <v>0</v>
      </c>
      <c r="BL292" s="386" t="s">
        <v>333</v>
      </c>
      <c r="BM292" s="386" t="s">
        <v>1486</v>
      </c>
    </row>
    <row r="293" spans="2:65" s="267" customFormat="1" ht="22.5" customHeight="1">
      <c r="B293" s="268"/>
      <c r="C293" s="367" t="s">
        <v>423</v>
      </c>
      <c r="D293" s="367" t="s">
        <v>256</v>
      </c>
      <c r="E293" s="368" t="s">
        <v>421</v>
      </c>
      <c r="F293" s="369" t="s">
        <v>422</v>
      </c>
      <c r="G293" s="370" t="s">
        <v>168</v>
      </c>
      <c r="H293" s="371">
        <v>1</v>
      </c>
      <c r="I293" s="137"/>
      <c r="J293" s="372">
        <f>ROUND(I293*H293,2)</f>
        <v>0</v>
      </c>
      <c r="K293" s="369" t="s">
        <v>169</v>
      </c>
      <c r="L293" s="421"/>
      <c r="M293" s="422" t="s">
        <v>5</v>
      </c>
      <c r="N293" s="423" t="s">
        <v>53</v>
      </c>
      <c r="O293" s="269"/>
      <c r="P293" s="403">
        <f>O293*H293</f>
        <v>0</v>
      </c>
      <c r="Q293" s="403">
        <v>0.025</v>
      </c>
      <c r="R293" s="403">
        <f>Q293*H293</f>
        <v>0.025</v>
      </c>
      <c r="S293" s="403">
        <v>0</v>
      </c>
      <c r="T293" s="404">
        <f>S293*H293</f>
        <v>0</v>
      </c>
      <c r="AR293" s="386" t="s">
        <v>423</v>
      </c>
      <c r="AT293" s="386" t="s">
        <v>256</v>
      </c>
      <c r="AU293" s="386" t="s">
        <v>90</v>
      </c>
      <c r="AY293" s="386" t="s">
        <v>163</v>
      </c>
      <c r="BE293" s="405">
        <f>IF(N293="základní",J293,0)</f>
        <v>0</v>
      </c>
      <c r="BF293" s="405">
        <f>IF(N293="snížená",J293,0)</f>
        <v>0</v>
      </c>
      <c r="BG293" s="405">
        <f>IF(N293="zákl. přenesená",J293,0)</f>
        <v>0</v>
      </c>
      <c r="BH293" s="405">
        <f>IF(N293="sníž. přenesená",J293,0)</f>
        <v>0</v>
      </c>
      <c r="BI293" s="405">
        <f>IF(N293="nulová",J293,0)</f>
        <v>0</v>
      </c>
      <c r="BJ293" s="386" t="s">
        <v>44</v>
      </c>
      <c r="BK293" s="405">
        <f>ROUND(I293*H293,2)</f>
        <v>0</v>
      </c>
      <c r="BL293" s="386" t="s">
        <v>333</v>
      </c>
      <c r="BM293" s="386" t="s">
        <v>1487</v>
      </c>
    </row>
    <row r="294" spans="2:65" s="267" customFormat="1" ht="31.5" customHeight="1">
      <c r="B294" s="268"/>
      <c r="C294" s="338" t="s">
        <v>440</v>
      </c>
      <c r="D294" s="338" t="s">
        <v>165</v>
      </c>
      <c r="E294" s="339" t="s">
        <v>426</v>
      </c>
      <c r="F294" s="340" t="s">
        <v>427</v>
      </c>
      <c r="G294" s="341" t="s">
        <v>168</v>
      </c>
      <c r="H294" s="342">
        <v>2</v>
      </c>
      <c r="I294" s="107"/>
      <c r="J294" s="343">
        <f>ROUND(I294*H294,2)</f>
        <v>0</v>
      </c>
      <c r="K294" s="340" t="s">
        <v>169</v>
      </c>
      <c r="L294" s="268"/>
      <c r="M294" s="401" t="s">
        <v>5</v>
      </c>
      <c r="N294" s="402" t="s">
        <v>53</v>
      </c>
      <c r="O294" s="269"/>
      <c r="P294" s="403">
        <f>O294*H294</f>
        <v>0</v>
      </c>
      <c r="Q294" s="403">
        <v>0</v>
      </c>
      <c r="R294" s="403">
        <f>Q294*H294</f>
        <v>0</v>
      </c>
      <c r="S294" s="403">
        <v>0</v>
      </c>
      <c r="T294" s="404">
        <f>S294*H294</f>
        <v>0</v>
      </c>
      <c r="AR294" s="386" t="s">
        <v>333</v>
      </c>
      <c r="AT294" s="386" t="s">
        <v>165</v>
      </c>
      <c r="AU294" s="386" t="s">
        <v>90</v>
      </c>
      <c r="AY294" s="386" t="s">
        <v>163</v>
      </c>
      <c r="BE294" s="405">
        <f>IF(N294="základní",J294,0)</f>
        <v>0</v>
      </c>
      <c r="BF294" s="405">
        <f>IF(N294="snížená",J294,0)</f>
        <v>0</v>
      </c>
      <c r="BG294" s="405">
        <f>IF(N294="zákl. přenesená",J294,0)</f>
        <v>0</v>
      </c>
      <c r="BH294" s="405">
        <f>IF(N294="sníž. přenesená",J294,0)</f>
        <v>0</v>
      </c>
      <c r="BI294" s="405">
        <f>IF(N294="nulová",J294,0)</f>
        <v>0</v>
      </c>
      <c r="BJ294" s="386" t="s">
        <v>44</v>
      </c>
      <c r="BK294" s="405">
        <f>ROUND(I294*H294,2)</f>
        <v>0</v>
      </c>
      <c r="BL294" s="386" t="s">
        <v>333</v>
      </c>
      <c r="BM294" s="386" t="s">
        <v>1488</v>
      </c>
    </row>
    <row r="295" spans="2:47" s="267" customFormat="1" ht="148.5">
      <c r="B295" s="268"/>
      <c r="D295" s="346" t="s">
        <v>190</v>
      </c>
      <c r="F295" s="366" t="s">
        <v>418</v>
      </c>
      <c r="L295" s="268"/>
      <c r="M295" s="419"/>
      <c r="N295" s="269"/>
      <c r="O295" s="269"/>
      <c r="P295" s="269"/>
      <c r="Q295" s="269"/>
      <c r="R295" s="269"/>
      <c r="S295" s="269"/>
      <c r="T295" s="420"/>
      <c r="AT295" s="386" t="s">
        <v>190</v>
      </c>
      <c r="AU295" s="386" t="s">
        <v>90</v>
      </c>
    </row>
    <row r="296" spans="2:51" s="344" customFormat="1" ht="13.5">
      <c r="B296" s="345"/>
      <c r="D296" s="346" t="s">
        <v>171</v>
      </c>
      <c r="E296" s="347" t="s">
        <v>5</v>
      </c>
      <c r="F296" s="348" t="s">
        <v>172</v>
      </c>
      <c r="H296" s="349" t="s">
        <v>5</v>
      </c>
      <c r="L296" s="345"/>
      <c r="M296" s="406"/>
      <c r="N296" s="407"/>
      <c r="O296" s="407"/>
      <c r="P296" s="407"/>
      <c r="Q296" s="407"/>
      <c r="R296" s="407"/>
      <c r="S296" s="407"/>
      <c r="T296" s="408"/>
      <c r="AT296" s="349" t="s">
        <v>171</v>
      </c>
      <c r="AU296" s="349" t="s">
        <v>90</v>
      </c>
      <c r="AV296" s="344" t="s">
        <v>44</v>
      </c>
      <c r="AW296" s="344" t="s">
        <v>42</v>
      </c>
      <c r="AX296" s="344" t="s">
        <v>82</v>
      </c>
      <c r="AY296" s="349" t="s">
        <v>163</v>
      </c>
    </row>
    <row r="297" spans="2:51" s="350" customFormat="1" ht="13.5">
      <c r="B297" s="351"/>
      <c r="D297" s="346" t="s">
        <v>171</v>
      </c>
      <c r="E297" s="352" t="s">
        <v>5</v>
      </c>
      <c r="F297" s="353" t="s">
        <v>836</v>
      </c>
      <c r="H297" s="354">
        <v>1</v>
      </c>
      <c r="L297" s="351"/>
      <c r="M297" s="409"/>
      <c r="N297" s="410"/>
      <c r="O297" s="410"/>
      <c r="P297" s="410"/>
      <c r="Q297" s="410"/>
      <c r="R297" s="410"/>
      <c r="S297" s="410"/>
      <c r="T297" s="411"/>
      <c r="AT297" s="352" t="s">
        <v>171</v>
      </c>
      <c r="AU297" s="352" t="s">
        <v>90</v>
      </c>
      <c r="AV297" s="350" t="s">
        <v>90</v>
      </c>
      <c r="AW297" s="350" t="s">
        <v>42</v>
      </c>
      <c r="AX297" s="350" t="s">
        <v>82</v>
      </c>
      <c r="AY297" s="352" t="s">
        <v>163</v>
      </c>
    </row>
    <row r="298" spans="2:51" s="350" customFormat="1" ht="13.5">
      <c r="B298" s="351"/>
      <c r="D298" s="346" t="s">
        <v>171</v>
      </c>
      <c r="E298" s="352" t="s">
        <v>5</v>
      </c>
      <c r="F298" s="353" t="s">
        <v>1436</v>
      </c>
      <c r="H298" s="354">
        <v>1</v>
      </c>
      <c r="L298" s="351"/>
      <c r="M298" s="409"/>
      <c r="N298" s="410"/>
      <c r="O298" s="410"/>
      <c r="P298" s="410"/>
      <c r="Q298" s="410"/>
      <c r="R298" s="410"/>
      <c r="S298" s="410"/>
      <c r="T298" s="411"/>
      <c r="AT298" s="352" t="s">
        <v>171</v>
      </c>
      <c r="AU298" s="352" t="s">
        <v>90</v>
      </c>
      <c r="AV298" s="350" t="s">
        <v>90</v>
      </c>
      <c r="AW298" s="350" t="s">
        <v>42</v>
      </c>
      <c r="AX298" s="350" t="s">
        <v>82</v>
      </c>
      <c r="AY298" s="352" t="s">
        <v>163</v>
      </c>
    </row>
    <row r="299" spans="2:51" s="355" customFormat="1" ht="13.5">
      <c r="B299" s="356"/>
      <c r="D299" s="346" t="s">
        <v>171</v>
      </c>
      <c r="E299" s="357" t="s">
        <v>5</v>
      </c>
      <c r="F299" s="358" t="s">
        <v>653</v>
      </c>
      <c r="H299" s="359">
        <v>2</v>
      </c>
      <c r="L299" s="356"/>
      <c r="M299" s="412"/>
      <c r="N299" s="413"/>
      <c r="O299" s="413"/>
      <c r="P299" s="413"/>
      <c r="Q299" s="413"/>
      <c r="R299" s="413"/>
      <c r="S299" s="413"/>
      <c r="T299" s="414"/>
      <c r="AT299" s="357" t="s">
        <v>171</v>
      </c>
      <c r="AU299" s="357" t="s">
        <v>90</v>
      </c>
      <c r="AV299" s="355" t="s">
        <v>93</v>
      </c>
      <c r="AW299" s="355" t="s">
        <v>42</v>
      </c>
      <c r="AX299" s="355" t="s">
        <v>82</v>
      </c>
      <c r="AY299" s="357" t="s">
        <v>163</v>
      </c>
    </row>
    <row r="300" spans="2:51" s="360" customFormat="1" ht="13.5">
      <c r="B300" s="361"/>
      <c r="D300" s="362" t="s">
        <v>171</v>
      </c>
      <c r="E300" s="363" t="s">
        <v>5</v>
      </c>
      <c r="F300" s="364" t="s">
        <v>185</v>
      </c>
      <c r="H300" s="365">
        <v>2</v>
      </c>
      <c r="L300" s="361"/>
      <c r="M300" s="415"/>
      <c r="N300" s="416"/>
      <c r="O300" s="416"/>
      <c r="P300" s="416"/>
      <c r="Q300" s="416"/>
      <c r="R300" s="416"/>
      <c r="S300" s="416"/>
      <c r="T300" s="417"/>
      <c r="AT300" s="418" t="s">
        <v>171</v>
      </c>
      <c r="AU300" s="418" t="s">
        <v>90</v>
      </c>
      <c r="AV300" s="360" t="s">
        <v>96</v>
      </c>
      <c r="AW300" s="360" t="s">
        <v>42</v>
      </c>
      <c r="AX300" s="360" t="s">
        <v>44</v>
      </c>
      <c r="AY300" s="418" t="s">
        <v>163</v>
      </c>
    </row>
    <row r="301" spans="2:65" s="267" customFormat="1" ht="22.5" customHeight="1">
      <c r="B301" s="268"/>
      <c r="C301" s="367" t="s">
        <v>457</v>
      </c>
      <c r="D301" s="367" t="s">
        <v>256</v>
      </c>
      <c r="E301" s="368" t="s">
        <v>434</v>
      </c>
      <c r="F301" s="369" t="s">
        <v>435</v>
      </c>
      <c r="G301" s="370" t="s">
        <v>168</v>
      </c>
      <c r="H301" s="371">
        <v>1</v>
      </c>
      <c r="I301" s="137"/>
      <c r="J301" s="372">
        <f>ROUND(I301*H301,2)</f>
        <v>0</v>
      </c>
      <c r="K301" s="369" t="s">
        <v>169</v>
      </c>
      <c r="L301" s="421"/>
      <c r="M301" s="422" t="s">
        <v>5</v>
      </c>
      <c r="N301" s="423" t="s">
        <v>53</v>
      </c>
      <c r="O301" s="269"/>
      <c r="P301" s="403">
        <f>O301*H301</f>
        <v>0</v>
      </c>
      <c r="Q301" s="403">
        <v>0.027</v>
      </c>
      <c r="R301" s="403">
        <f>Q301*H301</f>
        <v>0.027</v>
      </c>
      <c r="S301" s="403">
        <v>0</v>
      </c>
      <c r="T301" s="404">
        <f>S301*H301</f>
        <v>0</v>
      </c>
      <c r="AR301" s="386" t="s">
        <v>423</v>
      </c>
      <c r="AT301" s="386" t="s">
        <v>256</v>
      </c>
      <c r="AU301" s="386" t="s">
        <v>90</v>
      </c>
      <c r="AY301" s="386" t="s">
        <v>163</v>
      </c>
      <c r="BE301" s="405">
        <f>IF(N301="základní",J301,0)</f>
        <v>0</v>
      </c>
      <c r="BF301" s="405">
        <f>IF(N301="snížená",J301,0)</f>
        <v>0</v>
      </c>
      <c r="BG301" s="405">
        <f>IF(N301="zákl. přenesená",J301,0)</f>
        <v>0</v>
      </c>
      <c r="BH301" s="405">
        <f>IF(N301="sníž. přenesená",J301,0)</f>
        <v>0</v>
      </c>
      <c r="BI301" s="405">
        <f>IF(N301="nulová",J301,0)</f>
        <v>0</v>
      </c>
      <c r="BJ301" s="386" t="s">
        <v>44</v>
      </c>
      <c r="BK301" s="405">
        <f>ROUND(I301*H301,2)</f>
        <v>0</v>
      </c>
      <c r="BL301" s="386" t="s">
        <v>333</v>
      </c>
      <c r="BM301" s="386" t="s">
        <v>1489</v>
      </c>
    </row>
    <row r="302" spans="2:65" s="267" customFormat="1" ht="22.5" customHeight="1">
      <c r="B302" s="268"/>
      <c r="C302" s="367" t="s">
        <v>461</v>
      </c>
      <c r="D302" s="367" t="s">
        <v>256</v>
      </c>
      <c r="E302" s="368" t="s">
        <v>437</v>
      </c>
      <c r="F302" s="369" t="s">
        <v>438</v>
      </c>
      <c r="G302" s="370" t="s">
        <v>168</v>
      </c>
      <c r="H302" s="371">
        <v>1</v>
      </c>
      <c r="I302" s="137"/>
      <c r="J302" s="372">
        <f>ROUND(I302*H302,2)</f>
        <v>0</v>
      </c>
      <c r="K302" s="369" t="s">
        <v>169</v>
      </c>
      <c r="L302" s="421"/>
      <c r="M302" s="422" t="s">
        <v>5</v>
      </c>
      <c r="N302" s="423" t="s">
        <v>53</v>
      </c>
      <c r="O302" s="269"/>
      <c r="P302" s="403">
        <f>O302*H302</f>
        <v>0</v>
      </c>
      <c r="Q302" s="403">
        <v>0.028</v>
      </c>
      <c r="R302" s="403">
        <f>Q302*H302</f>
        <v>0.028</v>
      </c>
      <c r="S302" s="403">
        <v>0</v>
      </c>
      <c r="T302" s="404">
        <f>S302*H302</f>
        <v>0</v>
      </c>
      <c r="AR302" s="386" t="s">
        <v>423</v>
      </c>
      <c r="AT302" s="386" t="s">
        <v>256</v>
      </c>
      <c r="AU302" s="386" t="s">
        <v>90</v>
      </c>
      <c r="AY302" s="386" t="s">
        <v>163</v>
      </c>
      <c r="BE302" s="405">
        <f>IF(N302="základní",J302,0)</f>
        <v>0</v>
      </c>
      <c r="BF302" s="405">
        <f>IF(N302="snížená",J302,0)</f>
        <v>0</v>
      </c>
      <c r="BG302" s="405">
        <f>IF(N302="zákl. přenesená",J302,0)</f>
        <v>0</v>
      </c>
      <c r="BH302" s="405">
        <f>IF(N302="sníž. přenesená",J302,0)</f>
        <v>0</v>
      </c>
      <c r="BI302" s="405">
        <f>IF(N302="nulová",J302,0)</f>
        <v>0</v>
      </c>
      <c r="BJ302" s="386" t="s">
        <v>44</v>
      </c>
      <c r="BK302" s="405">
        <f>ROUND(I302*H302,2)</f>
        <v>0</v>
      </c>
      <c r="BL302" s="386" t="s">
        <v>333</v>
      </c>
      <c r="BM302" s="386" t="s">
        <v>1490</v>
      </c>
    </row>
    <row r="303" spans="2:65" s="267" customFormat="1" ht="31.5" customHeight="1">
      <c r="B303" s="268"/>
      <c r="C303" s="338" t="s">
        <v>465</v>
      </c>
      <c r="D303" s="338" t="s">
        <v>165</v>
      </c>
      <c r="E303" s="339" t="s">
        <v>441</v>
      </c>
      <c r="F303" s="340" t="s">
        <v>442</v>
      </c>
      <c r="G303" s="341" t="s">
        <v>168</v>
      </c>
      <c r="H303" s="342">
        <v>1</v>
      </c>
      <c r="I303" s="107"/>
      <c r="J303" s="343">
        <f>ROUND(I303*H303,2)</f>
        <v>0</v>
      </c>
      <c r="K303" s="340" t="s">
        <v>169</v>
      </c>
      <c r="L303" s="268"/>
      <c r="M303" s="401" t="s">
        <v>5</v>
      </c>
      <c r="N303" s="402" t="s">
        <v>53</v>
      </c>
      <c r="O303" s="269"/>
      <c r="P303" s="403">
        <f>O303*H303</f>
        <v>0</v>
      </c>
      <c r="Q303" s="403">
        <v>0</v>
      </c>
      <c r="R303" s="403">
        <f>Q303*H303</f>
        <v>0</v>
      </c>
      <c r="S303" s="403">
        <v>0</v>
      </c>
      <c r="T303" s="404">
        <f>S303*H303</f>
        <v>0</v>
      </c>
      <c r="AR303" s="386" t="s">
        <v>333</v>
      </c>
      <c r="AT303" s="386" t="s">
        <v>165</v>
      </c>
      <c r="AU303" s="386" t="s">
        <v>90</v>
      </c>
      <c r="AY303" s="386" t="s">
        <v>163</v>
      </c>
      <c r="BE303" s="405">
        <f>IF(N303="základní",J303,0)</f>
        <v>0</v>
      </c>
      <c r="BF303" s="405">
        <f>IF(N303="snížená",J303,0)</f>
        <v>0</v>
      </c>
      <c r="BG303" s="405">
        <f>IF(N303="zákl. přenesená",J303,0)</f>
        <v>0</v>
      </c>
      <c r="BH303" s="405">
        <f>IF(N303="sníž. přenesená",J303,0)</f>
        <v>0</v>
      </c>
      <c r="BI303" s="405">
        <f>IF(N303="nulová",J303,0)</f>
        <v>0</v>
      </c>
      <c r="BJ303" s="386" t="s">
        <v>44</v>
      </c>
      <c r="BK303" s="405">
        <f>ROUND(I303*H303,2)</f>
        <v>0</v>
      </c>
      <c r="BL303" s="386" t="s">
        <v>333</v>
      </c>
      <c r="BM303" s="386" t="s">
        <v>1491</v>
      </c>
    </row>
    <row r="304" spans="2:47" s="267" customFormat="1" ht="148.5">
      <c r="B304" s="268"/>
      <c r="D304" s="346" t="s">
        <v>190</v>
      </c>
      <c r="F304" s="366" t="s">
        <v>418</v>
      </c>
      <c r="L304" s="268"/>
      <c r="M304" s="419"/>
      <c r="N304" s="269"/>
      <c r="O304" s="269"/>
      <c r="P304" s="269"/>
      <c r="Q304" s="269"/>
      <c r="R304" s="269"/>
      <c r="S304" s="269"/>
      <c r="T304" s="420"/>
      <c r="AT304" s="386" t="s">
        <v>190</v>
      </c>
      <c r="AU304" s="386" t="s">
        <v>90</v>
      </c>
    </row>
    <row r="305" spans="2:51" s="344" customFormat="1" ht="13.5">
      <c r="B305" s="345"/>
      <c r="D305" s="346" t="s">
        <v>171</v>
      </c>
      <c r="E305" s="347" t="s">
        <v>5</v>
      </c>
      <c r="F305" s="348" t="s">
        <v>172</v>
      </c>
      <c r="H305" s="349" t="s">
        <v>5</v>
      </c>
      <c r="L305" s="345"/>
      <c r="M305" s="406"/>
      <c r="N305" s="407"/>
      <c r="O305" s="407"/>
      <c r="P305" s="407"/>
      <c r="Q305" s="407"/>
      <c r="R305" s="407"/>
      <c r="S305" s="407"/>
      <c r="T305" s="408"/>
      <c r="AT305" s="349" t="s">
        <v>171</v>
      </c>
      <c r="AU305" s="349" t="s">
        <v>90</v>
      </c>
      <c r="AV305" s="344" t="s">
        <v>44</v>
      </c>
      <c r="AW305" s="344" t="s">
        <v>42</v>
      </c>
      <c r="AX305" s="344" t="s">
        <v>82</v>
      </c>
      <c r="AY305" s="349" t="s">
        <v>163</v>
      </c>
    </row>
    <row r="306" spans="2:51" s="350" customFormat="1" ht="13.5">
      <c r="B306" s="351"/>
      <c r="D306" s="346" t="s">
        <v>171</v>
      </c>
      <c r="E306" s="352" t="s">
        <v>5</v>
      </c>
      <c r="F306" s="353" t="s">
        <v>825</v>
      </c>
      <c r="H306" s="354">
        <v>1</v>
      </c>
      <c r="L306" s="351"/>
      <c r="M306" s="409"/>
      <c r="N306" s="410"/>
      <c r="O306" s="410"/>
      <c r="P306" s="410"/>
      <c r="Q306" s="410"/>
      <c r="R306" s="410"/>
      <c r="S306" s="410"/>
      <c r="T306" s="411"/>
      <c r="AT306" s="352" t="s">
        <v>171</v>
      </c>
      <c r="AU306" s="352" t="s">
        <v>90</v>
      </c>
      <c r="AV306" s="350" t="s">
        <v>90</v>
      </c>
      <c r="AW306" s="350" t="s">
        <v>42</v>
      </c>
      <c r="AX306" s="350" t="s">
        <v>82</v>
      </c>
      <c r="AY306" s="352" t="s">
        <v>163</v>
      </c>
    </row>
    <row r="307" spans="2:51" s="355" customFormat="1" ht="13.5">
      <c r="B307" s="356"/>
      <c r="D307" s="346" t="s">
        <v>171</v>
      </c>
      <c r="E307" s="357" t="s">
        <v>5</v>
      </c>
      <c r="F307" s="358" t="s">
        <v>184</v>
      </c>
      <c r="H307" s="359">
        <v>1</v>
      </c>
      <c r="L307" s="356"/>
      <c r="M307" s="412"/>
      <c r="N307" s="413"/>
      <c r="O307" s="413"/>
      <c r="P307" s="413"/>
      <c r="Q307" s="413"/>
      <c r="R307" s="413"/>
      <c r="S307" s="413"/>
      <c r="T307" s="414"/>
      <c r="AT307" s="357" t="s">
        <v>171</v>
      </c>
      <c r="AU307" s="357" t="s">
        <v>90</v>
      </c>
      <c r="AV307" s="355" t="s">
        <v>93</v>
      </c>
      <c r="AW307" s="355" t="s">
        <v>42</v>
      </c>
      <c r="AX307" s="355" t="s">
        <v>82</v>
      </c>
      <c r="AY307" s="357" t="s">
        <v>163</v>
      </c>
    </row>
    <row r="308" spans="2:51" s="360" customFormat="1" ht="13.5">
      <c r="B308" s="361"/>
      <c r="D308" s="362" t="s">
        <v>171</v>
      </c>
      <c r="E308" s="363" t="s">
        <v>5</v>
      </c>
      <c r="F308" s="364" t="s">
        <v>185</v>
      </c>
      <c r="H308" s="365">
        <v>1</v>
      </c>
      <c r="L308" s="361"/>
      <c r="M308" s="415"/>
      <c r="N308" s="416"/>
      <c r="O308" s="416"/>
      <c r="P308" s="416"/>
      <c r="Q308" s="416"/>
      <c r="R308" s="416"/>
      <c r="S308" s="416"/>
      <c r="T308" s="417"/>
      <c r="AT308" s="418" t="s">
        <v>171</v>
      </c>
      <c r="AU308" s="418" t="s">
        <v>90</v>
      </c>
      <c r="AV308" s="360" t="s">
        <v>96</v>
      </c>
      <c r="AW308" s="360" t="s">
        <v>42</v>
      </c>
      <c r="AX308" s="360" t="s">
        <v>44</v>
      </c>
      <c r="AY308" s="418" t="s">
        <v>163</v>
      </c>
    </row>
    <row r="309" spans="2:65" s="267" customFormat="1" ht="22.5" customHeight="1">
      <c r="B309" s="268"/>
      <c r="C309" s="367" t="s">
        <v>469</v>
      </c>
      <c r="D309" s="367" t="s">
        <v>256</v>
      </c>
      <c r="E309" s="368" t="s">
        <v>458</v>
      </c>
      <c r="F309" s="369" t="s">
        <v>459</v>
      </c>
      <c r="G309" s="370" t="s">
        <v>168</v>
      </c>
      <c r="H309" s="371">
        <v>1</v>
      </c>
      <c r="I309" s="137"/>
      <c r="J309" s="372">
        <f>ROUND(I309*H309,2)</f>
        <v>0</v>
      </c>
      <c r="K309" s="369" t="s">
        <v>169</v>
      </c>
      <c r="L309" s="421"/>
      <c r="M309" s="422" t="s">
        <v>5</v>
      </c>
      <c r="N309" s="423" t="s">
        <v>53</v>
      </c>
      <c r="O309" s="269"/>
      <c r="P309" s="403">
        <f>O309*H309</f>
        <v>0</v>
      </c>
      <c r="Q309" s="403">
        <v>0.047</v>
      </c>
      <c r="R309" s="403">
        <f>Q309*H309</f>
        <v>0.047</v>
      </c>
      <c r="S309" s="403">
        <v>0</v>
      </c>
      <c r="T309" s="404">
        <f>S309*H309</f>
        <v>0</v>
      </c>
      <c r="AR309" s="386" t="s">
        <v>423</v>
      </c>
      <c r="AT309" s="386" t="s">
        <v>256</v>
      </c>
      <c r="AU309" s="386" t="s">
        <v>90</v>
      </c>
      <c r="AY309" s="386" t="s">
        <v>163</v>
      </c>
      <c r="BE309" s="405">
        <f>IF(N309="základní",J309,0)</f>
        <v>0</v>
      </c>
      <c r="BF309" s="405">
        <f>IF(N309="snížená",J309,0)</f>
        <v>0</v>
      </c>
      <c r="BG309" s="405">
        <f>IF(N309="zákl. přenesená",J309,0)</f>
        <v>0</v>
      </c>
      <c r="BH309" s="405">
        <f>IF(N309="sníž. přenesená",J309,0)</f>
        <v>0</v>
      </c>
      <c r="BI309" s="405">
        <f>IF(N309="nulová",J309,0)</f>
        <v>0</v>
      </c>
      <c r="BJ309" s="386" t="s">
        <v>44</v>
      </c>
      <c r="BK309" s="405">
        <f>ROUND(I309*H309,2)</f>
        <v>0</v>
      </c>
      <c r="BL309" s="386" t="s">
        <v>333</v>
      </c>
      <c r="BM309" s="386" t="s">
        <v>1492</v>
      </c>
    </row>
    <row r="310" spans="2:65" s="267" customFormat="1" ht="22.5" customHeight="1">
      <c r="B310" s="268"/>
      <c r="C310" s="338" t="s">
        <v>473</v>
      </c>
      <c r="D310" s="338" t="s">
        <v>165</v>
      </c>
      <c r="E310" s="339" t="s">
        <v>466</v>
      </c>
      <c r="F310" s="340" t="s">
        <v>467</v>
      </c>
      <c r="G310" s="341" t="s">
        <v>168</v>
      </c>
      <c r="H310" s="342">
        <v>1</v>
      </c>
      <c r="I310" s="107"/>
      <c r="J310" s="343">
        <f>ROUND(I310*H310,2)</f>
        <v>0</v>
      </c>
      <c r="K310" s="340" t="s">
        <v>5</v>
      </c>
      <c r="L310" s="268"/>
      <c r="M310" s="401" t="s">
        <v>5</v>
      </c>
      <c r="N310" s="402" t="s">
        <v>53</v>
      </c>
      <c r="O310" s="269"/>
      <c r="P310" s="403">
        <f>O310*H310</f>
        <v>0</v>
      </c>
      <c r="Q310" s="403">
        <v>0</v>
      </c>
      <c r="R310" s="403">
        <f>Q310*H310</f>
        <v>0</v>
      </c>
      <c r="S310" s="403">
        <v>0</v>
      </c>
      <c r="T310" s="404">
        <f>S310*H310</f>
        <v>0</v>
      </c>
      <c r="AR310" s="386" t="s">
        <v>333</v>
      </c>
      <c r="AT310" s="386" t="s">
        <v>165</v>
      </c>
      <c r="AU310" s="386" t="s">
        <v>90</v>
      </c>
      <c r="AY310" s="386" t="s">
        <v>163</v>
      </c>
      <c r="BE310" s="405">
        <f>IF(N310="základní",J310,0)</f>
        <v>0</v>
      </c>
      <c r="BF310" s="405">
        <f>IF(N310="snížená",J310,0)</f>
        <v>0</v>
      </c>
      <c r="BG310" s="405">
        <f>IF(N310="zákl. přenesená",J310,0)</f>
        <v>0</v>
      </c>
      <c r="BH310" s="405">
        <f>IF(N310="sníž. přenesená",J310,0)</f>
        <v>0</v>
      </c>
      <c r="BI310" s="405">
        <f>IF(N310="nulová",J310,0)</f>
        <v>0</v>
      </c>
      <c r="BJ310" s="386" t="s">
        <v>44</v>
      </c>
      <c r="BK310" s="405">
        <f>ROUND(I310*H310,2)</f>
        <v>0</v>
      </c>
      <c r="BL310" s="386" t="s">
        <v>333</v>
      </c>
      <c r="BM310" s="386" t="s">
        <v>1493</v>
      </c>
    </row>
    <row r="311" spans="2:51" s="344" customFormat="1" ht="13.5">
      <c r="B311" s="345"/>
      <c r="D311" s="346" t="s">
        <v>171</v>
      </c>
      <c r="E311" s="347" t="s">
        <v>5</v>
      </c>
      <c r="F311" s="348" t="s">
        <v>172</v>
      </c>
      <c r="H311" s="349" t="s">
        <v>5</v>
      </c>
      <c r="L311" s="345"/>
      <c r="M311" s="406"/>
      <c r="N311" s="407"/>
      <c r="O311" s="407"/>
      <c r="P311" s="407"/>
      <c r="Q311" s="407"/>
      <c r="R311" s="407"/>
      <c r="S311" s="407"/>
      <c r="T311" s="408"/>
      <c r="AT311" s="349" t="s">
        <v>171</v>
      </c>
      <c r="AU311" s="349" t="s">
        <v>90</v>
      </c>
      <c r="AV311" s="344" t="s">
        <v>44</v>
      </c>
      <c r="AW311" s="344" t="s">
        <v>42</v>
      </c>
      <c r="AX311" s="344" t="s">
        <v>82</v>
      </c>
      <c r="AY311" s="349" t="s">
        <v>163</v>
      </c>
    </row>
    <row r="312" spans="2:51" s="350" customFormat="1" ht="13.5">
      <c r="B312" s="351"/>
      <c r="D312" s="346" t="s">
        <v>171</v>
      </c>
      <c r="E312" s="352" t="s">
        <v>5</v>
      </c>
      <c r="F312" s="353" t="s">
        <v>825</v>
      </c>
      <c r="H312" s="354">
        <v>1</v>
      </c>
      <c r="L312" s="351"/>
      <c r="M312" s="409"/>
      <c r="N312" s="410"/>
      <c r="O312" s="410"/>
      <c r="P312" s="410"/>
      <c r="Q312" s="410"/>
      <c r="R312" s="410"/>
      <c r="S312" s="410"/>
      <c r="T312" s="411"/>
      <c r="AT312" s="352" t="s">
        <v>171</v>
      </c>
      <c r="AU312" s="352" t="s">
        <v>90</v>
      </c>
      <c r="AV312" s="350" t="s">
        <v>90</v>
      </c>
      <c r="AW312" s="350" t="s">
        <v>42</v>
      </c>
      <c r="AX312" s="350" t="s">
        <v>82</v>
      </c>
      <c r="AY312" s="352" t="s">
        <v>163</v>
      </c>
    </row>
    <row r="313" spans="2:51" s="355" customFormat="1" ht="13.5">
      <c r="B313" s="356"/>
      <c r="D313" s="346" t="s">
        <v>171</v>
      </c>
      <c r="E313" s="357" t="s">
        <v>5</v>
      </c>
      <c r="F313" s="358" t="s">
        <v>184</v>
      </c>
      <c r="H313" s="359">
        <v>1</v>
      </c>
      <c r="L313" s="356"/>
      <c r="M313" s="412"/>
      <c r="N313" s="413"/>
      <c r="O313" s="413"/>
      <c r="P313" s="413"/>
      <c r="Q313" s="413"/>
      <c r="R313" s="413"/>
      <c r="S313" s="413"/>
      <c r="T313" s="414"/>
      <c r="AT313" s="357" t="s">
        <v>171</v>
      </c>
      <c r="AU313" s="357" t="s">
        <v>90</v>
      </c>
      <c r="AV313" s="355" t="s">
        <v>93</v>
      </c>
      <c r="AW313" s="355" t="s">
        <v>42</v>
      </c>
      <c r="AX313" s="355" t="s">
        <v>82</v>
      </c>
      <c r="AY313" s="357" t="s">
        <v>163</v>
      </c>
    </row>
    <row r="314" spans="2:51" s="360" customFormat="1" ht="13.5">
      <c r="B314" s="361"/>
      <c r="D314" s="362" t="s">
        <v>171</v>
      </c>
      <c r="E314" s="363" t="s">
        <v>5</v>
      </c>
      <c r="F314" s="364" t="s">
        <v>185</v>
      </c>
      <c r="H314" s="365">
        <v>1</v>
      </c>
      <c r="L314" s="361"/>
      <c r="M314" s="415"/>
      <c r="N314" s="416"/>
      <c r="O314" s="416"/>
      <c r="P314" s="416"/>
      <c r="Q314" s="416"/>
      <c r="R314" s="416"/>
      <c r="S314" s="416"/>
      <c r="T314" s="417"/>
      <c r="AT314" s="418" t="s">
        <v>171</v>
      </c>
      <c r="AU314" s="418" t="s">
        <v>90</v>
      </c>
      <c r="AV314" s="360" t="s">
        <v>96</v>
      </c>
      <c r="AW314" s="360" t="s">
        <v>42</v>
      </c>
      <c r="AX314" s="360" t="s">
        <v>44</v>
      </c>
      <c r="AY314" s="418" t="s">
        <v>163</v>
      </c>
    </row>
    <row r="315" spans="2:65" s="267" customFormat="1" ht="22.5" customHeight="1">
      <c r="B315" s="268"/>
      <c r="C315" s="367" t="s">
        <v>480</v>
      </c>
      <c r="D315" s="367" t="s">
        <v>256</v>
      </c>
      <c r="E315" s="368" t="s">
        <v>470</v>
      </c>
      <c r="F315" s="369" t="s">
        <v>471</v>
      </c>
      <c r="G315" s="370" t="s">
        <v>168</v>
      </c>
      <c r="H315" s="371">
        <v>1</v>
      </c>
      <c r="I315" s="137"/>
      <c r="J315" s="372">
        <f>ROUND(I315*H315,2)</f>
        <v>0</v>
      </c>
      <c r="K315" s="369" t="s">
        <v>5</v>
      </c>
      <c r="L315" s="421"/>
      <c r="M315" s="422" t="s">
        <v>5</v>
      </c>
      <c r="N315" s="423" t="s">
        <v>53</v>
      </c>
      <c r="O315" s="269"/>
      <c r="P315" s="403">
        <f>O315*H315</f>
        <v>0</v>
      </c>
      <c r="Q315" s="403">
        <v>0.0025</v>
      </c>
      <c r="R315" s="403">
        <f>Q315*H315</f>
        <v>0.0025</v>
      </c>
      <c r="S315" s="403">
        <v>0</v>
      </c>
      <c r="T315" s="404">
        <f>S315*H315</f>
        <v>0</v>
      </c>
      <c r="AR315" s="386" t="s">
        <v>423</v>
      </c>
      <c r="AT315" s="386" t="s">
        <v>256</v>
      </c>
      <c r="AU315" s="386" t="s">
        <v>90</v>
      </c>
      <c r="AY315" s="386" t="s">
        <v>163</v>
      </c>
      <c r="BE315" s="405">
        <f>IF(N315="základní",J315,0)</f>
        <v>0</v>
      </c>
      <c r="BF315" s="405">
        <f>IF(N315="snížená",J315,0)</f>
        <v>0</v>
      </c>
      <c r="BG315" s="405">
        <f>IF(N315="zákl. přenesená",J315,0)</f>
        <v>0</v>
      </c>
      <c r="BH315" s="405">
        <f>IF(N315="sníž. přenesená",J315,0)</f>
        <v>0</v>
      </c>
      <c r="BI315" s="405">
        <f>IF(N315="nulová",J315,0)</f>
        <v>0</v>
      </c>
      <c r="BJ315" s="386" t="s">
        <v>44</v>
      </c>
      <c r="BK315" s="405">
        <f>ROUND(I315*H315,2)</f>
        <v>0</v>
      </c>
      <c r="BL315" s="386" t="s">
        <v>333</v>
      </c>
      <c r="BM315" s="386" t="s">
        <v>1494</v>
      </c>
    </row>
    <row r="316" spans="2:65" s="267" customFormat="1" ht="31.5" customHeight="1">
      <c r="B316" s="268"/>
      <c r="C316" s="338" t="s">
        <v>484</v>
      </c>
      <c r="D316" s="338" t="s">
        <v>165</v>
      </c>
      <c r="E316" s="339" t="s">
        <v>474</v>
      </c>
      <c r="F316" s="340" t="s">
        <v>475</v>
      </c>
      <c r="G316" s="341" t="s">
        <v>168</v>
      </c>
      <c r="H316" s="342">
        <v>2</v>
      </c>
      <c r="I316" s="107"/>
      <c r="J316" s="343">
        <f>ROUND(I316*H316,2)</f>
        <v>0</v>
      </c>
      <c r="K316" s="340" t="s">
        <v>169</v>
      </c>
      <c r="L316" s="268"/>
      <c r="M316" s="401" t="s">
        <v>5</v>
      </c>
      <c r="N316" s="402" t="s">
        <v>53</v>
      </c>
      <c r="O316" s="269"/>
      <c r="P316" s="403">
        <f>O316*H316</f>
        <v>0</v>
      </c>
      <c r="Q316" s="403">
        <v>0</v>
      </c>
      <c r="R316" s="403">
        <f>Q316*H316</f>
        <v>0</v>
      </c>
      <c r="S316" s="403">
        <v>0</v>
      </c>
      <c r="T316" s="404">
        <f>S316*H316</f>
        <v>0</v>
      </c>
      <c r="AR316" s="386" t="s">
        <v>333</v>
      </c>
      <c r="AT316" s="386" t="s">
        <v>165</v>
      </c>
      <c r="AU316" s="386" t="s">
        <v>90</v>
      </c>
      <c r="AY316" s="386" t="s">
        <v>163</v>
      </c>
      <c r="BE316" s="405">
        <f>IF(N316="základní",J316,0)</f>
        <v>0</v>
      </c>
      <c r="BF316" s="405">
        <f>IF(N316="snížená",J316,0)</f>
        <v>0</v>
      </c>
      <c r="BG316" s="405">
        <f>IF(N316="zákl. přenesená",J316,0)</f>
        <v>0</v>
      </c>
      <c r="BH316" s="405">
        <f>IF(N316="sníž. přenesená",J316,0)</f>
        <v>0</v>
      </c>
      <c r="BI316" s="405">
        <f>IF(N316="nulová",J316,0)</f>
        <v>0</v>
      </c>
      <c r="BJ316" s="386" t="s">
        <v>44</v>
      </c>
      <c r="BK316" s="405">
        <f>ROUND(I316*H316,2)</f>
        <v>0</v>
      </c>
      <c r="BL316" s="386" t="s">
        <v>333</v>
      </c>
      <c r="BM316" s="386" t="s">
        <v>1495</v>
      </c>
    </row>
    <row r="317" spans="2:47" s="267" customFormat="1" ht="148.5">
      <c r="B317" s="268"/>
      <c r="D317" s="346" t="s">
        <v>190</v>
      </c>
      <c r="F317" s="366" t="s">
        <v>418</v>
      </c>
      <c r="L317" s="268"/>
      <c r="M317" s="419"/>
      <c r="N317" s="269"/>
      <c r="O317" s="269"/>
      <c r="P317" s="269"/>
      <c r="Q317" s="269"/>
      <c r="R317" s="269"/>
      <c r="S317" s="269"/>
      <c r="T317" s="420"/>
      <c r="AT317" s="386" t="s">
        <v>190</v>
      </c>
      <c r="AU317" s="386" t="s">
        <v>90</v>
      </c>
    </row>
    <row r="318" spans="2:51" s="344" customFormat="1" ht="13.5">
      <c r="B318" s="345"/>
      <c r="D318" s="346" t="s">
        <v>171</v>
      </c>
      <c r="E318" s="347" t="s">
        <v>5</v>
      </c>
      <c r="F318" s="348" t="s">
        <v>172</v>
      </c>
      <c r="H318" s="349" t="s">
        <v>5</v>
      </c>
      <c r="L318" s="345"/>
      <c r="M318" s="406"/>
      <c r="N318" s="407"/>
      <c r="O318" s="407"/>
      <c r="P318" s="407"/>
      <c r="Q318" s="407"/>
      <c r="R318" s="407"/>
      <c r="S318" s="407"/>
      <c r="T318" s="408"/>
      <c r="AT318" s="349" t="s">
        <v>171</v>
      </c>
      <c r="AU318" s="349" t="s">
        <v>90</v>
      </c>
      <c r="AV318" s="344" t="s">
        <v>44</v>
      </c>
      <c r="AW318" s="344" t="s">
        <v>42</v>
      </c>
      <c r="AX318" s="344" t="s">
        <v>82</v>
      </c>
      <c r="AY318" s="349" t="s">
        <v>163</v>
      </c>
    </row>
    <row r="319" spans="2:51" s="344" customFormat="1" ht="13.5">
      <c r="B319" s="345"/>
      <c r="D319" s="346" t="s">
        <v>171</v>
      </c>
      <c r="E319" s="347" t="s">
        <v>5</v>
      </c>
      <c r="F319" s="348" t="s">
        <v>1426</v>
      </c>
      <c r="H319" s="349" t="s">
        <v>5</v>
      </c>
      <c r="L319" s="345"/>
      <c r="M319" s="406"/>
      <c r="N319" s="407"/>
      <c r="O319" s="407"/>
      <c r="P319" s="407"/>
      <c r="Q319" s="407"/>
      <c r="R319" s="407"/>
      <c r="S319" s="407"/>
      <c r="T319" s="408"/>
      <c r="AT319" s="349" t="s">
        <v>171</v>
      </c>
      <c r="AU319" s="349" t="s">
        <v>90</v>
      </c>
      <c r="AV319" s="344" t="s">
        <v>44</v>
      </c>
      <c r="AW319" s="344" t="s">
        <v>42</v>
      </c>
      <c r="AX319" s="344" t="s">
        <v>82</v>
      </c>
      <c r="AY319" s="349" t="s">
        <v>163</v>
      </c>
    </row>
    <row r="320" spans="2:51" s="350" customFormat="1" ht="13.5">
      <c r="B320" s="351"/>
      <c r="D320" s="346" t="s">
        <v>171</v>
      </c>
      <c r="E320" s="352" t="s">
        <v>5</v>
      </c>
      <c r="F320" s="353" t="s">
        <v>909</v>
      </c>
      <c r="H320" s="354">
        <v>2</v>
      </c>
      <c r="L320" s="351"/>
      <c r="M320" s="409"/>
      <c r="N320" s="410"/>
      <c r="O320" s="410"/>
      <c r="P320" s="410"/>
      <c r="Q320" s="410"/>
      <c r="R320" s="410"/>
      <c r="S320" s="410"/>
      <c r="T320" s="411"/>
      <c r="AT320" s="352" t="s">
        <v>171</v>
      </c>
      <c r="AU320" s="352" t="s">
        <v>90</v>
      </c>
      <c r="AV320" s="350" t="s">
        <v>90</v>
      </c>
      <c r="AW320" s="350" t="s">
        <v>42</v>
      </c>
      <c r="AX320" s="350" t="s">
        <v>82</v>
      </c>
      <c r="AY320" s="352" t="s">
        <v>163</v>
      </c>
    </row>
    <row r="321" spans="2:51" s="355" customFormat="1" ht="13.5">
      <c r="B321" s="356"/>
      <c r="D321" s="346" t="s">
        <v>171</v>
      </c>
      <c r="E321" s="357" t="s">
        <v>5</v>
      </c>
      <c r="F321" s="358" t="s">
        <v>184</v>
      </c>
      <c r="H321" s="359">
        <v>2</v>
      </c>
      <c r="L321" s="356"/>
      <c r="M321" s="412"/>
      <c r="N321" s="413"/>
      <c r="O321" s="413"/>
      <c r="P321" s="413"/>
      <c r="Q321" s="413"/>
      <c r="R321" s="413"/>
      <c r="S321" s="413"/>
      <c r="T321" s="414"/>
      <c r="AT321" s="357" t="s">
        <v>171</v>
      </c>
      <c r="AU321" s="357" t="s">
        <v>90</v>
      </c>
      <c r="AV321" s="355" t="s">
        <v>93</v>
      </c>
      <c r="AW321" s="355" t="s">
        <v>42</v>
      </c>
      <c r="AX321" s="355" t="s">
        <v>82</v>
      </c>
      <c r="AY321" s="357" t="s">
        <v>163</v>
      </c>
    </row>
    <row r="322" spans="2:51" s="360" customFormat="1" ht="13.5">
      <c r="B322" s="361"/>
      <c r="D322" s="362" t="s">
        <v>171</v>
      </c>
      <c r="E322" s="363" t="s">
        <v>5</v>
      </c>
      <c r="F322" s="364" t="s">
        <v>185</v>
      </c>
      <c r="H322" s="365">
        <v>2</v>
      </c>
      <c r="L322" s="361"/>
      <c r="M322" s="415"/>
      <c r="N322" s="416"/>
      <c r="O322" s="416"/>
      <c r="P322" s="416"/>
      <c r="Q322" s="416"/>
      <c r="R322" s="416"/>
      <c r="S322" s="416"/>
      <c r="T322" s="417"/>
      <c r="AT322" s="418" t="s">
        <v>171</v>
      </c>
      <c r="AU322" s="418" t="s">
        <v>90</v>
      </c>
      <c r="AV322" s="360" t="s">
        <v>96</v>
      </c>
      <c r="AW322" s="360" t="s">
        <v>42</v>
      </c>
      <c r="AX322" s="360" t="s">
        <v>44</v>
      </c>
      <c r="AY322" s="418" t="s">
        <v>163</v>
      </c>
    </row>
    <row r="323" spans="2:65" s="267" customFormat="1" ht="22.5" customHeight="1">
      <c r="B323" s="268"/>
      <c r="C323" s="367" t="s">
        <v>489</v>
      </c>
      <c r="D323" s="367" t="s">
        <v>256</v>
      </c>
      <c r="E323" s="368" t="s">
        <v>481</v>
      </c>
      <c r="F323" s="369" t="s">
        <v>482</v>
      </c>
      <c r="G323" s="370" t="s">
        <v>168</v>
      </c>
      <c r="H323" s="371">
        <v>2</v>
      </c>
      <c r="I323" s="137"/>
      <c r="J323" s="372">
        <f>ROUND(I323*H323,2)</f>
        <v>0</v>
      </c>
      <c r="K323" s="369" t="s">
        <v>5</v>
      </c>
      <c r="L323" s="421"/>
      <c r="M323" s="422" t="s">
        <v>5</v>
      </c>
      <c r="N323" s="423" t="s">
        <v>53</v>
      </c>
      <c r="O323" s="269"/>
      <c r="P323" s="403">
        <f>O323*H323</f>
        <v>0</v>
      </c>
      <c r="Q323" s="403">
        <v>0.0024</v>
      </c>
      <c r="R323" s="403">
        <f>Q323*H323</f>
        <v>0.0048</v>
      </c>
      <c r="S323" s="403">
        <v>0</v>
      </c>
      <c r="T323" s="404">
        <f>S323*H323</f>
        <v>0</v>
      </c>
      <c r="AR323" s="386" t="s">
        <v>423</v>
      </c>
      <c r="AT323" s="386" t="s">
        <v>256</v>
      </c>
      <c r="AU323" s="386" t="s">
        <v>90</v>
      </c>
      <c r="AY323" s="386" t="s">
        <v>163</v>
      </c>
      <c r="BE323" s="405">
        <f>IF(N323="základní",J323,0)</f>
        <v>0</v>
      </c>
      <c r="BF323" s="405">
        <f>IF(N323="snížená",J323,0)</f>
        <v>0</v>
      </c>
      <c r="BG323" s="405">
        <f>IF(N323="zákl. přenesená",J323,0)</f>
        <v>0</v>
      </c>
      <c r="BH323" s="405">
        <f>IF(N323="sníž. přenesená",J323,0)</f>
        <v>0</v>
      </c>
      <c r="BI323" s="405">
        <f>IF(N323="nulová",J323,0)</f>
        <v>0</v>
      </c>
      <c r="BJ323" s="386" t="s">
        <v>44</v>
      </c>
      <c r="BK323" s="405">
        <f>ROUND(I323*H323,2)</f>
        <v>0</v>
      </c>
      <c r="BL323" s="386" t="s">
        <v>333</v>
      </c>
      <c r="BM323" s="386" t="s">
        <v>1496</v>
      </c>
    </row>
    <row r="324" spans="2:65" s="267" customFormat="1" ht="22.5" customHeight="1">
      <c r="B324" s="268"/>
      <c r="C324" s="338" t="s">
        <v>495</v>
      </c>
      <c r="D324" s="338" t="s">
        <v>165</v>
      </c>
      <c r="E324" s="339" t="s">
        <v>485</v>
      </c>
      <c r="F324" s="340" t="s">
        <v>486</v>
      </c>
      <c r="G324" s="341" t="s">
        <v>168</v>
      </c>
      <c r="H324" s="342">
        <v>6</v>
      </c>
      <c r="I324" s="107"/>
      <c r="J324" s="343">
        <f>ROUND(I324*H324,2)</f>
        <v>0</v>
      </c>
      <c r="K324" s="340" t="s">
        <v>169</v>
      </c>
      <c r="L324" s="268"/>
      <c r="M324" s="401" t="s">
        <v>5</v>
      </c>
      <c r="N324" s="402" t="s">
        <v>53</v>
      </c>
      <c r="O324" s="269"/>
      <c r="P324" s="403">
        <f>O324*H324</f>
        <v>0</v>
      </c>
      <c r="Q324" s="403">
        <v>0</v>
      </c>
      <c r="R324" s="403">
        <f>Q324*H324</f>
        <v>0</v>
      </c>
      <c r="S324" s="403">
        <v>0</v>
      </c>
      <c r="T324" s="404">
        <f>S324*H324</f>
        <v>0</v>
      </c>
      <c r="AR324" s="386" t="s">
        <v>333</v>
      </c>
      <c r="AT324" s="386" t="s">
        <v>165</v>
      </c>
      <c r="AU324" s="386" t="s">
        <v>90</v>
      </c>
      <c r="AY324" s="386" t="s">
        <v>163</v>
      </c>
      <c r="BE324" s="405">
        <f>IF(N324="základní",J324,0)</f>
        <v>0</v>
      </c>
      <c r="BF324" s="405">
        <f>IF(N324="snížená",J324,0)</f>
        <v>0</v>
      </c>
      <c r="BG324" s="405">
        <f>IF(N324="zákl. přenesená",J324,0)</f>
        <v>0</v>
      </c>
      <c r="BH324" s="405">
        <f>IF(N324="sníž. přenesená",J324,0)</f>
        <v>0</v>
      </c>
      <c r="BI324" s="405">
        <f>IF(N324="nulová",J324,0)</f>
        <v>0</v>
      </c>
      <c r="BJ324" s="386" t="s">
        <v>44</v>
      </c>
      <c r="BK324" s="405">
        <f>ROUND(I324*H324,2)</f>
        <v>0</v>
      </c>
      <c r="BL324" s="386" t="s">
        <v>333</v>
      </c>
      <c r="BM324" s="386" t="s">
        <v>1497</v>
      </c>
    </row>
    <row r="325" spans="2:47" s="267" customFormat="1" ht="148.5">
      <c r="B325" s="268"/>
      <c r="D325" s="346" t="s">
        <v>190</v>
      </c>
      <c r="F325" s="366" t="s">
        <v>418</v>
      </c>
      <c r="L325" s="268"/>
      <c r="M325" s="419"/>
      <c r="N325" s="269"/>
      <c r="O325" s="269"/>
      <c r="P325" s="269"/>
      <c r="Q325" s="269"/>
      <c r="R325" s="269"/>
      <c r="S325" s="269"/>
      <c r="T325" s="420"/>
      <c r="AT325" s="386" t="s">
        <v>190</v>
      </c>
      <c r="AU325" s="386" t="s">
        <v>90</v>
      </c>
    </row>
    <row r="326" spans="2:51" s="344" customFormat="1" ht="13.5">
      <c r="B326" s="345"/>
      <c r="D326" s="346" t="s">
        <v>171</v>
      </c>
      <c r="E326" s="347" t="s">
        <v>5</v>
      </c>
      <c r="F326" s="348" t="s">
        <v>172</v>
      </c>
      <c r="H326" s="349" t="s">
        <v>5</v>
      </c>
      <c r="L326" s="345"/>
      <c r="M326" s="406"/>
      <c r="N326" s="407"/>
      <c r="O326" s="407"/>
      <c r="P326" s="407"/>
      <c r="Q326" s="407"/>
      <c r="R326" s="407"/>
      <c r="S326" s="407"/>
      <c r="T326" s="408"/>
      <c r="AT326" s="349" t="s">
        <v>171</v>
      </c>
      <c r="AU326" s="349" t="s">
        <v>90</v>
      </c>
      <c r="AV326" s="344" t="s">
        <v>44</v>
      </c>
      <c r="AW326" s="344" t="s">
        <v>42</v>
      </c>
      <c r="AX326" s="344" t="s">
        <v>82</v>
      </c>
      <c r="AY326" s="349" t="s">
        <v>163</v>
      </c>
    </row>
    <row r="327" spans="2:51" s="350" customFormat="1" ht="13.5">
      <c r="B327" s="351"/>
      <c r="D327" s="346" t="s">
        <v>171</v>
      </c>
      <c r="E327" s="352" t="s">
        <v>5</v>
      </c>
      <c r="F327" s="353" t="s">
        <v>1435</v>
      </c>
      <c r="H327" s="354">
        <v>1</v>
      </c>
      <c r="L327" s="351"/>
      <c r="M327" s="409"/>
      <c r="N327" s="410"/>
      <c r="O327" s="410"/>
      <c r="P327" s="410"/>
      <c r="Q327" s="410"/>
      <c r="R327" s="410"/>
      <c r="S327" s="410"/>
      <c r="T327" s="411"/>
      <c r="AT327" s="352" t="s">
        <v>171</v>
      </c>
      <c r="AU327" s="352" t="s">
        <v>90</v>
      </c>
      <c r="AV327" s="350" t="s">
        <v>90</v>
      </c>
      <c r="AW327" s="350" t="s">
        <v>42</v>
      </c>
      <c r="AX327" s="350" t="s">
        <v>82</v>
      </c>
      <c r="AY327" s="352" t="s">
        <v>163</v>
      </c>
    </row>
    <row r="328" spans="2:51" s="355" customFormat="1" ht="13.5">
      <c r="B328" s="356"/>
      <c r="D328" s="346" t="s">
        <v>171</v>
      </c>
      <c r="E328" s="357" t="s">
        <v>5</v>
      </c>
      <c r="F328" s="358" t="s">
        <v>179</v>
      </c>
      <c r="H328" s="359">
        <v>1</v>
      </c>
      <c r="L328" s="356"/>
      <c r="M328" s="412"/>
      <c r="N328" s="413"/>
      <c r="O328" s="413"/>
      <c r="P328" s="413"/>
      <c r="Q328" s="413"/>
      <c r="R328" s="413"/>
      <c r="S328" s="413"/>
      <c r="T328" s="414"/>
      <c r="AT328" s="357" t="s">
        <v>171</v>
      </c>
      <c r="AU328" s="357" t="s">
        <v>90</v>
      </c>
      <c r="AV328" s="355" t="s">
        <v>93</v>
      </c>
      <c r="AW328" s="355" t="s">
        <v>42</v>
      </c>
      <c r="AX328" s="355" t="s">
        <v>82</v>
      </c>
      <c r="AY328" s="357" t="s">
        <v>163</v>
      </c>
    </row>
    <row r="329" spans="2:51" s="350" customFormat="1" ht="13.5">
      <c r="B329" s="351"/>
      <c r="D329" s="346" t="s">
        <v>171</v>
      </c>
      <c r="E329" s="352" t="s">
        <v>5</v>
      </c>
      <c r="F329" s="353" t="s">
        <v>836</v>
      </c>
      <c r="H329" s="354">
        <v>1</v>
      </c>
      <c r="L329" s="351"/>
      <c r="M329" s="409"/>
      <c r="N329" s="410"/>
      <c r="O329" s="410"/>
      <c r="P329" s="410"/>
      <c r="Q329" s="410"/>
      <c r="R329" s="410"/>
      <c r="S329" s="410"/>
      <c r="T329" s="411"/>
      <c r="AT329" s="352" t="s">
        <v>171</v>
      </c>
      <c r="AU329" s="352" t="s">
        <v>90</v>
      </c>
      <c r="AV329" s="350" t="s">
        <v>90</v>
      </c>
      <c r="AW329" s="350" t="s">
        <v>42</v>
      </c>
      <c r="AX329" s="350" t="s">
        <v>82</v>
      </c>
      <c r="AY329" s="352" t="s">
        <v>163</v>
      </c>
    </row>
    <row r="330" spans="2:51" s="350" customFormat="1" ht="13.5">
      <c r="B330" s="351"/>
      <c r="D330" s="346" t="s">
        <v>171</v>
      </c>
      <c r="E330" s="352" t="s">
        <v>5</v>
      </c>
      <c r="F330" s="353" t="s">
        <v>449</v>
      </c>
      <c r="H330" s="354">
        <v>1</v>
      </c>
      <c r="L330" s="351"/>
      <c r="M330" s="409"/>
      <c r="N330" s="410"/>
      <c r="O330" s="410"/>
      <c r="P330" s="410"/>
      <c r="Q330" s="410"/>
      <c r="R330" s="410"/>
      <c r="S330" s="410"/>
      <c r="T330" s="411"/>
      <c r="AT330" s="352" t="s">
        <v>171</v>
      </c>
      <c r="AU330" s="352" t="s">
        <v>90</v>
      </c>
      <c r="AV330" s="350" t="s">
        <v>90</v>
      </c>
      <c r="AW330" s="350" t="s">
        <v>42</v>
      </c>
      <c r="AX330" s="350" t="s">
        <v>82</v>
      </c>
      <c r="AY330" s="352" t="s">
        <v>163</v>
      </c>
    </row>
    <row r="331" spans="2:51" s="350" customFormat="1" ht="13.5">
      <c r="B331" s="351"/>
      <c r="D331" s="346" t="s">
        <v>171</v>
      </c>
      <c r="E331" s="352" t="s">
        <v>5</v>
      </c>
      <c r="F331" s="353" t="s">
        <v>1436</v>
      </c>
      <c r="H331" s="354">
        <v>1</v>
      </c>
      <c r="L331" s="351"/>
      <c r="M331" s="409"/>
      <c r="N331" s="410"/>
      <c r="O331" s="410"/>
      <c r="P331" s="410"/>
      <c r="Q331" s="410"/>
      <c r="R331" s="410"/>
      <c r="S331" s="410"/>
      <c r="T331" s="411"/>
      <c r="AT331" s="352" t="s">
        <v>171</v>
      </c>
      <c r="AU331" s="352" t="s">
        <v>90</v>
      </c>
      <c r="AV331" s="350" t="s">
        <v>90</v>
      </c>
      <c r="AW331" s="350" t="s">
        <v>42</v>
      </c>
      <c r="AX331" s="350" t="s">
        <v>82</v>
      </c>
      <c r="AY331" s="352" t="s">
        <v>163</v>
      </c>
    </row>
    <row r="332" spans="2:51" s="350" customFormat="1" ht="13.5">
      <c r="B332" s="351"/>
      <c r="D332" s="346" t="s">
        <v>171</v>
      </c>
      <c r="E332" s="352" t="s">
        <v>5</v>
      </c>
      <c r="F332" s="353" t="s">
        <v>1437</v>
      </c>
      <c r="H332" s="354">
        <v>1</v>
      </c>
      <c r="L332" s="351"/>
      <c r="M332" s="409"/>
      <c r="N332" s="410"/>
      <c r="O332" s="410"/>
      <c r="P332" s="410"/>
      <c r="Q332" s="410"/>
      <c r="R332" s="410"/>
      <c r="S332" s="410"/>
      <c r="T332" s="411"/>
      <c r="AT332" s="352" t="s">
        <v>171</v>
      </c>
      <c r="AU332" s="352" t="s">
        <v>90</v>
      </c>
      <c r="AV332" s="350" t="s">
        <v>90</v>
      </c>
      <c r="AW332" s="350" t="s">
        <v>42</v>
      </c>
      <c r="AX332" s="350" t="s">
        <v>82</v>
      </c>
      <c r="AY332" s="352" t="s">
        <v>163</v>
      </c>
    </row>
    <row r="333" spans="2:51" s="355" customFormat="1" ht="13.5">
      <c r="B333" s="356"/>
      <c r="D333" s="346" t="s">
        <v>171</v>
      </c>
      <c r="E333" s="357" t="s">
        <v>5</v>
      </c>
      <c r="F333" s="358" t="s">
        <v>653</v>
      </c>
      <c r="H333" s="359">
        <v>4</v>
      </c>
      <c r="L333" s="356"/>
      <c r="M333" s="412"/>
      <c r="N333" s="413"/>
      <c r="O333" s="413"/>
      <c r="P333" s="413"/>
      <c r="Q333" s="413"/>
      <c r="R333" s="413"/>
      <c r="S333" s="413"/>
      <c r="T333" s="414"/>
      <c r="AT333" s="357" t="s">
        <v>171</v>
      </c>
      <c r="AU333" s="357" t="s">
        <v>90</v>
      </c>
      <c r="AV333" s="355" t="s">
        <v>93</v>
      </c>
      <c r="AW333" s="355" t="s">
        <v>42</v>
      </c>
      <c r="AX333" s="355" t="s">
        <v>82</v>
      </c>
      <c r="AY333" s="357" t="s">
        <v>163</v>
      </c>
    </row>
    <row r="334" spans="2:51" s="350" customFormat="1" ht="13.5">
      <c r="B334" s="351"/>
      <c r="D334" s="346" t="s">
        <v>171</v>
      </c>
      <c r="E334" s="352" t="s">
        <v>5</v>
      </c>
      <c r="F334" s="353" t="s">
        <v>825</v>
      </c>
      <c r="H334" s="354">
        <v>1</v>
      </c>
      <c r="L334" s="351"/>
      <c r="M334" s="409"/>
      <c r="N334" s="410"/>
      <c r="O334" s="410"/>
      <c r="P334" s="410"/>
      <c r="Q334" s="410"/>
      <c r="R334" s="410"/>
      <c r="S334" s="410"/>
      <c r="T334" s="411"/>
      <c r="AT334" s="352" t="s">
        <v>171</v>
      </c>
      <c r="AU334" s="352" t="s">
        <v>90</v>
      </c>
      <c r="AV334" s="350" t="s">
        <v>90</v>
      </c>
      <c r="AW334" s="350" t="s">
        <v>42</v>
      </c>
      <c r="AX334" s="350" t="s">
        <v>82</v>
      </c>
      <c r="AY334" s="352" t="s">
        <v>163</v>
      </c>
    </row>
    <row r="335" spans="2:51" s="355" customFormat="1" ht="13.5">
      <c r="B335" s="356"/>
      <c r="D335" s="346" t="s">
        <v>171</v>
      </c>
      <c r="E335" s="357" t="s">
        <v>5</v>
      </c>
      <c r="F335" s="358" t="s">
        <v>184</v>
      </c>
      <c r="H335" s="359">
        <v>1</v>
      </c>
      <c r="L335" s="356"/>
      <c r="M335" s="412"/>
      <c r="N335" s="413"/>
      <c r="O335" s="413"/>
      <c r="P335" s="413"/>
      <c r="Q335" s="413"/>
      <c r="R335" s="413"/>
      <c r="S335" s="413"/>
      <c r="T335" s="414"/>
      <c r="AT335" s="357" t="s">
        <v>171</v>
      </c>
      <c r="AU335" s="357" t="s">
        <v>90</v>
      </c>
      <c r="AV335" s="355" t="s">
        <v>93</v>
      </c>
      <c r="AW335" s="355" t="s">
        <v>42</v>
      </c>
      <c r="AX335" s="355" t="s">
        <v>82</v>
      </c>
      <c r="AY335" s="357" t="s">
        <v>163</v>
      </c>
    </row>
    <row r="336" spans="2:51" s="360" customFormat="1" ht="13.5">
      <c r="B336" s="361"/>
      <c r="D336" s="362" t="s">
        <v>171</v>
      </c>
      <c r="E336" s="363" t="s">
        <v>5</v>
      </c>
      <c r="F336" s="364" t="s">
        <v>185</v>
      </c>
      <c r="H336" s="365">
        <v>6</v>
      </c>
      <c r="L336" s="361"/>
      <c r="M336" s="415"/>
      <c r="N336" s="416"/>
      <c r="O336" s="416"/>
      <c r="P336" s="416"/>
      <c r="Q336" s="416"/>
      <c r="R336" s="416"/>
      <c r="S336" s="416"/>
      <c r="T336" s="417"/>
      <c r="AT336" s="418" t="s">
        <v>171</v>
      </c>
      <c r="AU336" s="418" t="s">
        <v>90</v>
      </c>
      <c r="AV336" s="360" t="s">
        <v>96</v>
      </c>
      <c r="AW336" s="360" t="s">
        <v>42</v>
      </c>
      <c r="AX336" s="360" t="s">
        <v>44</v>
      </c>
      <c r="AY336" s="418" t="s">
        <v>163</v>
      </c>
    </row>
    <row r="337" spans="2:65" s="267" customFormat="1" ht="22.5" customHeight="1">
      <c r="B337" s="268"/>
      <c r="C337" s="367" t="s">
        <v>500</v>
      </c>
      <c r="D337" s="367" t="s">
        <v>256</v>
      </c>
      <c r="E337" s="368" t="s">
        <v>490</v>
      </c>
      <c r="F337" s="369" t="s">
        <v>491</v>
      </c>
      <c r="G337" s="370" t="s">
        <v>168</v>
      </c>
      <c r="H337" s="371">
        <v>6</v>
      </c>
      <c r="I337" s="137"/>
      <c r="J337" s="372">
        <f>ROUND(I337*H337,2)</f>
        <v>0</v>
      </c>
      <c r="K337" s="369" t="s">
        <v>169</v>
      </c>
      <c r="L337" s="421"/>
      <c r="M337" s="422" t="s">
        <v>5</v>
      </c>
      <c r="N337" s="423" t="s">
        <v>53</v>
      </c>
      <c r="O337" s="269"/>
      <c r="P337" s="403">
        <f>O337*H337</f>
        <v>0</v>
      </c>
      <c r="Q337" s="403">
        <v>0.0012</v>
      </c>
      <c r="R337" s="403">
        <f>Q337*H337</f>
        <v>0.0072</v>
      </c>
      <c r="S337" s="403">
        <v>0</v>
      </c>
      <c r="T337" s="404">
        <f>S337*H337</f>
        <v>0</v>
      </c>
      <c r="AR337" s="386" t="s">
        <v>423</v>
      </c>
      <c r="AT337" s="386" t="s">
        <v>256</v>
      </c>
      <c r="AU337" s="386" t="s">
        <v>90</v>
      </c>
      <c r="AY337" s="386" t="s">
        <v>163</v>
      </c>
      <c r="BE337" s="405">
        <f>IF(N337="základní",J337,0)</f>
        <v>0</v>
      </c>
      <c r="BF337" s="405">
        <f>IF(N337="snížená",J337,0)</f>
        <v>0</v>
      </c>
      <c r="BG337" s="405">
        <f>IF(N337="zákl. přenesená",J337,0)</f>
        <v>0</v>
      </c>
      <c r="BH337" s="405">
        <f>IF(N337="sníž. přenesená",J337,0)</f>
        <v>0</v>
      </c>
      <c r="BI337" s="405">
        <f>IF(N337="nulová",J337,0)</f>
        <v>0</v>
      </c>
      <c r="BJ337" s="386" t="s">
        <v>44</v>
      </c>
      <c r="BK337" s="405">
        <f>ROUND(I337*H337,2)</f>
        <v>0</v>
      </c>
      <c r="BL337" s="386" t="s">
        <v>333</v>
      </c>
      <c r="BM337" s="386" t="s">
        <v>1498</v>
      </c>
    </row>
    <row r="338" spans="2:47" s="267" customFormat="1" ht="27">
      <c r="B338" s="268"/>
      <c r="D338" s="362" t="s">
        <v>493</v>
      </c>
      <c r="F338" s="376" t="s">
        <v>494</v>
      </c>
      <c r="L338" s="268"/>
      <c r="M338" s="419"/>
      <c r="N338" s="269"/>
      <c r="O338" s="269"/>
      <c r="P338" s="269"/>
      <c r="Q338" s="269"/>
      <c r="R338" s="269"/>
      <c r="S338" s="269"/>
      <c r="T338" s="420"/>
      <c r="AT338" s="386" t="s">
        <v>493</v>
      </c>
      <c r="AU338" s="386" t="s">
        <v>90</v>
      </c>
    </row>
    <row r="339" spans="2:65" s="267" customFormat="1" ht="31.5" customHeight="1">
      <c r="B339" s="268"/>
      <c r="C339" s="338" t="s">
        <v>506</v>
      </c>
      <c r="D339" s="338" t="s">
        <v>165</v>
      </c>
      <c r="E339" s="339" t="s">
        <v>496</v>
      </c>
      <c r="F339" s="340" t="s">
        <v>497</v>
      </c>
      <c r="G339" s="341" t="s">
        <v>369</v>
      </c>
      <c r="H339" s="342">
        <v>0.186</v>
      </c>
      <c r="I339" s="107"/>
      <c r="J339" s="343">
        <f>ROUND(I339*H339,2)</f>
        <v>0</v>
      </c>
      <c r="K339" s="340" t="s">
        <v>169</v>
      </c>
      <c r="L339" s="268"/>
      <c r="M339" s="401" t="s">
        <v>5</v>
      </c>
      <c r="N339" s="402" t="s">
        <v>53</v>
      </c>
      <c r="O339" s="269"/>
      <c r="P339" s="403">
        <f>O339*H339</f>
        <v>0</v>
      </c>
      <c r="Q339" s="403">
        <v>0</v>
      </c>
      <c r="R339" s="403">
        <f>Q339*H339</f>
        <v>0</v>
      </c>
      <c r="S339" s="403">
        <v>0</v>
      </c>
      <c r="T339" s="404">
        <f>S339*H339</f>
        <v>0</v>
      </c>
      <c r="AR339" s="386" t="s">
        <v>333</v>
      </c>
      <c r="AT339" s="386" t="s">
        <v>165</v>
      </c>
      <c r="AU339" s="386" t="s">
        <v>90</v>
      </c>
      <c r="AY339" s="386" t="s">
        <v>163</v>
      </c>
      <c r="BE339" s="405">
        <f>IF(N339="základní",J339,0)</f>
        <v>0</v>
      </c>
      <c r="BF339" s="405">
        <f>IF(N339="snížená",J339,0)</f>
        <v>0</v>
      </c>
      <c r="BG339" s="405">
        <f>IF(N339="zákl. přenesená",J339,0)</f>
        <v>0</v>
      </c>
      <c r="BH339" s="405">
        <f>IF(N339="sníž. přenesená",J339,0)</f>
        <v>0</v>
      </c>
      <c r="BI339" s="405">
        <f>IF(N339="nulová",J339,0)</f>
        <v>0</v>
      </c>
      <c r="BJ339" s="386" t="s">
        <v>44</v>
      </c>
      <c r="BK339" s="405">
        <f>ROUND(I339*H339,2)</f>
        <v>0</v>
      </c>
      <c r="BL339" s="386" t="s">
        <v>333</v>
      </c>
      <c r="BM339" s="386" t="s">
        <v>1499</v>
      </c>
    </row>
    <row r="340" spans="2:47" s="267" customFormat="1" ht="121.5">
      <c r="B340" s="268"/>
      <c r="D340" s="362" t="s">
        <v>190</v>
      </c>
      <c r="F340" s="376" t="s">
        <v>499</v>
      </c>
      <c r="L340" s="268"/>
      <c r="M340" s="419"/>
      <c r="N340" s="269"/>
      <c r="O340" s="269"/>
      <c r="P340" s="269"/>
      <c r="Q340" s="269"/>
      <c r="R340" s="269"/>
      <c r="S340" s="269"/>
      <c r="T340" s="420"/>
      <c r="AT340" s="386" t="s">
        <v>190</v>
      </c>
      <c r="AU340" s="386" t="s">
        <v>90</v>
      </c>
    </row>
    <row r="341" spans="2:65" s="267" customFormat="1" ht="44.25" customHeight="1">
      <c r="B341" s="268"/>
      <c r="C341" s="338" t="s">
        <v>512</v>
      </c>
      <c r="D341" s="338" t="s">
        <v>165</v>
      </c>
      <c r="E341" s="339" t="s">
        <v>501</v>
      </c>
      <c r="F341" s="340" t="s">
        <v>502</v>
      </c>
      <c r="G341" s="341" t="s">
        <v>369</v>
      </c>
      <c r="H341" s="342">
        <v>0.186</v>
      </c>
      <c r="I341" s="107"/>
      <c r="J341" s="343">
        <f>ROUND(I341*H341,2)</f>
        <v>0</v>
      </c>
      <c r="K341" s="340" t="s">
        <v>169</v>
      </c>
      <c r="L341" s="268"/>
      <c r="M341" s="401" t="s">
        <v>5</v>
      </c>
      <c r="N341" s="402" t="s">
        <v>53</v>
      </c>
      <c r="O341" s="269"/>
      <c r="P341" s="403">
        <f>O341*H341</f>
        <v>0</v>
      </c>
      <c r="Q341" s="403">
        <v>0</v>
      </c>
      <c r="R341" s="403">
        <f>Q341*H341</f>
        <v>0</v>
      </c>
      <c r="S341" s="403">
        <v>0</v>
      </c>
      <c r="T341" s="404">
        <f>S341*H341</f>
        <v>0</v>
      </c>
      <c r="AR341" s="386" t="s">
        <v>333</v>
      </c>
      <c r="AT341" s="386" t="s">
        <v>165</v>
      </c>
      <c r="AU341" s="386" t="s">
        <v>90</v>
      </c>
      <c r="AY341" s="386" t="s">
        <v>163</v>
      </c>
      <c r="BE341" s="405">
        <f>IF(N341="základní",J341,0)</f>
        <v>0</v>
      </c>
      <c r="BF341" s="405">
        <f>IF(N341="snížená",J341,0)</f>
        <v>0</v>
      </c>
      <c r="BG341" s="405">
        <f>IF(N341="zákl. přenesená",J341,0)</f>
        <v>0</v>
      </c>
      <c r="BH341" s="405">
        <f>IF(N341="sníž. přenesená",J341,0)</f>
        <v>0</v>
      </c>
      <c r="BI341" s="405">
        <f>IF(N341="nulová",J341,0)</f>
        <v>0</v>
      </c>
      <c r="BJ341" s="386" t="s">
        <v>44</v>
      </c>
      <c r="BK341" s="405">
        <f>ROUND(I341*H341,2)</f>
        <v>0</v>
      </c>
      <c r="BL341" s="386" t="s">
        <v>333</v>
      </c>
      <c r="BM341" s="386" t="s">
        <v>1500</v>
      </c>
    </row>
    <row r="342" spans="2:47" s="267" customFormat="1" ht="121.5">
      <c r="B342" s="268"/>
      <c r="D342" s="346" t="s">
        <v>190</v>
      </c>
      <c r="F342" s="366" t="s">
        <v>499</v>
      </c>
      <c r="L342" s="268"/>
      <c r="M342" s="419"/>
      <c r="N342" s="269"/>
      <c r="O342" s="269"/>
      <c r="P342" s="269"/>
      <c r="Q342" s="269"/>
      <c r="R342" s="269"/>
      <c r="S342" s="269"/>
      <c r="T342" s="420"/>
      <c r="AT342" s="386" t="s">
        <v>190</v>
      </c>
      <c r="AU342" s="386" t="s">
        <v>90</v>
      </c>
    </row>
    <row r="343" spans="2:63" s="330" customFormat="1" ht="29.85" customHeight="1">
      <c r="B343" s="331"/>
      <c r="D343" s="335" t="s">
        <v>81</v>
      </c>
      <c r="E343" s="336" t="s">
        <v>504</v>
      </c>
      <c r="F343" s="336" t="s">
        <v>505</v>
      </c>
      <c r="J343" s="337">
        <f>BK343</f>
        <v>0</v>
      </c>
      <c r="L343" s="331"/>
      <c r="M343" s="395"/>
      <c r="N343" s="396"/>
      <c r="O343" s="396"/>
      <c r="P343" s="397">
        <f>SUM(P344:P365)</f>
        <v>0</v>
      </c>
      <c r="Q343" s="396"/>
      <c r="R343" s="397">
        <f>SUM(R344:R365)</f>
        <v>0.021480000000000003</v>
      </c>
      <c r="S343" s="396"/>
      <c r="T343" s="398">
        <f>SUM(T344:T365)</f>
        <v>0.018000000000000002</v>
      </c>
      <c r="AR343" s="332" t="s">
        <v>90</v>
      </c>
      <c r="AT343" s="399" t="s">
        <v>81</v>
      </c>
      <c r="AU343" s="399" t="s">
        <v>44</v>
      </c>
      <c r="AY343" s="332" t="s">
        <v>163</v>
      </c>
      <c r="BK343" s="400">
        <f>SUM(BK344:BK365)</f>
        <v>0</v>
      </c>
    </row>
    <row r="344" spans="2:65" s="267" customFormat="1" ht="31.5" customHeight="1">
      <c r="B344" s="268"/>
      <c r="C344" s="338" t="s">
        <v>517</v>
      </c>
      <c r="D344" s="338" t="s">
        <v>165</v>
      </c>
      <c r="E344" s="339" t="s">
        <v>507</v>
      </c>
      <c r="F344" s="340" t="s">
        <v>508</v>
      </c>
      <c r="G344" s="341" t="s">
        <v>168</v>
      </c>
      <c r="H344" s="342">
        <v>6</v>
      </c>
      <c r="I344" s="107"/>
      <c r="J344" s="343">
        <f>ROUND(I344*H344,2)</f>
        <v>0</v>
      </c>
      <c r="K344" s="340" t="s">
        <v>169</v>
      </c>
      <c r="L344" s="268"/>
      <c r="M344" s="401" t="s">
        <v>5</v>
      </c>
      <c r="N344" s="402" t="s">
        <v>53</v>
      </c>
      <c r="O344" s="269"/>
      <c r="P344" s="403">
        <f>O344*H344</f>
        <v>0</v>
      </c>
      <c r="Q344" s="403">
        <v>0.00035</v>
      </c>
      <c r="R344" s="403">
        <f>Q344*H344</f>
        <v>0.0021</v>
      </c>
      <c r="S344" s="403">
        <v>0.003</v>
      </c>
      <c r="T344" s="404">
        <f>S344*H344</f>
        <v>0.018000000000000002</v>
      </c>
      <c r="AR344" s="386" t="s">
        <v>333</v>
      </c>
      <c r="AT344" s="386" t="s">
        <v>165</v>
      </c>
      <c r="AU344" s="386" t="s">
        <v>90</v>
      </c>
      <c r="AY344" s="386" t="s">
        <v>163</v>
      </c>
      <c r="BE344" s="405">
        <f>IF(N344="základní",J344,0)</f>
        <v>0</v>
      </c>
      <c r="BF344" s="405">
        <f>IF(N344="snížená",J344,0)</f>
        <v>0</v>
      </c>
      <c r="BG344" s="405">
        <f>IF(N344="zákl. přenesená",J344,0)</f>
        <v>0</v>
      </c>
      <c r="BH344" s="405">
        <f>IF(N344="sníž. přenesená",J344,0)</f>
        <v>0</v>
      </c>
      <c r="BI344" s="405">
        <f>IF(N344="nulová",J344,0)</f>
        <v>0</v>
      </c>
      <c r="BJ344" s="386" t="s">
        <v>44</v>
      </c>
      <c r="BK344" s="405">
        <f>ROUND(I344*H344,2)</f>
        <v>0</v>
      </c>
      <c r="BL344" s="386" t="s">
        <v>333</v>
      </c>
      <c r="BM344" s="386" t="s">
        <v>1501</v>
      </c>
    </row>
    <row r="345" spans="2:47" s="267" customFormat="1" ht="27">
      <c r="B345" s="268"/>
      <c r="D345" s="346" t="s">
        <v>190</v>
      </c>
      <c r="F345" s="366" t="s">
        <v>510</v>
      </c>
      <c r="L345" s="268"/>
      <c r="M345" s="419"/>
      <c r="N345" s="269"/>
      <c r="O345" s="269"/>
      <c r="P345" s="269"/>
      <c r="Q345" s="269"/>
      <c r="R345" s="269"/>
      <c r="S345" s="269"/>
      <c r="T345" s="420"/>
      <c r="AT345" s="386" t="s">
        <v>190</v>
      </c>
      <c r="AU345" s="386" t="s">
        <v>90</v>
      </c>
    </row>
    <row r="346" spans="2:51" s="344" customFormat="1" ht="13.5">
      <c r="B346" s="345"/>
      <c r="D346" s="346" t="s">
        <v>171</v>
      </c>
      <c r="E346" s="347" t="s">
        <v>5</v>
      </c>
      <c r="F346" s="348" t="s">
        <v>172</v>
      </c>
      <c r="H346" s="349" t="s">
        <v>5</v>
      </c>
      <c r="L346" s="345"/>
      <c r="M346" s="406"/>
      <c r="N346" s="407"/>
      <c r="O346" s="407"/>
      <c r="P346" s="407"/>
      <c r="Q346" s="407"/>
      <c r="R346" s="407"/>
      <c r="S346" s="407"/>
      <c r="T346" s="408"/>
      <c r="AT346" s="349" t="s">
        <v>171</v>
      </c>
      <c r="AU346" s="349" t="s">
        <v>90</v>
      </c>
      <c r="AV346" s="344" t="s">
        <v>44</v>
      </c>
      <c r="AW346" s="344" t="s">
        <v>42</v>
      </c>
      <c r="AX346" s="344" t="s">
        <v>82</v>
      </c>
      <c r="AY346" s="349" t="s">
        <v>163</v>
      </c>
    </row>
    <row r="347" spans="2:51" s="344" customFormat="1" ht="13.5">
      <c r="B347" s="345"/>
      <c r="D347" s="346" t="s">
        <v>171</v>
      </c>
      <c r="E347" s="347" t="s">
        <v>5</v>
      </c>
      <c r="F347" s="348" t="s">
        <v>511</v>
      </c>
      <c r="H347" s="349" t="s">
        <v>5</v>
      </c>
      <c r="L347" s="345"/>
      <c r="M347" s="406"/>
      <c r="N347" s="407"/>
      <c r="O347" s="407"/>
      <c r="P347" s="407"/>
      <c r="Q347" s="407"/>
      <c r="R347" s="407"/>
      <c r="S347" s="407"/>
      <c r="T347" s="408"/>
      <c r="AT347" s="349" t="s">
        <v>171</v>
      </c>
      <c r="AU347" s="349" t="s">
        <v>90</v>
      </c>
      <c r="AV347" s="344" t="s">
        <v>44</v>
      </c>
      <c r="AW347" s="344" t="s">
        <v>42</v>
      </c>
      <c r="AX347" s="344" t="s">
        <v>82</v>
      </c>
      <c r="AY347" s="349" t="s">
        <v>163</v>
      </c>
    </row>
    <row r="348" spans="2:51" s="344" customFormat="1" ht="13.5">
      <c r="B348" s="345"/>
      <c r="D348" s="346" t="s">
        <v>171</v>
      </c>
      <c r="E348" s="347" t="s">
        <v>5</v>
      </c>
      <c r="F348" s="348" t="s">
        <v>1502</v>
      </c>
      <c r="H348" s="349" t="s">
        <v>5</v>
      </c>
      <c r="L348" s="345"/>
      <c r="M348" s="406"/>
      <c r="N348" s="407"/>
      <c r="O348" s="407"/>
      <c r="P348" s="407"/>
      <c r="Q348" s="407"/>
      <c r="R348" s="407"/>
      <c r="S348" s="407"/>
      <c r="T348" s="408"/>
      <c r="AT348" s="349" t="s">
        <v>171</v>
      </c>
      <c r="AU348" s="349" t="s">
        <v>90</v>
      </c>
      <c r="AV348" s="344" t="s">
        <v>44</v>
      </c>
      <c r="AW348" s="344" t="s">
        <v>42</v>
      </c>
      <c r="AX348" s="344" t="s">
        <v>82</v>
      </c>
      <c r="AY348" s="349" t="s">
        <v>163</v>
      </c>
    </row>
    <row r="349" spans="2:51" s="350" customFormat="1" ht="13.5">
      <c r="B349" s="351"/>
      <c r="D349" s="346" t="s">
        <v>171</v>
      </c>
      <c r="E349" s="352" t="s">
        <v>5</v>
      </c>
      <c r="F349" s="353" t="s">
        <v>252</v>
      </c>
      <c r="H349" s="354">
        <v>1</v>
      </c>
      <c r="L349" s="351"/>
      <c r="M349" s="409"/>
      <c r="N349" s="410"/>
      <c r="O349" s="410"/>
      <c r="P349" s="410"/>
      <c r="Q349" s="410"/>
      <c r="R349" s="410"/>
      <c r="S349" s="410"/>
      <c r="T349" s="411"/>
      <c r="AT349" s="352" t="s">
        <v>171</v>
      </c>
      <c r="AU349" s="352" t="s">
        <v>90</v>
      </c>
      <c r="AV349" s="350" t="s">
        <v>90</v>
      </c>
      <c r="AW349" s="350" t="s">
        <v>42</v>
      </c>
      <c r="AX349" s="350" t="s">
        <v>82</v>
      </c>
      <c r="AY349" s="352" t="s">
        <v>163</v>
      </c>
    </row>
    <row r="350" spans="2:51" s="355" customFormat="1" ht="13.5">
      <c r="B350" s="356"/>
      <c r="D350" s="346" t="s">
        <v>171</v>
      </c>
      <c r="E350" s="357" t="s">
        <v>5</v>
      </c>
      <c r="F350" s="358" t="s">
        <v>179</v>
      </c>
      <c r="H350" s="359">
        <v>1</v>
      </c>
      <c r="L350" s="356"/>
      <c r="M350" s="412"/>
      <c r="N350" s="413"/>
      <c r="O350" s="413"/>
      <c r="P350" s="413"/>
      <c r="Q350" s="413"/>
      <c r="R350" s="413"/>
      <c r="S350" s="413"/>
      <c r="T350" s="414"/>
      <c r="AT350" s="357" t="s">
        <v>171</v>
      </c>
      <c r="AU350" s="357" t="s">
        <v>90</v>
      </c>
      <c r="AV350" s="355" t="s">
        <v>93</v>
      </c>
      <c r="AW350" s="355" t="s">
        <v>42</v>
      </c>
      <c r="AX350" s="355" t="s">
        <v>82</v>
      </c>
      <c r="AY350" s="357" t="s">
        <v>163</v>
      </c>
    </row>
    <row r="351" spans="2:51" s="344" customFormat="1" ht="13.5">
      <c r="B351" s="345"/>
      <c r="D351" s="346" t="s">
        <v>171</v>
      </c>
      <c r="E351" s="347" t="s">
        <v>5</v>
      </c>
      <c r="F351" s="348" t="s">
        <v>1503</v>
      </c>
      <c r="H351" s="349" t="s">
        <v>5</v>
      </c>
      <c r="L351" s="345"/>
      <c r="M351" s="406"/>
      <c r="N351" s="407"/>
      <c r="O351" s="407"/>
      <c r="P351" s="407"/>
      <c r="Q351" s="407"/>
      <c r="R351" s="407"/>
      <c r="S351" s="407"/>
      <c r="T351" s="408"/>
      <c r="AT351" s="349" t="s">
        <v>171</v>
      </c>
      <c r="AU351" s="349" t="s">
        <v>90</v>
      </c>
      <c r="AV351" s="344" t="s">
        <v>44</v>
      </c>
      <c r="AW351" s="344" t="s">
        <v>42</v>
      </c>
      <c r="AX351" s="344" t="s">
        <v>82</v>
      </c>
      <c r="AY351" s="349" t="s">
        <v>163</v>
      </c>
    </row>
    <row r="352" spans="2:51" s="350" customFormat="1" ht="13.5">
      <c r="B352" s="351"/>
      <c r="D352" s="346" t="s">
        <v>171</v>
      </c>
      <c r="E352" s="352" t="s">
        <v>5</v>
      </c>
      <c r="F352" s="353" t="s">
        <v>270</v>
      </c>
      <c r="H352" s="354">
        <v>4</v>
      </c>
      <c r="L352" s="351"/>
      <c r="M352" s="409"/>
      <c r="N352" s="410"/>
      <c r="O352" s="410"/>
      <c r="P352" s="410"/>
      <c r="Q352" s="410"/>
      <c r="R352" s="410"/>
      <c r="S352" s="410"/>
      <c r="T352" s="411"/>
      <c r="AT352" s="352" t="s">
        <v>171</v>
      </c>
      <c r="AU352" s="352" t="s">
        <v>90</v>
      </c>
      <c r="AV352" s="350" t="s">
        <v>90</v>
      </c>
      <c r="AW352" s="350" t="s">
        <v>42</v>
      </c>
      <c r="AX352" s="350" t="s">
        <v>82</v>
      </c>
      <c r="AY352" s="352" t="s">
        <v>163</v>
      </c>
    </row>
    <row r="353" spans="2:51" s="355" customFormat="1" ht="13.5">
      <c r="B353" s="356"/>
      <c r="D353" s="346" t="s">
        <v>171</v>
      </c>
      <c r="E353" s="357" t="s">
        <v>5</v>
      </c>
      <c r="F353" s="358" t="s">
        <v>653</v>
      </c>
      <c r="H353" s="359">
        <v>4</v>
      </c>
      <c r="L353" s="356"/>
      <c r="M353" s="412"/>
      <c r="N353" s="413"/>
      <c r="O353" s="413"/>
      <c r="P353" s="413"/>
      <c r="Q353" s="413"/>
      <c r="R353" s="413"/>
      <c r="S353" s="413"/>
      <c r="T353" s="414"/>
      <c r="AT353" s="357" t="s">
        <v>171</v>
      </c>
      <c r="AU353" s="357" t="s">
        <v>90</v>
      </c>
      <c r="AV353" s="355" t="s">
        <v>93</v>
      </c>
      <c r="AW353" s="355" t="s">
        <v>42</v>
      </c>
      <c r="AX353" s="355" t="s">
        <v>82</v>
      </c>
      <c r="AY353" s="357" t="s">
        <v>163</v>
      </c>
    </row>
    <row r="354" spans="2:51" s="344" customFormat="1" ht="13.5">
      <c r="B354" s="345"/>
      <c r="D354" s="346" t="s">
        <v>171</v>
      </c>
      <c r="E354" s="347" t="s">
        <v>5</v>
      </c>
      <c r="F354" s="348" t="s">
        <v>1417</v>
      </c>
      <c r="H354" s="349" t="s">
        <v>5</v>
      </c>
      <c r="L354" s="345"/>
      <c r="M354" s="406"/>
      <c r="N354" s="407"/>
      <c r="O354" s="407"/>
      <c r="P354" s="407"/>
      <c r="Q354" s="407"/>
      <c r="R354" s="407"/>
      <c r="S354" s="407"/>
      <c r="T354" s="408"/>
      <c r="AT354" s="349" t="s">
        <v>171</v>
      </c>
      <c r="AU354" s="349" t="s">
        <v>90</v>
      </c>
      <c r="AV354" s="344" t="s">
        <v>44</v>
      </c>
      <c r="AW354" s="344" t="s">
        <v>42</v>
      </c>
      <c r="AX354" s="344" t="s">
        <v>82</v>
      </c>
      <c r="AY354" s="349" t="s">
        <v>163</v>
      </c>
    </row>
    <row r="355" spans="2:51" s="350" customFormat="1" ht="13.5">
      <c r="B355" s="351"/>
      <c r="D355" s="346" t="s">
        <v>171</v>
      </c>
      <c r="E355" s="352" t="s">
        <v>5</v>
      </c>
      <c r="F355" s="353" t="s">
        <v>252</v>
      </c>
      <c r="H355" s="354">
        <v>1</v>
      </c>
      <c r="L355" s="351"/>
      <c r="M355" s="409"/>
      <c r="N355" s="410"/>
      <c r="O355" s="410"/>
      <c r="P355" s="410"/>
      <c r="Q355" s="410"/>
      <c r="R355" s="410"/>
      <c r="S355" s="410"/>
      <c r="T355" s="411"/>
      <c r="AT355" s="352" t="s">
        <v>171</v>
      </c>
      <c r="AU355" s="352" t="s">
        <v>90</v>
      </c>
      <c r="AV355" s="350" t="s">
        <v>90</v>
      </c>
      <c r="AW355" s="350" t="s">
        <v>42</v>
      </c>
      <c r="AX355" s="350" t="s">
        <v>82</v>
      </c>
      <c r="AY355" s="352" t="s">
        <v>163</v>
      </c>
    </row>
    <row r="356" spans="2:51" s="355" customFormat="1" ht="13.5">
      <c r="B356" s="356"/>
      <c r="D356" s="346" t="s">
        <v>171</v>
      </c>
      <c r="E356" s="357" t="s">
        <v>5</v>
      </c>
      <c r="F356" s="358" t="s">
        <v>184</v>
      </c>
      <c r="H356" s="359">
        <v>1</v>
      </c>
      <c r="L356" s="356"/>
      <c r="M356" s="412"/>
      <c r="N356" s="413"/>
      <c r="O356" s="413"/>
      <c r="P356" s="413"/>
      <c r="Q356" s="413"/>
      <c r="R356" s="413"/>
      <c r="S356" s="413"/>
      <c r="T356" s="414"/>
      <c r="AT356" s="357" t="s">
        <v>171</v>
      </c>
      <c r="AU356" s="357" t="s">
        <v>90</v>
      </c>
      <c r="AV356" s="355" t="s">
        <v>93</v>
      </c>
      <c r="AW356" s="355" t="s">
        <v>42</v>
      </c>
      <c r="AX356" s="355" t="s">
        <v>82</v>
      </c>
      <c r="AY356" s="357" t="s">
        <v>163</v>
      </c>
    </row>
    <row r="357" spans="2:51" s="360" customFormat="1" ht="13.5">
      <c r="B357" s="361"/>
      <c r="D357" s="362" t="s">
        <v>171</v>
      </c>
      <c r="E357" s="363" t="s">
        <v>5</v>
      </c>
      <c r="F357" s="364" t="s">
        <v>185</v>
      </c>
      <c r="H357" s="365">
        <v>6</v>
      </c>
      <c r="L357" s="361"/>
      <c r="M357" s="415"/>
      <c r="N357" s="416"/>
      <c r="O357" s="416"/>
      <c r="P357" s="416"/>
      <c r="Q357" s="416"/>
      <c r="R357" s="416"/>
      <c r="S357" s="416"/>
      <c r="T357" s="417"/>
      <c r="AT357" s="418" t="s">
        <v>171</v>
      </c>
      <c r="AU357" s="418" t="s">
        <v>90</v>
      </c>
      <c r="AV357" s="360" t="s">
        <v>96</v>
      </c>
      <c r="AW357" s="360" t="s">
        <v>42</v>
      </c>
      <c r="AX357" s="360" t="s">
        <v>44</v>
      </c>
      <c r="AY357" s="418" t="s">
        <v>163</v>
      </c>
    </row>
    <row r="358" spans="2:65" s="267" customFormat="1" ht="31.5" customHeight="1">
      <c r="B358" s="268"/>
      <c r="C358" s="367" t="s">
        <v>522</v>
      </c>
      <c r="D358" s="367" t="s">
        <v>256</v>
      </c>
      <c r="E358" s="368" t="s">
        <v>513</v>
      </c>
      <c r="F358" s="369" t="s">
        <v>514</v>
      </c>
      <c r="G358" s="370" t="s">
        <v>188</v>
      </c>
      <c r="H358" s="371">
        <v>6</v>
      </c>
      <c r="I358" s="137"/>
      <c r="J358" s="372">
        <f>ROUND(I358*H358,2)</f>
        <v>0</v>
      </c>
      <c r="K358" s="369" t="s">
        <v>169</v>
      </c>
      <c r="L358" s="421"/>
      <c r="M358" s="422" t="s">
        <v>5</v>
      </c>
      <c r="N358" s="423" t="s">
        <v>53</v>
      </c>
      <c r="O358" s="269"/>
      <c r="P358" s="403">
        <f>O358*H358</f>
        <v>0</v>
      </c>
      <c r="Q358" s="403">
        <v>0.00315</v>
      </c>
      <c r="R358" s="403">
        <f>Q358*H358</f>
        <v>0.0189</v>
      </c>
      <c r="S358" s="403">
        <v>0</v>
      </c>
      <c r="T358" s="404">
        <f>S358*H358</f>
        <v>0</v>
      </c>
      <c r="AR358" s="386" t="s">
        <v>423</v>
      </c>
      <c r="AT358" s="386" t="s">
        <v>256</v>
      </c>
      <c r="AU358" s="386" t="s">
        <v>90</v>
      </c>
      <c r="AY358" s="386" t="s">
        <v>163</v>
      </c>
      <c r="BE358" s="405">
        <f>IF(N358="základní",J358,0)</f>
        <v>0</v>
      </c>
      <c r="BF358" s="405">
        <f>IF(N358="snížená",J358,0)</f>
        <v>0</v>
      </c>
      <c r="BG358" s="405">
        <f>IF(N358="zákl. přenesená",J358,0)</f>
        <v>0</v>
      </c>
      <c r="BH358" s="405">
        <f>IF(N358="sníž. přenesená",J358,0)</f>
        <v>0</v>
      </c>
      <c r="BI358" s="405">
        <f>IF(N358="nulová",J358,0)</f>
        <v>0</v>
      </c>
      <c r="BJ358" s="386" t="s">
        <v>44</v>
      </c>
      <c r="BK358" s="405">
        <f>ROUND(I358*H358,2)</f>
        <v>0</v>
      </c>
      <c r="BL358" s="386" t="s">
        <v>333</v>
      </c>
      <c r="BM358" s="386" t="s">
        <v>1504</v>
      </c>
    </row>
    <row r="359" spans="2:47" s="267" customFormat="1" ht="27">
      <c r="B359" s="268"/>
      <c r="D359" s="362" t="s">
        <v>493</v>
      </c>
      <c r="F359" s="376" t="s">
        <v>516</v>
      </c>
      <c r="L359" s="268"/>
      <c r="M359" s="419"/>
      <c r="N359" s="269"/>
      <c r="O359" s="269"/>
      <c r="P359" s="269"/>
      <c r="Q359" s="269"/>
      <c r="R359" s="269"/>
      <c r="S359" s="269"/>
      <c r="T359" s="420"/>
      <c r="AT359" s="386" t="s">
        <v>493</v>
      </c>
      <c r="AU359" s="386" t="s">
        <v>90</v>
      </c>
    </row>
    <row r="360" spans="2:65" s="267" customFormat="1" ht="22.5" customHeight="1">
      <c r="B360" s="268"/>
      <c r="C360" s="338" t="s">
        <v>526</v>
      </c>
      <c r="D360" s="338" t="s">
        <v>165</v>
      </c>
      <c r="E360" s="339" t="s">
        <v>518</v>
      </c>
      <c r="F360" s="340" t="s">
        <v>519</v>
      </c>
      <c r="G360" s="341" t="s">
        <v>221</v>
      </c>
      <c r="H360" s="342">
        <v>24</v>
      </c>
      <c r="I360" s="107"/>
      <c r="J360" s="343">
        <f>ROUND(I360*H360,2)</f>
        <v>0</v>
      </c>
      <c r="K360" s="340" t="s">
        <v>169</v>
      </c>
      <c r="L360" s="268"/>
      <c r="M360" s="401" t="s">
        <v>5</v>
      </c>
      <c r="N360" s="402" t="s">
        <v>53</v>
      </c>
      <c r="O360" s="269"/>
      <c r="P360" s="403">
        <f>O360*H360</f>
        <v>0</v>
      </c>
      <c r="Q360" s="403">
        <v>2E-05</v>
      </c>
      <c r="R360" s="403">
        <f>Q360*H360</f>
        <v>0.00048000000000000007</v>
      </c>
      <c r="S360" s="403">
        <v>0</v>
      </c>
      <c r="T360" s="404">
        <f>S360*H360</f>
        <v>0</v>
      </c>
      <c r="AR360" s="386" t="s">
        <v>333</v>
      </c>
      <c r="AT360" s="386" t="s">
        <v>165</v>
      </c>
      <c r="AU360" s="386" t="s">
        <v>90</v>
      </c>
      <c r="AY360" s="386" t="s">
        <v>163</v>
      </c>
      <c r="BE360" s="405">
        <f>IF(N360="základní",J360,0)</f>
        <v>0</v>
      </c>
      <c r="BF360" s="405">
        <f>IF(N360="snížená",J360,0)</f>
        <v>0</v>
      </c>
      <c r="BG360" s="405">
        <f>IF(N360="zákl. přenesená",J360,0)</f>
        <v>0</v>
      </c>
      <c r="BH360" s="405">
        <f>IF(N360="sníž. přenesená",J360,0)</f>
        <v>0</v>
      </c>
      <c r="BI360" s="405">
        <f>IF(N360="nulová",J360,0)</f>
        <v>0</v>
      </c>
      <c r="BJ360" s="386" t="s">
        <v>44</v>
      </c>
      <c r="BK360" s="405">
        <f>ROUND(I360*H360,2)</f>
        <v>0</v>
      </c>
      <c r="BL360" s="386" t="s">
        <v>333</v>
      </c>
      <c r="BM360" s="386" t="s">
        <v>1505</v>
      </c>
    </row>
    <row r="361" spans="2:51" s="350" customFormat="1" ht="13.5">
      <c r="B361" s="351"/>
      <c r="D361" s="362" t="s">
        <v>171</v>
      </c>
      <c r="E361" s="379" t="s">
        <v>5</v>
      </c>
      <c r="F361" s="377" t="s">
        <v>1506</v>
      </c>
      <c r="H361" s="378">
        <v>24</v>
      </c>
      <c r="L361" s="351"/>
      <c r="M361" s="409"/>
      <c r="N361" s="410"/>
      <c r="O361" s="410"/>
      <c r="P361" s="410"/>
      <c r="Q361" s="410"/>
      <c r="R361" s="410"/>
      <c r="S361" s="410"/>
      <c r="T361" s="411"/>
      <c r="AT361" s="352" t="s">
        <v>171</v>
      </c>
      <c r="AU361" s="352" t="s">
        <v>90</v>
      </c>
      <c r="AV361" s="350" t="s">
        <v>90</v>
      </c>
      <c r="AW361" s="350" t="s">
        <v>42</v>
      </c>
      <c r="AX361" s="350" t="s">
        <v>44</v>
      </c>
      <c r="AY361" s="352" t="s">
        <v>163</v>
      </c>
    </row>
    <row r="362" spans="2:65" s="267" customFormat="1" ht="31.5" customHeight="1">
      <c r="B362" s="268"/>
      <c r="C362" s="338" t="s">
        <v>532</v>
      </c>
      <c r="D362" s="338" t="s">
        <v>165</v>
      </c>
      <c r="E362" s="339" t="s">
        <v>523</v>
      </c>
      <c r="F362" s="340" t="s">
        <v>524</v>
      </c>
      <c r="G362" s="341" t="s">
        <v>369</v>
      </c>
      <c r="H362" s="342">
        <v>0.021</v>
      </c>
      <c r="I362" s="107"/>
      <c r="J362" s="343">
        <f>ROUND(I362*H362,2)</f>
        <v>0</v>
      </c>
      <c r="K362" s="340" t="s">
        <v>169</v>
      </c>
      <c r="L362" s="268"/>
      <c r="M362" s="401" t="s">
        <v>5</v>
      </c>
      <c r="N362" s="402" t="s">
        <v>53</v>
      </c>
      <c r="O362" s="269"/>
      <c r="P362" s="403">
        <f>O362*H362</f>
        <v>0</v>
      </c>
      <c r="Q362" s="403">
        <v>0</v>
      </c>
      <c r="R362" s="403">
        <f>Q362*H362</f>
        <v>0</v>
      </c>
      <c r="S362" s="403">
        <v>0</v>
      </c>
      <c r="T362" s="404">
        <f>S362*H362</f>
        <v>0</v>
      </c>
      <c r="AR362" s="386" t="s">
        <v>333</v>
      </c>
      <c r="AT362" s="386" t="s">
        <v>165</v>
      </c>
      <c r="AU362" s="386" t="s">
        <v>90</v>
      </c>
      <c r="AY362" s="386" t="s">
        <v>163</v>
      </c>
      <c r="BE362" s="405">
        <f>IF(N362="základní",J362,0)</f>
        <v>0</v>
      </c>
      <c r="BF362" s="405">
        <f>IF(N362="snížená",J362,0)</f>
        <v>0</v>
      </c>
      <c r="BG362" s="405">
        <f>IF(N362="zákl. přenesená",J362,0)</f>
        <v>0</v>
      </c>
      <c r="BH362" s="405">
        <f>IF(N362="sníž. přenesená",J362,0)</f>
        <v>0</v>
      </c>
      <c r="BI362" s="405">
        <f>IF(N362="nulová",J362,0)</f>
        <v>0</v>
      </c>
      <c r="BJ362" s="386" t="s">
        <v>44</v>
      </c>
      <c r="BK362" s="405">
        <f>ROUND(I362*H362,2)</f>
        <v>0</v>
      </c>
      <c r="BL362" s="386" t="s">
        <v>333</v>
      </c>
      <c r="BM362" s="386" t="s">
        <v>1507</v>
      </c>
    </row>
    <row r="363" spans="2:47" s="267" customFormat="1" ht="121.5">
      <c r="B363" s="268"/>
      <c r="D363" s="362" t="s">
        <v>190</v>
      </c>
      <c r="F363" s="376" t="s">
        <v>499</v>
      </c>
      <c r="L363" s="268"/>
      <c r="M363" s="419"/>
      <c r="N363" s="269"/>
      <c r="O363" s="269"/>
      <c r="P363" s="269"/>
      <c r="Q363" s="269"/>
      <c r="R363" s="269"/>
      <c r="S363" s="269"/>
      <c r="T363" s="420"/>
      <c r="AT363" s="386" t="s">
        <v>190</v>
      </c>
      <c r="AU363" s="386" t="s">
        <v>90</v>
      </c>
    </row>
    <row r="364" spans="2:65" s="267" customFormat="1" ht="44.25" customHeight="1">
      <c r="B364" s="268"/>
      <c r="C364" s="338" t="s">
        <v>536</v>
      </c>
      <c r="D364" s="338" t="s">
        <v>165</v>
      </c>
      <c r="E364" s="339" t="s">
        <v>527</v>
      </c>
      <c r="F364" s="340" t="s">
        <v>528</v>
      </c>
      <c r="G364" s="341" t="s">
        <v>369</v>
      </c>
      <c r="H364" s="342">
        <v>0.021</v>
      </c>
      <c r="I364" s="107"/>
      <c r="J364" s="343">
        <f>ROUND(I364*H364,2)</f>
        <v>0</v>
      </c>
      <c r="K364" s="340" t="s">
        <v>169</v>
      </c>
      <c r="L364" s="268"/>
      <c r="M364" s="401" t="s">
        <v>5</v>
      </c>
      <c r="N364" s="402" t="s">
        <v>53</v>
      </c>
      <c r="O364" s="269"/>
      <c r="P364" s="403">
        <f>O364*H364</f>
        <v>0</v>
      </c>
      <c r="Q364" s="403">
        <v>0</v>
      </c>
      <c r="R364" s="403">
        <f>Q364*H364</f>
        <v>0</v>
      </c>
      <c r="S364" s="403">
        <v>0</v>
      </c>
      <c r="T364" s="404">
        <f>S364*H364</f>
        <v>0</v>
      </c>
      <c r="AR364" s="386" t="s">
        <v>333</v>
      </c>
      <c r="AT364" s="386" t="s">
        <v>165</v>
      </c>
      <c r="AU364" s="386" t="s">
        <v>90</v>
      </c>
      <c r="AY364" s="386" t="s">
        <v>163</v>
      </c>
      <c r="BE364" s="405">
        <f>IF(N364="základní",J364,0)</f>
        <v>0</v>
      </c>
      <c r="BF364" s="405">
        <f>IF(N364="snížená",J364,0)</f>
        <v>0</v>
      </c>
      <c r="BG364" s="405">
        <f>IF(N364="zákl. přenesená",J364,0)</f>
        <v>0</v>
      </c>
      <c r="BH364" s="405">
        <f>IF(N364="sníž. přenesená",J364,0)</f>
        <v>0</v>
      </c>
      <c r="BI364" s="405">
        <f>IF(N364="nulová",J364,0)</f>
        <v>0</v>
      </c>
      <c r="BJ364" s="386" t="s">
        <v>44</v>
      </c>
      <c r="BK364" s="405">
        <f>ROUND(I364*H364,2)</f>
        <v>0</v>
      </c>
      <c r="BL364" s="386" t="s">
        <v>333</v>
      </c>
      <c r="BM364" s="386" t="s">
        <v>1508</v>
      </c>
    </row>
    <row r="365" spans="2:47" s="267" customFormat="1" ht="121.5">
      <c r="B365" s="268"/>
      <c r="D365" s="346" t="s">
        <v>190</v>
      </c>
      <c r="F365" s="366" t="s">
        <v>499</v>
      </c>
      <c r="L365" s="268"/>
      <c r="M365" s="419"/>
      <c r="N365" s="269"/>
      <c r="O365" s="269"/>
      <c r="P365" s="269"/>
      <c r="Q365" s="269"/>
      <c r="R365" s="269"/>
      <c r="S365" s="269"/>
      <c r="T365" s="420"/>
      <c r="AT365" s="386" t="s">
        <v>190</v>
      </c>
      <c r="AU365" s="386" t="s">
        <v>90</v>
      </c>
    </row>
    <row r="366" spans="2:63" s="330" customFormat="1" ht="29.85" customHeight="1">
      <c r="B366" s="331"/>
      <c r="D366" s="335" t="s">
        <v>81</v>
      </c>
      <c r="E366" s="336" t="s">
        <v>530</v>
      </c>
      <c r="F366" s="336" t="s">
        <v>531</v>
      </c>
      <c r="J366" s="337">
        <f>BK366</f>
        <v>0</v>
      </c>
      <c r="L366" s="331"/>
      <c r="M366" s="395"/>
      <c r="N366" s="396"/>
      <c r="O366" s="396"/>
      <c r="P366" s="397">
        <f>SUM(P367:P418)</f>
        <v>0</v>
      </c>
      <c r="Q366" s="396"/>
      <c r="R366" s="397">
        <f>SUM(R367:R418)</f>
        <v>0.0024278399999999997</v>
      </c>
      <c r="S366" s="396"/>
      <c r="T366" s="398">
        <f>SUM(T367:T418)</f>
        <v>0</v>
      </c>
      <c r="AR366" s="332" t="s">
        <v>90</v>
      </c>
      <c r="AT366" s="399" t="s">
        <v>81</v>
      </c>
      <c r="AU366" s="399" t="s">
        <v>44</v>
      </c>
      <c r="AY366" s="332" t="s">
        <v>163</v>
      </c>
      <c r="BK366" s="400">
        <f>SUM(BK367:BK418)</f>
        <v>0</v>
      </c>
    </row>
    <row r="367" spans="2:65" s="267" customFormat="1" ht="31.5" customHeight="1">
      <c r="B367" s="268"/>
      <c r="C367" s="338" t="s">
        <v>540</v>
      </c>
      <c r="D367" s="338" t="s">
        <v>165</v>
      </c>
      <c r="E367" s="339" t="s">
        <v>533</v>
      </c>
      <c r="F367" s="340" t="s">
        <v>534</v>
      </c>
      <c r="G367" s="341" t="s">
        <v>188</v>
      </c>
      <c r="H367" s="342">
        <v>7.587</v>
      </c>
      <c r="I367" s="107"/>
      <c r="J367" s="343">
        <f>ROUND(I367*H367,2)</f>
        <v>0</v>
      </c>
      <c r="K367" s="340" t="s">
        <v>169</v>
      </c>
      <c r="L367" s="268"/>
      <c r="M367" s="401" t="s">
        <v>5</v>
      </c>
      <c r="N367" s="402" t="s">
        <v>53</v>
      </c>
      <c r="O367" s="269"/>
      <c r="P367" s="403">
        <f>O367*H367</f>
        <v>0</v>
      </c>
      <c r="Q367" s="403">
        <v>8E-05</v>
      </c>
      <c r="R367" s="403">
        <f>Q367*H367</f>
        <v>0.00060696</v>
      </c>
      <c r="S367" s="403">
        <v>0</v>
      </c>
      <c r="T367" s="404">
        <f>S367*H367</f>
        <v>0</v>
      </c>
      <c r="AR367" s="386" t="s">
        <v>333</v>
      </c>
      <c r="AT367" s="386" t="s">
        <v>165</v>
      </c>
      <c r="AU367" s="386" t="s">
        <v>90</v>
      </c>
      <c r="AY367" s="386" t="s">
        <v>163</v>
      </c>
      <c r="BE367" s="405">
        <f>IF(N367="základní",J367,0)</f>
        <v>0</v>
      </c>
      <c r="BF367" s="405">
        <f>IF(N367="snížená",J367,0)</f>
        <v>0</v>
      </c>
      <c r="BG367" s="405">
        <f>IF(N367="zákl. přenesená",J367,0)</f>
        <v>0</v>
      </c>
      <c r="BH367" s="405">
        <f>IF(N367="sníž. přenesená",J367,0)</f>
        <v>0</v>
      </c>
      <c r="BI367" s="405">
        <f>IF(N367="nulová",J367,0)</f>
        <v>0</v>
      </c>
      <c r="BJ367" s="386" t="s">
        <v>44</v>
      </c>
      <c r="BK367" s="405">
        <f>ROUND(I367*H367,2)</f>
        <v>0</v>
      </c>
      <c r="BL367" s="386" t="s">
        <v>333</v>
      </c>
      <c r="BM367" s="386" t="s">
        <v>1509</v>
      </c>
    </row>
    <row r="368" spans="2:51" s="344" customFormat="1" ht="13.5">
      <c r="B368" s="345"/>
      <c r="D368" s="346" t="s">
        <v>171</v>
      </c>
      <c r="E368" s="347" t="s">
        <v>5</v>
      </c>
      <c r="F368" s="348" t="s">
        <v>172</v>
      </c>
      <c r="H368" s="349" t="s">
        <v>5</v>
      </c>
      <c r="L368" s="345"/>
      <c r="M368" s="406"/>
      <c r="N368" s="407"/>
      <c r="O368" s="407"/>
      <c r="P368" s="407"/>
      <c r="Q368" s="407"/>
      <c r="R368" s="407"/>
      <c r="S368" s="407"/>
      <c r="T368" s="408"/>
      <c r="AT368" s="349" t="s">
        <v>171</v>
      </c>
      <c r="AU368" s="349" t="s">
        <v>90</v>
      </c>
      <c r="AV368" s="344" t="s">
        <v>44</v>
      </c>
      <c r="AW368" s="344" t="s">
        <v>42</v>
      </c>
      <c r="AX368" s="344" t="s">
        <v>82</v>
      </c>
      <c r="AY368" s="349" t="s">
        <v>163</v>
      </c>
    </row>
    <row r="369" spans="2:51" s="344" customFormat="1" ht="13.5">
      <c r="B369" s="345"/>
      <c r="D369" s="346" t="s">
        <v>171</v>
      </c>
      <c r="E369" s="347" t="s">
        <v>5</v>
      </c>
      <c r="F369" s="348" t="s">
        <v>310</v>
      </c>
      <c r="H369" s="349" t="s">
        <v>5</v>
      </c>
      <c r="L369" s="345"/>
      <c r="M369" s="406"/>
      <c r="N369" s="407"/>
      <c r="O369" s="407"/>
      <c r="P369" s="407"/>
      <c r="Q369" s="407"/>
      <c r="R369" s="407"/>
      <c r="S369" s="407"/>
      <c r="T369" s="408"/>
      <c r="AT369" s="349" t="s">
        <v>171</v>
      </c>
      <c r="AU369" s="349" t="s">
        <v>90</v>
      </c>
      <c r="AV369" s="344" t="s">
        <v>44</v>
      </c>
      <c r="AW369" s="344" t="s">
        <v>42</v>
      </c>
      <c r="AX369" s="344" t="s">
        <v>82</v>
      </c>
      <c r="AY369" s="349" t="s">
        <v>163</v>
      </c>
    </row>
    <row r="370" spans="2:51" s="350" customFormat="1" ht="13.5">
      <c r="B370" s="351"/>
      <c r="D370" s="346" t="s">
        <v>171</v>
      </c>
      <c r="E370" s="352" t="s">
        <v>5</v>
      </c>
      <c r="F370" s="353" t="s">
        <v>1457</v>
      </c>
      <c r="H370" s="354">
        <v>1.206</v>
      </c>
      <c r="L370" s="351"/>
      <c r="M370" s="409"/>
      <c r="N370" s="410"/>
      <c r="O370" s="410"/>
      <c r="P370" s="410"/>
      <c r="Q370" s="410"/>
      <c r="R370" s="410"/>
      <c r="S370" s="410"/>
      <c r="T370" s="411"/>
      <c r="AT370" s="352" t="s">
        <v>171</v>
      </c>
      <c r="AU370" s="352" t="s">
        <v>90</v>
      </c>
      <c r="AV370" s="350" t="s">
        <v>90</v>
      </c>
      <c r="AW370" s="350" t="s">
        <v>42</v>
      </c>
      <c r="AX370" s="350" t="s">
        <v>82</v>
      </c>
      <c r="AY370" s="352" t="s">
        <v>163</v>
      </c>
    </row>
    <row r="371" spans="2:51" s="355" customFormat="1" ht="13.5">
      <c r="B371" s="356"/>
      <c r="D371" s="346" t="s">
        <v>171</v>
      </c>
      <c r="E371" s="357" t="s">
        <v>5</v>
      </c>
      <c r="F371" s="358" t="s">
        <v>179</v>
      </c>
      <c r="H371" s="359">
        <v>1.206</v>
      </c>
      <c r="L371" s="356"/>
      <c r="M371" s="412"/>
      <c r="N371" s="413"/>
      <c r="O371" s="413"/>
      <c r="P371" s="413"/>
      <c r="Q371" s="413"/>
      <c r="R371" s="413"/>
      <c r="S371" s="413"/>
      <c r="T371" s="414"/>
      <c r="AT371" s="357" t="s">
        <v>171</v>
      </c>
      <c r="AU371" s="357" t="s">
        <v>90</v>
      </c>
      <c r="AV371" s="355" t="s">
        <v>93</v>
      </c>
      <c r="AW371" s="355" t="s">
        <v>42</v>
      </c>
      <c r="AX371" s="355" t="s">
        <v>82</v>
      </c>
      <c r="AY371" s="357" t="s">
        <v>163</v>
      </c>
    </row>
    <row r="372" spans="2:51" s="350" customFormat="1" ht="13.5">
      <c r="B372" s="351"/>
      <c r="D372" s="346" t="s">
        <v>171</v>
      </c>
      <c r="E372" s="352" t="s">
        <v>5</v>
      </c>
      <c r="F372" s="353" t="s">
        <v>1458</v>
      </c>
      <c r="H372" s="354">
        <v>1.31</v>
      </c>
      <c r="L372" s="351"/>
      <c r="M372" s="409"/>
      <c r="N372" s="410"/>
      <c r="O372" s="410"/>
      <c r="P372" s="410"/>
      <c r="Q372" s="410"/>
      <c r="R372" s="410"/>
      <c r="S372" s="410"/>
      <c r="T372" s="411"/>
      <c r="AT372" s="352" t="s">
        <v>171</v>
      </c>
      <c r="AU372" s="352" t="s">
        <v>90</v>
      </c>
      <c r="AV372" s="350" t="s">
        <v>90</v>
      </c>
      <c r="AW372" s="350" t="s">
        <v>42</v>
      </c>
      <c r="AX372" s="350" t="s">
        <v>82</v>
      </c>
      <c r="AY372" s="352" t="s">
        <v>163</v>
      </c>
    </row>
    <row r="373" spans="2:51" s="350" customFormat="1" ht="13.5">
      <c r="B373" s="351"/>
      <c r="D373" s="346" t="s">
        <v>171</v>
      </c>
      <c r="E373" s="352" t="s">
        <v>5</v>
      </c>
      <c r="F373" s="353" t="s">
        <v>1459</v>
      </c>
      <c r="H373" s="354">
        <v>1.232</v>
      </c>
      <c r="L373" s="351"/>
      <c r="M373" s="409"/>
      <c r="N373" s="410"/>
      <c r="O373" s="410"/>
      <c r="P373" s="410"/>
      <c r="Q373" s="410"/>
      <c r="R373" s="410"/>
      <c r="S373" s="410"/>
      <c r="T373" s="411"/>
      <c r="AT373" s="352" t="s">
        <v>171</v>
      </c>
      <c r="AU373" s="352" t="s">
        <v>90</v>
      </c>
      <c r="AV373" s="350" t="s">
        <v>90</v>
      </c>
      <c r="AW373" s="350" t="s">
        <v>42</v>
      </c>
      <c r="AX373" s="350" t="s">
        <v>82</v>
      </c>
      <c r="AY373" s="352" t="s">
        <v>163</v>
      </c>
    </row>
    <row r="374" spans="2:51" s="350" customFormat="1" ht="13.5">
      <c r="B374" s="351"/>
      <c r="D374" s="346" t="s">
        <v>171</v>
      </c>
      <c r="E374" s="352" t="s">
        <v>5</v>
      </c>
      <c r="F374" s="353" t="s">
        <v>1460</v>
      </c>
      <c r="H374" s="354">
        <v>1.258</v>
      </c>
      <c r="L374" s="351"/>
      <c r="M374" s="409"/>
      <c r="N374" s="410"/>
      <c r="O374" s="410"/>
      <c r="P374" s="410"/>
      <c r="Q374" s="410"/>
      <c r="R374" s="410"/>
      <c r="S374" s="410"/>
      <c r="T374" s="411"/>
      <c r="AT374" s="352" t="s">
        <v>171</v>
      </c>
      <c r="AU374" s="352" t="s">
        <v>90</v>
      </c>
      <c r="AV374" s="350" t="s">
        <v>90</v>
      </c>
      <c r="AW374" s="350" t="s">
        <v>42</v>
      </c>
      <c r="AX374" s="350" t="s">
        <v>82</v>
      </c>
      <c r="AY374" s="352" t="s">
        <v>163</v>
      </c>
    </row>
    <row r="375" spans="2:51" s="350" customFormat="1" ht="13.5">
      <c r="B375" s="351"/>
      <c r="D375" s="346" t="s">
        <v>171</v>
      </c>
      <c r="E375" s="352" t="s">
        <v>5</v>
      </c>
      <c r="F375" s="353" t="s">
        <v>1461</v>
      </c>
      <c r="H375" s="354">
        <v>1.18</v>
      </c>
      <c r="L375" s="351"/>
      <c r="M375" s="409"/>
      <c r="N375" s="410"/>
      <c r="O375" s="410"/>
      <c r="P375" s="410"/>
      <c r="Q375" s="410"/>
      <c r="R375" s="410"/>
      <c r="S375" s="410"/>
      <c r="T375" s="411"/>
      <c r="AT375" s="352" t="s">
        <v>171</v>
      </c>
      <c r="AU375" s="352" t="s">
        <v>90</v>
      </c>
      <c r="AV375" s="350" t="s">
        <v>90</v>
      </c>
      <c r="AW375" s="350" t="s">
        <v>42</v>
      </c>
      <c r="AX375" s="350" t="s">
        <v>82</v>
      </c>
      <c r="AY375" s="352" t="s">
        <v>163</v>
      </c>
    </row>
    <row r="376" spans="2:51" s="355" customFormat="1" ht="13.5">
      <c r="B376" s="356"/>
      <c r="D376" s="346" t="s">
        <v>171</v>
      </c>
      <c r="E376" s="357" t="s">
        <v>5</v>
      </c>
      <c r="F376" s="358" t="s">
        <v>653</v>
      </c>
      <c r="H376" s="359">
        <v>4.98</v>
      </c>
      <c r="L376" s="356"/>
      <c r="M376" s="412"/>
      <c r="N376" s="413"/>
      <c r="O376" s="413"/>
      <c r="P376" s="413"/>
      <c r="Q376" s="413"/>
      <c r="R376" s="413"/>
      <c r="S376" s="413"/>
      <c r="T376" s="414"/>
      <c r="AT376" s="357" t="s">
        <v>171</v>
      </c>
      <c r="AU376" s="357" t="s">
        <v>90</v>
      </c>
      <c r="AV376" s="355" t="s">
        <v>93</v>
      </c>
      <c r="AW376" s="355" t="s">
        <v>42</v>
      </c>
      <c r="AX376" s="355" t="s">
        <v>82</v>
      </c>
      <c r="AY376" s="357" t="s">
        <v>163</v>
      </c>
    </row>
    <row r="377" spans="2:51" s="350" customFormat="1" ht="13.5">
      <c r="B377" s="351"/>
      <c r="D377" s="346" t="s">
        <v>171</v>
      </c>
      <c r="E377" s="352" t="s">
        <v>5</v>
      </c>
      <c r="F377" s="353" t="s">
        <v>1043</v>
      </c>
      <c r="H377" s="354">
        <v>1.401</v>
      </c>
      <c r="L377" s="351"/>
      <c r="M377" s="409"/>
      <c r="N377" s="410"/>
      <c r="O377" s="410"/>
      <c r="P377" s="410"/>
      <c r="Q377" s="410"/>
      <c r="R377" s="410"/>
      <c r="S377" s="410"/>
      <c r="T377" s="411"/>
      <c r="AT377" s="352" t="s">
        <v>171</v>
      </c>
      <c r="AU377" s="352" t="s">
        <v>90</v>
      </c>
      <c r="AV377" s="350" t="s">
        <v>90</v>
      </c>
      <c r="AW377" s="350" t="s">
        <v>42</v>
      </c>
      <c r="AX377" s="350" t="s">
        <v>82</v>
      </c>
      <c r="AY377" s="352" t="s">
        <v>163</v>
      </c>
    </row>
    <row r="378" spans="2:51" s="355" customFormat="1" ht="13.5">
      <c r="B378" s="356"/>
      <c r="D378" s="346" t="s">
        <v>171</v>
      </c>
      <c r="E378" s="357" t="s">
        <v>5</v>
      </c>
      <c r="F378" s="358" t="s">
        <v>184</v>
      </c>
      <c r="H378" s="359">
        <v>1.401</v>
      </c>
      <c r="L378" s="356"/>
      <c r="M378" s="412"/>
      <c r="N378" s="413"/>
      <c r="O378" s="413"/>
      <c r="P378" s="413"/>
      <c r="Q378" s="413"/>
      <c r="R378" s="413"/>
      <c r="S378" s="413"/>
      <c r="T378" s="414"/>
      <c r="AT378" s="357" t="s">
        <v>171</v>
      </c>
      <c r="AU378" s="357" t="s">
        <v>90</v>
      </c>
      <c r="AV378" s="355" t="s">
        <v>93</v>
      </c>
      <c r="AW378" s="355" t="s">
        <v>42</v>
      </c>
      <c r="AX378" s="355" t="s">
        <v>82</v>
      </c>
      <c r="AY378" s="357" t="s">
        <v>163</v>
      </c>
    </row>
    <row r="379" spans="2:51" s="360" customFormat="1" ht="13.5">
      <c r="B379" s="361"/>
      <c r="D379" s="362" t="s">
        <v>171</v>
      </c>
      <c r="E379" s="363" t="s">
        <v>5</v>
      </c>
      <c r="F379" s="364" t="s">
        <v>185</v>
      </c>
      <c r="H379" s="365">
        <v>7.587</v>
      </c>
      <c r="L379" s="361"/>
      <c r="M379" s="415"/>
      <c r="N379" s="416"/>
      <c r="O379" s="416"/>
      <c r="P379" s="416"/>
      <c r="Q379" s="416"/>
      <c r="R379" s="416"/>
      <c r="S379" s="416"/>
      <c r="T379" s="417"/>
      <c r="AT379" s="418" t="s">
        <v>171</v>
      </c>
      <c r="AU379" s="418" t="s">
        <v>90</v>
      </c>
      <c r="AV379" s="360" t="s">
        <v>96</v>
      </c>
      <c r="AW379" s="360" t="s">
        <v>42</v>
      </c>
      <c r="AX379" s="360" t="s">
        <v>44</v>
      </c>
      <c r="AY379" s="418" t="s">
        <v>163</v>
      </c>
    </row>
    <row r="380" spans="2:65" s="267" customFormat="1" ht="22.5" customHeight="1">
      <c r="B380" s="268"/>
      <c r="C380" s="338" t="s">
        <v>544</v>
      </c>
      <c r="D380" s="338" t="s">
        <v>165</v>
      </c>
      <c r="E380" s="339" t="s">
        <v>537</v>
      </c>
      <c r="F380" s="340" t="s">
        <v>538</v>
      </c>
      <c r="G380" s="341" t="s">
        <v>188</v>
      </c>
      <c r="H380" s="342">
        <v>7.587</v>
      </c>
      <c r="I380" s="107"/>
      <c r="J380" s="343">
        <f>ROUND(I380*H380,2)</f>
        <v>0</v>
      </c>
      <c r="K380" s="340" t="s">
        <v>169</v>
      </c>
      <c r="L380" s="268"/>
      <c r="M380" s="401" t="s">
        <v>5</v>
      </c>
      <c r="N380" s="402" t="s">
        <v>53</v>
      </c>
      <c r="O380" s="269"/>
      <c r="P380" s="403">
        <f>O380*H380</f>
        <v>0</v>
      </c>
      <c r="Q380" s="403">
        <v>0</v>
      </c>
      <c r="R380" s="403">
        <f>Q380*H380</f>
        <v>0</v>
      </c>
      <c r="S380" s="403">
        <v>0</v>
      </c>
      <c r="T380" s="404">
        <f>S380*H380</f>
        <v>0</v>
      </c>
      <c r="AR380" s="386" t="s">
        <v>333</v>
      </c>
      <c r="AT380" s="386" t="s">
        <v>165</v>
      </c>
      <c r="AU380" s="386" t="s">
        <v>90</v>
      </c>
      <c r="AY380" s="386" t="s">
        <v>163</v>
      </c>
      <c r="BE380" s="405">
        <f>IF(N380="základní",J380,0)</f>
        <v>0</v>
      </c>
      <c r="BF380" s="405">
        <f>IF(N380="snížená",J380,0)</f>
        <v>0</v>
      </c>
      <c r="BG380" s="405">
        <f>IF(N380="zákl. přenesená",J380,0)</f>
        <v>0</v>
      </c>
      <c r="BH380" s="405">
        <f>IF(N380="sníž. přenesená",J380,0)</f>
        <v>0</v>
      </c>
      <c r="BI380" s="405">
        <f>IF(N380="nulová",J380,0)</f>
        <v>0</v>
      </c>
      <c r="BJ380" s="386" t="s">
        <v>44</v>
      </c>
      <c r="BK380" s="405">
        <f>ROUND(I380*H380,2)</f>
        <v>0</v>
      </c>
      <c r="BL380" s="386" t="s">
        <v>333</v>
      </c>
      <c r="BM380" s="386" t="s">
        <v>1510</v>
      </c>
    </row>
    <row r="381" spans="2:51" s="344" customFormat="1" ht="13.5">
      <c r="B381" s="345"/>
      <c r="D381" s="346" t="s">
        <v>171</v>
      </c>
      <c r="E381" s="347" t="s">
        <v>5</v>
      </c>
      <c r="F381" s="348" t="s">
        <v>172</v>
      </c>
      <c r="H381" s="349" t="s">
        <v>5</v>
      </c>
      <c r="L381" s="345"/>
      <c r="M381" s="406"/>
      <c r="N381" s="407"/>
      <c r="O381" s="407"/>
      <c r="P381" s="407"/>
      <c r="Q381" s="407"/>
      <c r="R381" s="407"/>
      <c r="S381" s="407"/>
      <c r="T381" s="408"/>
      <c r="AT381" s="349" t="s">
        <v>171</v>
      </c>
      <c r="AU381" s="349" t="s">
        <v>90</v>
      </c>
      <c r="AV381" s="344" t="s">
        <v>44</v>
      </c>
      <c r="AW381" s="344" t="s">
        <v>42</v>
      </c>
      <c r="AX381" s="344" t="s">
        <v>82</v>
      </c>
      <c r="AY381" s="349" t="s">
        <v>163</v>
      </c>
    </row>
    <row r="382" spans="2:51" s="344" customFormat="1" ht="13.5">
      <c r="B382" s="345"/>
      <c r="D382" s="346" t="s">
        <v>171</v>
      </c>
      <c r="E382" s="347" t="s">
        <v>5</v>
      </c>
      <c r="F382" s="348" t="s">
        <v>310</v>
      </c>
      <c r="H382" s="349" t="s">
        <v>5</v>
      </c>
      <c r="L382" s="345"/>
      <c r="M382" s="406"/>
      <c r="N382" s="407"/>
      <c r="O382" s="407"/>
      <c r="P382" s="407"/>
      <c r="Q382" s="407"/>
      <c r="R382" s="407"/>
      <c r="S382" s="407"/>
      <c r="T382" s="408"/>
      <c r="AT382" s="349" t="s">
        <v>171</v>
      </c>
      <c r="AU382" s="349" t="s">
        <v>90</v>
      </c>
      <c r="AV382" s="344" t="s">
        <v>44</v>
      </c>
      <c r="AW382" s="344" t="s">
        <v>42</v>
      </c>
      <c r="AX382" s="344" t="s">
        <v>82</v>
      </c>
      <c r="AY382" s="349" t="s">
        <v>163</v>
      </c>
    </row>
    <row r="383" spans="2:51" s="350" customFormat="1" ht="13.5">
      <c r="B383" s="351"/>
      <c r="D383" s="346" t="s">
        <v>171</v>
      </c>
      <c r="E383" s="352" t="s">
        <v>5</v>
      </c>
      <c r="F383" s="353" t="s">
        <v>1457</v>
      </c>
      <c r="H383" s="354">
        <v>1.206</v>
      </c>
      <c r="L383" s="351"/>
      <c r="M383" s="409"/>
      <c r="N383" s="410"/>
      <c r="O383" s="410"/>
      <c r="P383" s="410"/>
      <c r="Q383" s="410"/>
      <c r="R383" s="410"/>
      <c r="S383" s="410"/>
      <c r="T383" s="411"/>
      <c r="AT383" s="352" t="s">
        <v>171</v>
      </c>
      <c r="AU383" s="352" t="s">
        <v>90</v>
      </c>
      <c r="AV383" s="350" t="s">
        <v>90</v>
      </c>
      <c r="AW383" s="350" t="s">
        <v>42</v>
      </c>
      <c r="AX383" s="350" t="s">
        <v>82</v>
      </c>
      <c r="AY383" s="352" t="s">
        <v>163</v>
      </c>
    </row>
    <row r="384" spans="2:51" s="355" customFormat="1" ht="13.5">
      <c r="B384" s="356"/>
      <c r="D384" s="346" t="s">
        <v>171</v>
      </c>
      <c r="E384" s="357" t="s">
        <v>5</v>
      </c>
      <c r="F384" s="358" t="s">
        <v>179</v>
      </c>
      <c r="H384" s="359">
        <v>1.206</v>
      </c>
      <c r="L384" s="356"/>
      <c r="M384" s="412"/>
      <c r="N384" s="413"/>
      <c r="O384" s="413"/>
      <c r="P384" s="413"/>
      <c r="Q384" s="413"/>
      <c r="R384" s="413"/>
      <c r="S384" s="413"/>
      <c r="T384" s="414"/>
      <c r="AT384" s="357" t="s">
        <v>171</v>
      </c>
      <c r="AU384" s="357" t="s">
        <v>90</v>
      </c>
      <c r="AV384" s="355" t="s">
        <v>93</v>
      </c>
      <c r="AW384" s="355" t="s">
        <v>42</v>
      </c>
      <c r="AX384" s="355" t="s">
        <v>82</v>
      </c>
      <c r="AY384" s="357" t="s">
        <v>163</v>
      </c>
    </row>
    <row r="385" spans="2:51" s="350" customFormat="1" ht="13.5">
      <c r="B385" s="351"/>
      <c r="D385" s="346" t="s">
        <v>171</v>
      </c>
      <c r="E385" s="352" t="s">
        <v>5</v>
      </c>
      <c r="F385" s="353" t="s">
        <v>1458</v>
      </c>
      <c r="H385" s="354">
        <v>1.31</v>
      </c>
      <c r="L385" s="351"/>
      <c r="M385" s="409"/>
      <c r="N385" s="410"/>
      <c r="O385" s="410"/>
      <c r="P385" s="410"/>
      <c r="Q385" s="410"/>
      <c r="R385" s="410"/>
      <c r="S385" s="410"/>
      <c r="T385" s="411"/>
      <c r="AT385" s="352" t="s">
        <v>171</v>
      </c>
      <c r="AU385" s="352" t="s">
        <v>90</v>
      </c>
      <c r="AV385" s="350" t="s">
        <v>90</v>
      </c>
      <c r="AW385" s="350" t="s">
        <v>42</v>
      </c>
      <c r="AX385" s="350" t="s">
        <v>82</v>
      </c>
      <c r="AY385" s="352" t="s">
        <v>163</v>
      </c>
    </row>
    <row r="386" spans="2:51" s="350" customFormat="1" ht="13.5">
      <c r="B386" s="351"/>
      <c r="D386" s="346" t="s">
        <v>171</v>
      </c>
      <c r="E386" s="352" t="s">
        <v>5</v>
      </c>
      <c r="F386" s="353" t="s">
        <v>1459</v>
      </c>
      <c r="H386" s="354">
        <v>1.232</v>
      </c>
      <c r="L386" s="351"/>
      <c r="M386" s="409"/>
      <c r="N386" s="410"/>
      <c r="O386" s="410"/>
      <c r="P386" s="410"/>
      <c r="Q386" s="410"/>
      <c r="R386" s="410"/>
      <c r="S386" s="410"/>
      <c r="T386" s="411"/>
      <c r="AT386" s="352" t="s">
        <v>171</v>
      </c>
      <c r="AU386" s="352" t="s">
        <v>90</v>
      </c>
      <c r="AV386" s="350" t="s">
        <v>90</v>
      </c>
      <c r="AW386" s="350" t="s">
        <v>42</v>
      </c>
      <c r="AX386" s="350" t="s">
        <v>82</v>
      </c>
      <c r="AY386" s="352" t="s">
        <v>163</v>
      </c>
    </row>
    <row r="387" spans="2:51" s="350" customFormat="1" ht="13.5">
      <c r="B387" s="351"/>
      <c r="D387" s="346" t="s">
        <v>171</v>
      </c>
      <c r="E387" s="352" t="s">
        <v>5</v>
      </c>
      <c r="F387" s="353" t="s">
        <v>1460</v>
      </c>
      <c r="H387" s="354">
        <v>1.258</v>
      </c>
      <c r="L387" s="351"/>
      <c r="M387" s="409"/>
      <c r="N387" s="410"/>
      <c r="O387" s="410"/>
      <c r="P387" s="410"/>
      <c r="Q387" s="410"/>
      <c r="R387" s="410"/>
      <c r="S387" s="410"/>
      <c r="T387" s="411"/>
      <c r="AT387" s="352" t="s">
        <v>171</v>
      </c>
      <c r="AU387" s="352" t="s">
        <v>90</v>
      </c>
      <c r="AV387" s="350" t="s">
        <v>90</v>
      </c>
      <c r="AW387" s="350" t="s">
        <v>42</v>
      </c>
      <c r="AX387" s="350" t="s">
        <v>82</v>
      </c>
      <c r="AY387" s="352" t="s">
        <v>163</v>
      </c>
    </row>
    <row r="388" spans="2:51" s="350" customFormat="1" ht="13.5">
      <c r="B388" s="351"/>
      <c r="D388" s="346" t="s">
        <v>171</v>
      </c>
      <c r="E388" s="352" t="s">
        <v>5</v>
      </c>
      <c r="F388" s="353" t="s">
        <v>1461</v>
      </c>
      <c r="H388" s="354">
        <v>1.18</v>
      </c>
      <c r="L388" s="351"/>
      <c r="M388" s="409"/>
      <c r="N388" s="410"/>
      <c r="O388" s="410"/>
      <c r="P388" s="410"/>
      <c r="Q388" s="410"/>
      <c r="R388" s="410"/>
      <c r="S388" s="410"/>
      <c r="T388" s="411"/>
      <c r="AT388" s="352" t="s">
        <v>171</v>
      </c>
      <c r="AU388" s="352" t="s">
        <v>90</v>
      </c>
      <c r="AV388" s="350" t="s">
        <v>90</v>
      </c>
      <c r="AW388" s="350" t="s">
        <v>42</v>
      </c>
      <c r="AX388" s="350" t="s">
        <v>82</v>
      </c>
      <c r="AY388" s="352" t="s">
        <v>163</v>
      </c>
    </row>
    <row r="389" spans="2:51" s="355" customFormat="1" ht="13.5">
      <c r="B389" s="356"/>
      <c r="D389" s="346" t="s">
        <v>171</v>
      </c>
      <c r="E389" s="357" t="s">
        <v>5</v>
      </c>
      <c r="F389" s="358" t="s">
        <v>653</v>
      </c>
      <c r="H389" s="359">
        <v>4.98</v>
      </c>
      <c r="L389" s="356"/>
      <c r="M389" s="412"/>
      <c r="N389" s="413"/>
      <c r="O389" s="413"/>
      <c r="P389" s="413"/>
      <c r="Q389" s="413"/>
      <c r="R389" s="413"/>
      <c r="S389" s="413"/>
      <c r="T389" s="414"/>
      <c r="AT389" s="357" t="s">
        <v>171</v>
      </c>
      <c r="AU389" s="357" t="s">
        <v>90</v>
      </c>
      <c r="AV389" s="355" t="s">
        <v>93</v>
      </c>
      <c r="AW389" s="355" t="s">
        <v>42</v>
      </c>
      <c r="AX389" s="355" t="s">
        <v>82</v>
      </c>
      <c r="AY389" s="357" t="s">
        <v>163</v>
      </c>
    </row>
    <row r="390" spans="2:51" s="350" customFormat="1" ht="13.5">
      <c r="B390" s="351"/>
      <c r="D390" s="346" t="s">
        <v>171</v>
      </c>
      <c r="E390" s="352" t="s">
        <v>5</v>
      </c>
      <c r="F390" s="353" t="s">
        <v>1043</v>
      </c>
      <c r="H390" s="354">
        <v>1.401</v>
      </c>
      <c r="L390" s="351"/>
      <c r="M390" s="409"/>
      <c r="N390" s="410"/>
      <c r="O390" s="410"/>
      <c r="P390" s="410"/>
      <c r="Q390" s="410"/>
      <c r="R390" s="410"/>
      <c r="S390" s="410"/>
      <c r="T390" s="411"/>
      <c r="AT390" s="352" t="s">
        <v>171</v>
      </c>
      <c r="AU390" s="352" t="s">
        <v>90</v>
      </c>
      <c r="AV390" s="350" t="s">
        <v>90</v>
      </c>
      <c r="AW390" s="350" t="s">
        <v>42</v>
      </c>
      <c r="AX390" s="350" t="s">
        <v>82</v>
      </c>
      <c r="AY390" s="352" t="s">
        <v>163</v>
      </c>
    </row>
    <row r="391" spans="2:51" s="355" customFormat="1" ht="13.5">
      <c r="B391" s="356"/>
      <c r="D391" s="346" t="s">
        <v>171</v>
      </c>
      <c r="E391" s="357" t="s">
        <v>5</v>
      </c>
      <c r="F391" s="358" t="s">
        <v>184</v>
      </c>
      <c r="H391" s="359">
        <v>1.401</v>
      </c>
      <c r="L391" s="356"/>
      <c r="M391" s="412"/>
      <c r="N391" s="413"/>
      <c r="O391" s="413"/>
      <c r="P391" s="413"/>
      <c r="Q391" s="413"/>
      <c r="R391" s="413"/>
      <c r="S391" s="413"/>
      <c r="T391" s="414"/>
      <c r="AT391" s="357" t="s">
        <v>171</v>
      </c>
      <c r="AU391" s="357" t="s">
        <v>90</v>
      </c>
      <c r="AV391" s="355" t="s">
        <v>93</v>
      </c>
      <c r="AW391" s="355" t="s">
        <v>42</v>
      </c>
      <c r="AX391" s="355" t="s">
        <v>82</v>
      </c>
      <c r="AY391" s="357" t="s">
        <v>163</v>
      </c>
    </row>
    <row r="392" spans="2:51" s="360" customFormat="1" ht="13.5">
      <c r="B392" s="361"/>
      <c r="D392" s="362" t="s">
        <v>171</v>
      </c>
      <c r="E392" s="363" t="s">
        <v>5</v>
      </c>
      <c r="F392" s="364" t="s">
        <v>185</v>
      </c>
      <c r="H392" s="365">
        <v>7.587</v>
      </c>
      <c r="L392" s="361"/>
      <c r="M392" s="415"/>
      <c r="N392" s="416"/>
      <c r="O392" s="416"/>
      <c r="P392" s="416"/>
      <c r="Q392" s="416"/>
      <c r="R392" s="416"/>
      <c r="S392" s="416"/>
      <c r="T392" s="417"/>
      <c r="AT392" s="418" t="s">
        <v>171</v>
      </c>
      <c r="AU392" s="418" t="s">
        <v>90</v>
      </c>
      <c r="AV392" s="360" t="s">
        <v>96</v>
      </c>
      <c r="AW392" s="360" t="s">
        <v>42</v>
      </c>
      <c r="AX392" s="360" t="s">
        <v>44</v>
      </c>
      <c r="AY392" s="418" t="s">
        <v>163</v>
      </c>
    </row>
    <row r="393" spans="2:65" s="267" customFormat="1" ht="22.5" customHeight="1">
      <c r="B393" s="268"/>
      <c r="C393" s="338" t="s">
        <v>550</v>
      </c>
      <c r="D393" s="338" t="s">
        <v>165</v>
      </c>
      <c r="E393" s="339" t="s">
        <v>541</v>
      </c>
      <c r="F393" s="340" t="s">
        <v>542</v>
      </c>
      <c r="G393" s="341" t="s">
        <v>188</v>
      </c>
      <c r="H393" s="342">
        <v>7.587</v>
      </c>
      <c r="I393" s="107"/>
      <c r="J393" s="343">
        <f>ROUND(I393*H393,2)</f>
        <v>0</v>
      </c>
      <c r="K393" s="340" t="s">
        <v>169</v>
      </c>
      <c r="L393" s="268"/>
      <c r="M393" s="401" t="s">
        <v>5</v>
      </c>
      <c r="N393" s="402" t="s">
        <v>53</v>
      </c>
      <c r="O393" s="269"/>
      <c r="P393" s="403">
        <f>O393*H393</f>
        <v>0</v>
      </c>
      <c r="Q393" s="403">
        <v>0.00012</v>
      </c>
      <c r="R393" s="403">
        <f>Q393*H393</f>
        <v>0.00091044</v>
      </c>
      <c r="S393" s="403">
        <v>0</v>
      </c>
      <c r="T393" s="404">
        <f>S393*H393</f>
        <v>0</v>
      </c>
      <c r="AR393" s="386" t="s">
        <v>333</v>
      </c>
      <c r="AT393" s="386" t="s">
        <v>165</v>
      </c>
      <c r="AU393" s="386" t="s">
        <v>90</v>
      </c>
      <c r="AY393" s="386" t="s">
        <v>163</v>
      </c>
      <c r="BE393" s="405">
        <f>IF(N393="základní",J393,0)</f>
        <v>0</v>
      </c>
      <c r="BF393" s="405">
        <f>IF(N393="snížená",J393,0)</f>
        <v>0</v>
      </c>
      <c r="BG393" s="405">
        <f>IF(N393="zákl. přenesená",J393,0)</f>
        <v>0</v>
      </c>
      <c r="BH393" s="405">
        <f>IF(N393="sníž. přenesená",J393,0)</f>
        <v>0</v>
      </c>
      <c r="BI393" s="405">
        <f>IF(N393="nulová",J393,0)</f>
        <v>0</v>
      </c>
      <c r="BJ393" s="386" t="s">
        <v>44</v>
      </c>
      <c r="BK393" s="405">
        <f>ROUND(I393*H393,2)</f>
        <v>0</v>
      </c>
      <c r="BL393" s="386" t="s">
        <v>333</v>
      </c>
      <c r="BM393" s="386" t="s">
        <v>1511</v>
      </c>
    </row>
    <row r="394" spans="2:51" s="344" customFormat="1" ht="13.5">
      <c r="B394" s="345"/>
      <c r="D394" s="346" t="s">
        <v>171</v>
      </c>
      <c r="E394" s="347" t="s">
        <v>5</v>
      </c>
      <c r="F394" s="348" t="s">
        <v>172</v>
      </c>
      <c r="H394" s="349" t="s">
        <v>5</v>
      </c>
      <c r="L394" s="345"/>
      <c r="M394" s="406"/>
      <c r="N394" s="407"/>
      <c r="O394" s="407"/>
      <c r="P394" s="407"/>
      <c r="Q394" s="407"/>
      <c r="R394" s="407"/>
      <c r="S394" s="407"/>
      <c r="T394" s="408"/>
      <c r="AT394" s="349" t="s">
        <v>171</v>
      </c>
      <c r="AU394" s="349" t="s">
        <v>90</v>
      </c>
      <c r="AV394" s="344" t="s">
        <v>44</v>
      </c>
      <c r="AW394" s="344" t="s">
        <v>42</v>
      </c>
      <c r="AX394" s="344" t="s">
        <v>82</v>
      </c>
      <c r="AY394" s="349" t="s">
        <v>163</v>
      </c>
    </row>
    <row r="395" spans="2:51" s="344" customFormat="1" ht="13.5">
      <c r="B395" s="345"/>
      <c r="D395" s="346" t="s">
        <v>171</v>
      </c>
      <c r="E395" s="347" t="s">
        <v>5</v>
      </c>
      <c r="F395" s="348" t="s">
        <v>310</v>
      </c>
      <c r="H395" s="349" t="s">
        <v>5</v>
      </c>
      <c r="L395" s="345"/>
      <c r="M395" s="406"/>
      <c r="N395" s="407"/>
      <c r="O395" s="407"/>
      <c r="P395" s="407"/>
      <c r="Q395" s="407"/>
      <c r="R395" s="407"/>
      <c r="S395" s="407"/>
      <c r="T395" s="408"/>
      <c r="AT395" s="349" t="s">
        <v>171</v>
      </c>
      <c r="AU395" s="349" t="s">
        <v>90</v>
      </c>
      <c r="AV395" s="344" t="s">
        <v>44</v>
      </c>
      <c r="AW395" s="344" t="s">
        <v>42</v>
      </c>
      <c r="AX395" s="344" t="s">
        <v>82</v>
      </c>
      <c r="AY395" s="349" t="s">
        <v>163</v>
      </c>
    </row>
    <row r="396" spans="2:51" s="350" customFormat="1" ht="13.5">
      <c r="B396" s="351"/>
      <c r="D396" s="346" t="s">
        <v>171</v>
      </c>
      <c r="E396" s="352" t="s">
        <v>5</v>
      </c>
      <c r="F396" s="353" t="s">
        <v>1457</v>
      </c>
      <c r="H396" s="354">
        <v>1.206</v>
      </c>
      <c r="L396" s="351"/>
      <c r="M396" s="409"/>
      <c r="N396" s="410"/>
      <c r="O396" s="410"/>
      <c r="P396" s="410"/>
      <c r="Q396" s="410"/>
      <c r="R396" s="410"/>
      <c r="S396" s="410"/>
      <c r="T396" s="411"/>
      <c r="AT396" s="352" t="s">
        <v>171</v>
      </c>
      <c r="AU396" s="352" t="s">
        <v>90</v>
      </c>
      <c r="AV396" s="350" t="s">
        <v>90</v>
      </c>
      <c r="AW396" s="350" t="s">
        <v>42</v>
      </c>
      <c r="AX396" s="350" t="s">
        <v>82</v>
      </c>
      <c r="AY396" s="352" t="s">
        <v>163</v>
      </c>
    </row>
    <row r="397" spans="2:51" s="355" customFormat="1" ht="13.5">
      <c r="B397" s="356"/>
      <c r="D397" s="346" t="s">
        <v>171</v>
      </c>
      <c r="E397" s="357" t="s">
        <v>5</v>
      </c>
      <c r="F397" s="358" t="s">
        <v>179</v>
      </c>
      <c r="H397" s="359">
        <v>1.206</v>
      </c>
      <c r="L397" s="356"/>
      <c r="M397" s="412"/>
      <c r="N397" s="413"/>
      <c r="O397" s="413"/>
      <c r="P397" s="413"/>
      <c r="Q397" s="413"/>
      <c r="R397" s="413"/>
      <c r="S397" s="413"/>
      <c r="T397" s="414"/>
      <c r="AT397" s="357" t="s">
        <v>171</v>
      </c>
      <c r="AU397" s="357" t="s">
        <v>90</v>
      </c>
      <c r="AV397" s="355" t="s">
        <v>93</v>
      </c>
      <c r="AW397" s="355" t="s">
        <v>42</v>
      </c>
      <c r="AX397" s="355" t="s">
        <v>82</v>
      </c>
      <c r="AY397" s="357" t="s">
        <v>163</v>
      </c>
    </row>
    <row r="398" spans="2:51" s="350" customFormat="1" ht="13.5">
      <c r="B398" s="351"/>
      <c r="D398" s="346" t="s">
        <v>171</v>
      </c>
      <c r="E398" s="352" t="s">
        <v>5</v>
      </c>
      <c r="F398" s="353" t="s">
        <v>1458</v>
      </c>
      <c r="H398" s="354">
        <v>1.31</v>
      </c>
      <c r="L398" s="351"/>
      <c r="M398" s="409"/>
      <c r="N398" s="410"/>
      <c r="O398" s="410"/>
      <c r="P398" s="410"/>
      <c r="Q398" s="410"/>
      <c r="R398" s="410"/>
      <c r="S398" s="410"/>
      <c r="T398" s="411"/>
      <c r="AT398" s="352" t="s">
        <v>171</v>
      </c>
      <c r="AU398" s="352" t="s">
        <v>90</v>
      </c>
      <c r="AV398" s="350" t="s">
        <v>90</v>
      </c>
      <c r="AW398" s="350" t="s">
        <v>42</v>
      </c>
      <c r="AX398" s="350" t="s">
        <v>82</v>
      </c>
      <c r="AY398" s="352" t="s">
        <v>163</v>
      </c>
    </row>
    <row r="399" spans="2:51" s="350" customFormat="1" ht="13.5">
      <c r="B399" s="351"/>
      <c r="D399" s="346" t="s">
        <v>171</v>
      </c>
      <c r="E399" s="352" t="s">
        <v>5</v>
      </c>
      <c r="F399" s="353" t="s">
        <v>1459</v>
      </c>
      <c r="H399" s="354">
        <v>1.232</v>
      </c>
      <c r="L399" s="351"/>
      <c r="M399" s="409"/>
      <c r="N399" s="410"/>
      <c r="O399" s="410"/>
      <c r="P399" s="410"/>
      <c r="Q399" s="410"/>
      <c r="R399" s="410"/>
      <c r="S399" s="410"/>
      <c r="T399" s="411"/>
      <c r="AT399" s="352" t="s">
        <v>171</v>
      </c>
      <c r="AU399" s="352" t="s">
        <v>90</v>
      </c>
      <c r="AV399" s="350" t="s">
        <v>90</v>
      </c>
      <c r="AW399" s="350" t="s">
        <v>42</v>
      </c>
      <c r="AX399" s="350" t="s">
        <v>82</v>
      </c>
      <c r="AY399" s="352" t="s">
        <v>163</v>
      </c>
    </row>
    <row r="400" spans="2:51" s="350" customFormat="1" ht="13.5">
      <c r="B400" s="351"/>
      <c r="D400" s="346" t="s">
        <v>171</v>
      </c>
      <c r="E400" s="352" t="s">
        <v>5</v>
      </c>
      <c r="F400" s="353" t="s">
        <v>1460</v>
      </c>
      <c r="H400" s="354">
        <v>1.258</v>
      </c>
      <c r="L400" s="351"/>
      <c r="M400" s="409"/>
      <c r="N400" s="410"/>
      <c r="O400" s="410"/>
      <c r="P400" s="410"/>
      <c r="Q400" s="410"/>
      <c r="R400" s="410"/>
      <c r="S400" s="410"/>
      <c r="T400" s="411"/>
      <c r="AT400" s="352" t="s">
        <v>171</v>
      </c>
      <c r="AU400" s="352" t="s">
        <v>90</v>
      </c>
      <c r="AV400" s="350" t="s">
        <v>90</v>
      </c>
      <c r="AW400" s="350" t="s">
        <v>42</v>
      </c>
      <c r="AX400" s="350" t="s">
        <v>82</v>
      </c>
      <c r="AY400" s="352" t="s">
        <v>163</v>
      </c>
    </row>
    <row r="401" spans="2:51" s="350" customFormat="1" ht="13.5">
      <c r="B401" s="351"/>
      <c r="D401" s="346" t="s">
        <v>171</v>
      </c>
      <c r="E401" s="352" t="s">
        <v>5</v>
      </c>
      <c r="F401" s="353" t="s">
        <v>1461</v>
      </c>
      <c r="H401" s="354">
        <v>1.18</v>
      </c>
      <c r="L401" s="351"/>
      <c r="M401" s="409"/>
      <c r="N401" s="410"/>
      <c r="O401" s="410"/>
      <c r="P401" s="410"/>
      <c r="Q401" s="410"/>
      <c r="R401" s="410"/>
      <c r="S401" s="410"/>
      <c r="T401" s="411"/>
      <c r="AT401" s="352" t="s">
        <v>171</v>
      </c>
      <c r="AU401" s="352" t="s">
        <v>90</v>
      </c>
      <c r="AV401" s="350" t="s">
        <v>90</v>
      </c>
      <c r="AW401" s="350" t="s">
        <v>42</v>
      </c>
      <c r="AX401" s="350" t="s">
        <v>82</v>
      </c>
      <c r="AY401" s="352" t="s">
        <v>163</v>
      </c>
    </row>
    <row r="402" spans="2:51" s="355" customFormat="1" ht="13.5">
      <c r="B402" s="356"/>
      <c r="D402" s="346" t="s">
        <v>171</v>
      </c>
      <c r="E402" s="357" t="s">
        <v>5</v>
      </c>
      <c r="F402" s="358" t="s">
        <v>653</v>
      </c>
      <c r="H402" s="359">
        <v>4.98</v>
      </c>
      <c r="L402" s="356"/>
      <c r="M402" s="412"/>
      <c r="N402" s="413"/>
      <c r="O402" s="413"/>
      <c r="P402" s="413"/>
      <c r="Q402" s="413"/>
      <c r="R402" s="413"/>
      <c r="S402" s="413"/>
      <c r="T402" s="414"/>
      <c r="AT402" s="357" t="s">
        <v>171</v>
      </c>
      <c r="AU402" s="357" t="s">
        <v>90</v>
      </c>
      <c r="AV402" s="355" t="s">
        <v>93</v>
      </c>
      <c r="AW402" s="355" t="s">
        <v>42</v>
      </c>
      <c r="AX402" s="355" t="s">
        <v>82</v>
      </c>
      <c r="AY402" s="357" t="s">
        <v>163</v>
      </c>
    </row>
    <row r="403" spans="2:51" s="350" customFormat="1" ht="13.5">
      <c r="B403" s="351"/>
      <c r="D403" s="346" t="s">
        <v>171</v>
      </c>
      <c r="E403" s="352" t="s">
        <v>5</v>
      </c>
      <c r="F403" s="353" t="s">
        <v>1043</v>
      </c>
      <c r="H403" s="354">
        <v>1.401</v>
      </c>
      <c r="L403" s="351"/>
      <c r="M403" s="409"/>
      <c r="N403" s="410"/>
      <c r="O403" s="410"/>
      <c r="P403" s="410"/>
      <c r="Q403" s="410"/>
      <c r="R403" s="410"/>
      <c r="S403" s="410"/>
      <c r="T403" s="411"/>
      <c r="AT403" s="352" t="s">
        <v>171</v>
      </c>
      <c r="AU403" s="352" t="s">
        <v>90</v>
      </c>
      <c r="AV403" s="350" t="s">
        <v>90</v>
      </c>
      <c r="AW403" s="350" t="s">
        <v>42</v>
      </c>
      <c r="AX403" s="350" t="s">
        <v>82</v>
      </c>
      <c r="AY403" s="352" t="s">
        <v>163</v>
      </c>
    </row>
    <row r="404" spans="2:51" s="355" customFormat="1" ht="13.5">
      <c r="B404" s="356"/>
      <c r="D404" s="346" t="s">
        <v>171</v>
      </c>
      <c r="E404" s="357" t="s">
        <v>5</v>
      </c>
      <c r="F404" s="358" t="s">
        <v>184</v>
      </c>
      <c r="H404" s="359">
        <v>1.401</v>
      </c>
      <c r="L404" s="356"/>
      <c r="M404" s="412"/>
      <c r="N404" s="413"/>
      <c r="O404" s="413"/>
      <c r="P404" s="413"/>
      <c r="Q404" s="413"/>
      <c r="R404" s="413"/>
      <c r="S404" s="413"/>
      <c r="T404" s="414"/>
      <c r="AT404" s="357" t="s">
        <v>171</v>
      </c>
      <c r="AU404" s="357" t="s">
        <v>90</v>
      </c>
      <c r="AV404" s="355" t="s">
        <v>93</v>
      </c>
      <c r="AW404" s="355" t="s">
        <v>42</v>
      </c>
      <c r="AX404" s="355" t="s">
        <v>82</v>
      </c>
      <c r="AY404" s="357" t="s">
        <v>163</v>
      </c>
    </row>
    <row r="405" spans="2:51" s="360" customFormat="1" ht="13.5">
      <c r="B405" s="361"/>
      <c r="D405" s="362" t="s">
        <v>171</v>
      </c>
      <c r="E405" s="363" t="s">
        <v>5</v>
      </c>
      <c r="F405" s="364" t="s">
        <v>185</v>
      </c>
      <c r="H405" s="365">
        <v>7.587</v>
      </c>
      <c r="L405" s="361"/>
      <c r="M405" s="415"/>
      <c r="N405" s="416"/>
      <c r="O405" s="416"/>
      <c r="P405" s="416"/>
      <c r="Q405" s="416"/>
      <c r="R405" s="416"/>
      <c r="S405" s="416"/>
      <c r="T405" s="417"/>
      <c r="AT405" s="418" t="s">
        <v>171</v>
      </c>
      <c r="AU405" s="418" t="s">
        <v>90</v>
      </c>
      <c r="AV405" s="360" t="s">
        <v>96</v>
      </c>
      <c r="AW405" s="360" t="s">
        <v>42</v>
      </c>
      <c r="AX405" s="360" t="s">
        <v>44</v>
      </c>
      <c r="AY405" s="418" t="s">
        <v>163</v>
      </c>
    </row>
    <row r="406" spans="2:65" s="267" customFormat="1" ht="22.5" customHeight="1">
      <c r="B406" s="268"/>
      <c r="C406" s="338" t="s">
        <v>573</v>
      </c>
      <c r="D406" s="338" t="s">
        <v>165</v>
      </c>
      <c r="E406" s="339" t="s">
        <v>545</v>
      </c>
      <c r="F406" s="340" t="s">
        <v>546</v>
      </c>
      <c r="G406" s="341" t="s">
        <v>188</v>
      </c>
      <c r="H406" s="342">
        <v>7.587</v>
      </c>
      <c r="I406" s="107"/>
      <c r="J406" s="343">
        <f>ROUND(I406*H406,2)</f>
        <v>0</v>
      </c>
      <c r="K406" s="340" t="s">
        <v>169</v>
      </c>
      <c r="L406" s="268"/>
      <c r="M406" s="401" t="s">
        <v>5</v>
      </c>
      <c r="N406" s="402" t="s">
        <v>53</v>
      </c>
      <c r="O406" s="269"/>
      <c r="P406" s="403">
        <f>O406*H406</f>
        <v>0</v>
      </c>
      <c r="Q406" s="403">
        <v>0.00012</v>
      </c>
      <c r="R406" s="403">
        <f>Q406*H406</f>
        <v>0.00091044</v>
      </c>
      <c r="S406" s="403">
        <v>0</v>
      </c>
      <c r="T406" s="404">
        <f>S406*H406</f>
        <v>0</v>
      </c>
      <c r="AR406" s="386" t="s">
        <v>333</v>
      </c>
      <c r="AT406" s="386" t="s">
        <v>165</v>
      </c>
      <c r="AU406" s="386" t="s">
        <v>90</v>
      </c>
      <c r="AY406" s="386" t="s">
        <v>163</v>
      </c>
      <c r="BE406" s="405">
        <f>IF(N406="základní",J406,0)</f>
        <v>0</v>
      </c>
      <c r="BF406" s="405">
        <f>IF(N406="snížená",J406,0)</f>
        <v>0</v>
      </c>
      <c r="BG406" s="405">
        <f>IF(N406="zákl. přenesená",J406,0)</f>
        <v>0</v>
      </c>
      <c r="BH406" s="405">
        <f>IF(N406="sníž. přenesená",J406,0)</f>
        <v>0</v>
      </c>
      <c r="BI406" s="405">
        <f>IF(N406="nulová",J406,0)</f>
        <v>0</v>
      </c>
      <c r="BJ406" s="386" t="s">
        <v>44</v>
      </c>
      <c r="BK406" s="405">
        <f>ROUND(I406*H406,2)</f>
        <v>0</v>
      </c>
      <c r="BL406" s="386" t="s">
        <v>333</v>
      </c>
      <c r="BM406" s="386" t="s">
        <v>1512</v>
      </c>
    </row>
    <row r="407" spans="2:51" s="344" customFormat="1" ht="13.5">
      <c r="B407" s="345"/>
      <c r="D407" s="346" t="s">
        <v>171</v>
      </c>
      <c r="E407" s="347" t="s">
        <v>5</v>
      </c>
      <c r="F407" s="348" t="s">
        <v>172</v>
      </c>
      <c r="H407" s="349" t="s">
        <v>5</v>
      </c>
      <c r="L407" s="345"/>
      <c r="M407" s="406"/>
      <c r="N407" s="407"/>
      <c r="O407" s="407"/>
      <c r="P407" s="407"/>
      <c r="Q407" s="407"/>
      <c r="R407" s="407"/>
      <c r="S407" s="407"/>
      <c r="T407" s="408"/>
      <c r="AT407" s="349" t="s">
        <v>171</v>
      </c>
      <c r="AU407" s="349" t="s">
        <v>90</v>
      </c>
      <c r="AV407" s="344" t="s">
        <v>44</v>
      </c>
      <c r="AW407" s="344" t="s">
        <v>42</v>
      </c>
      <c r="AX407" s="344" t="s">
        <v>82</v>
      </c>
      <c r="AY407" s="349" t="s">
        <v>163</v>
      </c>
    </row>
    <row r="408" spans="2:51" s="344" customFormat="1" ht="13.5">
      <c r="B408" s="345"/>
      <c r="D408" s="346" t="s">
        <v>171</v>
      </c>
      <c r="E408" s="347" t="s">
        <v>5</v>
      </c>
      <c r="F408" s="348" t="s">
        <v>310</v>
      </c>
      <c r="H408" s="349" t="s">
        <v>5</v>
      </c>
      <c r="L408" s="345"/>
      <c r="M408" s="406"/>
      <c r="N408" s="407"/>
      <c r="O408" s="407"/>
      <c r="P408" s="407"/>
      <c r="Q408" s="407"/>
      <c r="R408" s="407"/>
      <c r="S408" s="407"/>
      <c r="T408" s="408"/>
      <c r="AT408" s="349" t="s">
        <v>171</v>
      </c>
      <c r="AU408" s="349" t="s">
        <v>90</v>
      </c>
      <c r="AV408" s="344" t="s">
        <v>44</v>
      </c>
      <c r="AW408" s="344" t="s">
        <v>42</v>
      </c>
      <c r="AX408" s="344" t="s">
        <v>82</v>
      </c>
      <c r="AY408" s="349" t="s">
        <v>163</v>
      </c>
    </row>
    <row r="409" spans="2:51" s="350" customFormat="1" ht="13.5">
      <c r="B409" s="351"/>
      <c r="D409" s="346" t="s">
        <v>171</v>
      </c>
      <c r="E409" s="352" t="s">
        <v>5</v>
      </c>
      <c r="F409" s="353" t="s">
        <v>1457</v>
      </c>
      <c r="H409" s="354">
        <v>1.206</v>
      </c>
      <c r="L409" s="351"/>
      <c r="M409" s="409"/>
      <c r="N409" s="410"/>
      <c r="O409" s="410"/>
      <c r="P409" s="410"/>
      <c r="Q409" s="410"/>
      <c r="R409" s="410"/>
      <c r="S409" s="410"/>
      <c r="T409" s="411"/>
      <c r="AT409" s="352" t="s">
        <v>171</v>
      </c>
      <c r="AU409" s="352" t="s">
        <v>90</v>
      </c>
      <c r="AV409" s="350" t="s">
        <v>90</v>
      </c>
      <c r="AW409" s="350" t="s">
        <v>42</v>
      </c>
      <c r="AX409" s="350" t="s">
        <v>82</v>
      </c>
      <c r="AY409" s="352" t="s">
        <v>163</v>
      </c>
    </row>
    <row r="410" spans="2:51" s="355" customFormat="1" ht="13.5">
      <c r="B410" s="356"/>
      <c r="D410" s="346" t="s">
        <v>171</v>
      </c>
      <c r="E410" s="357" t="s">
        <v>5</v>
      </c>
      <c r="F410" s="358" t="s">
        <v>179</v>
      </c>
      <c r="H410" s="359">
        <v>1.206</v>
      </c>
      <c r="L410" s="356"/>
      <c r="M410" s="412"/>
      <c r="N410" s="413"/>
      <c r="O410" s="413"/>
      <c r="P410" s="413"/>
      <c r="Q410" s="413"/>
      <c r="R410" s="413"/>
      <c r="S410" s="413"/>
      <c r="T410" s="414"/>
      <c r="AT410" s="357" t="s">
        <v>171</v>
      </c>
      <c r="AU410" s="357" t="s">
        <v>90</v>
      </c>
      <c r="AV410" s="355" t="s">
        <v>93</v>
      </c>
      <c r="AW410" s="355" t="s">
        <v>42</v>
      </c>
      <c r="AX410" s="355" t="s">
        <v>82</v>
      </c>
      <c r="AY410" s="357" t="s">
        <v>163</v>
      </c>
    </row>
    <row r="411" spans="2:51" s="350" customFormat="1" ht="13.5">
      <c r="B411" s="351"/>
      <c r="D411" s="346" t="s">
        <v>171</v>
      </c>
      <c r="E411" s="352" t="s">
        <v>5</v>
      </c>
      <c r="F411" s="353" t="s">
        <v>1458</v>
      </c>
      <c r="H411" s="354">
        <v>1.31</v>
      </c>
      <c r="L411" s="351"/>
      <c r="M411" s="409"/>
      <c r="N411" s="410"/>
      <c r="O411" s="410"/>
      <c r="P411" s="410"/>
      <c r="Q411" s="410"/>
      <c r="R411" s="410"/>
      <c r="S411" s="410"/>
      <c r="T411" s="411"/>
      <c r="AT411" s="352" t="s">
        <v>171</v>
      </c>
      <c r="AU411" s="352" t="s">
        <v>90</v>
      </c>
      <c r="AV411" s="350" t="s">
        <v>90</v>
      </c>
      <c r="AW411" s="350" t="s">
        <v>42</v>
      </c>
      <c r="AX411" s="350" t="s">
        <v>82</v>
      </c>
      <c r="AY411" s="352" t="s">
        <v>163</v>
      </c>
    </row>
    <row r="412" spans="2:51" s="350" customFormat="1" ht="13.5">
      <c r="B412" s="351"/>
      <c r="D412" s="346" t="s">
        <v>171</v>
      </c>
      <c r="E412" s="352" t="s">
        <v>5</v>
      </c>
      <c r="F412" s="353" t="s">
        <v>1459</v>
      </c>
      <c r="H412" s="354">
        <v>1.232</v>
      </c>
      <c r="L412" s="351"/>
      <c r="M412" s="409"/>
      <c r="N412" s="410"/>
      <c r="O412" s="410"/>
      <c r="P412" s="410"/>
      <c r="Q412" s="410"/>
      <c r="R412" s="410"/>
      <c r="S412" s="410"/>
      <c r="T412" s="411"/>
      <c r="AT412" s="352" t="s">
        <v>171</v>
      </c>
      <c r="AU412" s="352" t="s">
        <v>90</v>
      </c>
      <c r="AV412" s="350" t="s">
        <v>90</v>
      </c>
      <c r="AW412" s="350" t="s">
        <v>42</v>
      </c>
      <c r="AX412" s="350" t="s">
        <v>82</v>
      </c>
      <c r="AY412" s="352" t="s">
        <v>163</v>
      </c>
    </row>
    <row r="413" spans="2:51" s="350" customFormat="1" ht="13.5">
      <c r="B413" s="351"/>
      <c r="D413" s="346" t="s">
        <v>171</v>
      </c>
      <c r="E413" s="352" t="s">
        <v>5</v>
      </c>
      <c r="F413" s="353" t="s">
        <v>1460</v>
      </c>
      <c r="H413" s="354">
        <v>1.258</v>
      </c>
      <c r="L413" s="351"/>
      <c r="M413" s="409"/>
      <c r="N413" s="410"/>
      <c r="O413" s="410"/>
      <c r="P413" s="410"/>
      <c r="Q413" s="410"/>
      <c r="R413" s="410"/>
      <c r="S413" s="410"/>
      <c r="T413" s="411"/>
      <c r="AT413" s="352" t="s">
        <v>171</v>
      </c>
      <c r="AU413" s="352" t="s">
        <v>90</v>
      </c>
      <c r="AV413" s="350" t="s">
        <v>90</v>
      </c>
      <c r="AW413" s="350" t="s">
        <v>42</v>
      </c>
      <c r="AX413" s="350" t="s">
        <v>82</v>
      </c>
      <c r="AY413" s="352" t="s">
        <v>163</v>
      </c>
    </row>
    <row r="414" spans="2:51" s="350" customFormat="1" ht="13.5">
      <c r="B414" s="351"/>
      <c r="D414" s="346" t="s">
        <v>171</v>
      </c>
      <c r="E414" s="352" t="s">
        <v>5</v>
      </c>
      <c r="F414" s="353" t="s">
        <v>1461</v>
      </c>
      <c r="H414" s="354">
        <v>1.18</v>
      </c>
      <c r="L414" s="351"/>
      <c r="M414" s="409"/>
      <c r="N414" s="410"/>
      <c r="O414" s="410"/>
      <c r="P414" s="410"/>
      <c r="Q414" s="410"/>
      <c r="R414" s="410"/>
      <c r="S414" s="410"/>
      <c r="T414" s="411"/>
      <c r="AT414" s="352" t="s">
        <v>171</v>
      </c>
      <c r="AU414" s="352" t="s">
        <v>90</v>
      </c>
      <c r="AV414" s="350" t="s">
        <v>90</v>
      </c>
      <c r="AW414" s="350" t="s">
        <v>42</v>
      </c>
      <c r="AX414" s="350" t="s">
        <v>82</v>
      </c>
      <c r="AY414" s="352" t="s">
        <v>163</v>
      </c>
    </row>
    <row r="415" spans="2:51" s="355" customFormat="1" ht="13.5">
      <c r="B415" s="356"/>
      <c r="D415" s="346" t="s">
        <v>171</v>
      </c>
      <c r="E415" s="357" t="s">
        <v>5</v>
      </c>
      <c r="F415" s="358" t="s">
        <v>653</v>
      </c>
      <c r="H415" s="359">
        <v>4.98</v>
      </c>
      <c r="L415" s="356"/>
      <c r="M415" s="412"/>
      <c r="N415" s="413"/>
      <c r="O415" s="413"/>
      <c r="P415" s="413"/>
      <c r="Q415" s="413"/>
      <c r="R415" s="413"/>
      <c r="S415" s="413"/>
      <c r="T415" s="414"/>
      <c r="AT415" s="357" t="s">
        <v>171</v>
      </c>
      <c r="AU415" s="357" t="s">
        <v>90</v>
      </c>
      <c r="AV415" s="355" t="s">
        <v>93</v>
      </c>
      <c r="AW415" s="355" t="s">
        <v>42</v>
      </c>
      <c r="AX415" s="355" t="s">
        <v>82</v>
      </c>
      <c r="AY415" s="357" t="s">
        <v>163</v>
      </c>
    </row>
    <row r="416" spans="2:51" s="350" customFormat="1" ht="13.5">
      <c r="B416" s="351"/>
      <c r="D416" s="346" t="s">
        <v>171</v>
      </c>
      <c r="E416" s="352" t="s">
        <v>5</v>
      </c>
      <c r="F416" s="353" t="s">
        <v>1043</v>
      </c>
      <c r="H416" s="354">
        <v>1.401</v>
      </c>
      <c r="L416" s="351"/>
      <c r="M416" s="409"/>
      <c r="N416" s="410"/>
      <c r="O416" s="410"/>
      <c r="P416" s="410"/>
      <c r="Q416" s="410"/>
      <c r="R416" s="410"/>
      <c r="S416" s="410"/>
      <c r="T416" s="411"/>
      <c r="AT416" s="352" t="s">
        <v>171</v>
      </c>
      <c r="AU416" s="352" t="s">
        <v>90</v>
      </c>
      <c r="AV416" s="350" t="s">
        <v>90</v>
      </c>
      <c r="AW416" s="350" t="s">
        <v>42</v>
      </c>
      <c r="AX416" s="350" t="s">
        <v>82</v>
      </c>
      <c r="AY416" s="352" t="s">
        <v>163</v>
      </c>
    </row>
    <row r="417" spans="2:51" s="355" customFormat="1" ht="13.5">
      <c r="B417" s="356"/>
      <c r="D417" s="346" t="s">
        <v>171</v>
      </c>
      <c r="E417" s="357" t="s">
        <v>5</v>
      </c>
      <c r="F417" s="358" t="s">
        <v>184</v>
      </c>
      <c r="H417" s="359">
        <v>1.401</v>
      </c>
      <c r="L417" s="356"/>
      <c r="M417" s="412"/>
      <c r="N417" s="413"/>
      <c r="O417" s="413"/>
      <c r="P417" s="413"/>
      <c r="Q417" s="413"/>
      <c r="R417" s="413"/>
      <c r="S417" s="413"/>
      <c r="T417" s="414"/>
      <c r="AT417" s="357" t="s">
        <v>171</v>
      </c>
      <c r="AU417" s="357" t="s">
        <v>90</v>
      </c>
      <c r="AV417" s="355" t="s">
        <v>93</v>
      </c>
      <c r="AW417" s="355" t="s">
        <v>42</v>
      </c>
      <c r="AX417" s="355" t="s">
        <v>82</v>
      </c>
      <c r="AY417" s="357" t="s">
        <v>163</v>
      </c>
    </row>
    <row r="418" spans="2:51" s="360" customFormat="1" ht="13.5">
      <c r="B418" s="361"/>
      <c r="D418" s="346" t="s">
        <v>171</v>
      </c>
      <c r="E418" s="373" t="s">
        <v>5</v>
      </c>
      <c r="F418" s="374" t="s">
        <v>185</v>
      </c>
      <c r="H418" s="375">
        <v>7.587</v>
      </c>
      <c r="L418" s="361"/>
      <c r="M418" s="415"/>
      <c r="N418" s="416"/>
      <c r="O418" s="416"/>
      <c r="P418" s="416"/>
      <c r="Q418" s="416"/>
      <c r="R418" s="416"/>
      <c r="S418" s="416"/>
      <c r="T418" s="417"/>
      <c r="AT418" s="418" t="s">
        <v>171</v>
      </c>
      <c r="AU418" s="418" t="s">
        <v>90</v>
      </c>
      <c r="AV418" s="360" t="s">
        <v>96</v>
      </c>
      <c r="AW418" s="360" t="s">
        <v>42</v>
      </c>
      <c r="AX418" s="360" t="s">
        <v>44</v>
      </c>
      <c r="AY418" s="418" t="s">
        <v>163</v>
      </c>
    </row>
    <row r="419" spans="2:63" s="330" customFormat="1" ht="29.85" customHeight="1">
      <c r="B419" s="331"/>
      <c r="D419" s="335" t="s">
        <v>81</v>
      </c>
      <c r="E419" s="336" t="s">
        <v>548</v>
      </c>
      <c r="F419" s="336" t="s">
        <v>549</v>
      </c>
      <c r="J419" s="337">
        <f>BK419</f>
        <v>0</v>
      </c>
      <c r="L419" s="331"/>
      <c r="M419" s="395"/>
      <c r="N419" s="396"/>
      <c r="O419" s="396"/>
      <c r="P419" s="397">
        <f>SUM(P420:P507)</f>
        <v>0</v>
      </c>
      <c r="Q419" s="396"/>
      <c r="R419" s="397">
        <f>SUM(R420:R507)</f>
        <v>0.043785000000000004</v>
      </c>
      <c r="S419" s="396"/>
      <c r="T419" s="398">
        <f>SUM(T420:T507)</f>
        <v>0.0090489</v>
      </c>
      <c r="AR419" s="332" t="s">
        <v>90</v>
      </c>
      <c r="AT419" s="399" t="s">
        <v>81</v>
      </c>
      <c r="AU419" s="399" t="s">
        <v>44</v>
      </c>
      <c r="AY419" s="332" t="s">
        <v>163</v>
      </c>
      <c r="BK419" s="400">
        <f>SUM(BK420:BK507)</f>
        <v>0</v>
      </c>
    </row>
    <row r="420" spans="2:65" s="267" customFormat="1" ht="22.5" customHeight="1">
      <c r="B420" s="268"/>
      <c r="C420" s="338" t="s">
        <v>578</v>
      </c>
      <c r="D420" s="338" t="s">
        <v>165</v>
      </c>
      <c r="E420" s="339" t="s">
        <v>551</v>
      </c>
      <c r="F420" s="340" t="s">
        <v>552</v>
      </c>
      <c r="G420" s="341" t="s">
        <v>188</v>
      </c>
      <c r="H420" s="342">
        <v>29.19</v>
      </c>
      <c r="I420" s="107"/>
      <c r="J420" s="343">
        <f>ROUND(I420*H420,2)</f>
        <v>0</v>
      </c>
      <c r="K420" s="340" t="s">
        <v>169</v>
      </c>
      <c r="L420" s="268"/>
      <c r="M420" s="401" t="s">
        <v>5</v>
      </c>
      <c r="N420" s="402" t="s">
        <v>53</v>
      </c>
      <c r="O420" s="269"/>
      <c r="P420" s="403">
        <f>O420*H420</f>
        <v>0</v>
      </c>
      <c r="Q420" s="403">
        <v>0</v>
      </c>
      <c r="R420" s="403">
        <f>Q420*H420</f>
        <v>0</v>
      </c>
      <c r="S420" s="403">
        <v>0</v>
      </c>
      <c r="T420" s="404">
        <f>S420*H420</f>
        <v>0</v>
      </c>
      <c r="AR420" s="386" t="s">
        <v>333</v>
      </c>
      <c r="AT420" s="386" t="s">
        <v>165</v>
      </c>
      <c r="AU420" s="386" t="s">
        <v>90</v>
      </c>
      <c r="AY420" s="386" t="s">
        <v>163</v>
      </c>
      <c r="BE420" s="405">
        <f>IF(N420="základní",J420,0)</f>
        <v>0</v>
      </c>
      <c r="BF420" s="405">
        <f>IF(N420="snížená",J420,0)</f>
        <v>0</v>
      </c>
      <c r="BG420" s="405">
        <f>IF(N420="zákl. přenesená",J420,0)</f>
        <v>0</v>
      </c>
      <c r="BH420" s="405">
        <f>IF(N420="sníž. přenesená",J420,0)</f>
        <v>0</v>
      </c>
      <c r="BI420" s="405">
        <f>IF(N420="nulová",J420,0)</f>
        <v>0</v>
      </c>
      <c r="BJ420" s="386" t="s">
        <v>44</v>
      </c>
      <c r="BK420" s="405">
        <f>ROUND(I420*H420,2)</f>
        <v>0</v>
      </c>
      <c r="BL420" s="386" t="s">
        <v>333</v>
      </c>
      <c r="BM420" s="386" t="s">
        <v>1513</v>
      </c>
    </row>
    <row r="421" spans="2:51" s="344" customFormat="1" ht="13.5">
      <c r="B421" s="345"/>
      <c r="D421" s="346" t="s">
        <v>171</v>
      </c>
      <c r="E421" s="347" t="s">
        <v>5</v>
      </c>
      <c r="F421" s="348" t="s">
        <v>172</v>
      </c>
      <c r="H421" s="349" t="s">
        <v>5</v>
      </c>
      <c r="L421" s="345"/>
      <c r="M421" s="406"/>
      <c r="N421" s="407"/>
      <c r="O421" s="407"/>
      <c r="P421" s="407"/>
      <c r="Q421" s="407"/>
      <c r="R421" s="407"/>
      <c r="S421" s="407"/>
      <c r="T421" s="408"/>
      <c r="AT421" s="349" t="s">
        <v>171</v>
      </c>
      <c r="AU421" s="349" t="s">
        <v>90</v>
      </c>
      <c r="AV421" s="344" t="s">
        <v>44</v>
      </c>
      <c r="AW421" s="344" t="s">
        <v>42</v>
      </c>
      <c r="AX421" s="344" t="s">
        <v>82</v>
      </c>
      <c r="AY421" s="349" t="s">
        <v>163</v>
      </c>
    </row>
    <row r="422" spans="2:51" s="344" customFormat="1" ht="13.5">
      <c r="B422" s="345"/>
      <c r="D422" s="346" t="s">
        <v>171</v>
      </c>
      <c r="E422" s="347" t="s">
        <v>5</v>
      </c>
      <c r="F422" s="348" t="s">
        <v>554</v>
      </c>
      <c r="H422" s="349" t="s">
        <v>5</v>
      </c>
      <c r="L422" s="345"/>
      <c r="M422" s="406"/>
      <c r="N422" s="407"/>
      <c r="O422" s="407"/>
      <c r="P422" s="407"/>
      <c r="Q422" s="407"/>
      <c r="R422" s="407"/>
      <c r="S422" s="407"/>
      <c r="T422" s="408"/>
      <c r="AT422" s="349" t="s">
        <v>171</v>
      </c>
      <c r="AU422" s="349" t="s">
        <v>90</v>
      </c>
      <c r="AV422" s="344" t="s">
        <v>44</v>
      </c>
      <c r="AW422" s="344" t="s">
        <v>42</v>
      </c>
      <c r="AX422" s="344" t="s">
        <v>82</v>
      </c>
      <c r="AY422" s="349" t="s">
        <v>163</v>
      </c>
    </row>
    <row r="423" spans="2:51" s="350" customFormat="1" ht="13.5">
      <c r="B423" s="351"/>
      <c r="D423" s="346" t="s">
        <v>171</v>
      </c>
      <c r="E423" s="352" t="s">
        <v>5</v>
      </c>
      <c r="F423" s="353" t="s">
        <v>1514</v>
      </c>
      <c r="H423" s="354">
        <v>4.64</v>
      </c>
      <c r="L423" s="351"/>
      <c r="M423" s="409"/>
      <c r="N423" s="410"/>
      <c r="O423" s="410"/>
      <c r="P423" s="410"/>
      <c r="Q423" s="410"/>
      <c r="R423" s="410"/>
      <c r="S423" s="410"/>
      <c r="T423" s="411"/>
      <c r="AT423" s="352" t="s">
        <v>171</v>
      </c>
      <c r="AU423" s="352" t="s">
        <v>90</v>
      </c>
      <c r="AV423" s="350" t="s">
        <v>90</v>
      </c>
      <c r="AW423" s="350" t="s">
        <v>42</v>
      </c>
      <c r="AX423" s="350" t="s">
        <v>82</v>
      </c>
      <c r="AY423" s="352" t="s">
        <v>163</v>
      </c>
    </row>
    <row r="424" spans="2:51" s="355" customFormat="1" ht="13.5">
      <c r="B424" s="356"/>
      <c r="D424" s="346" t="s">
        <v>171</v>
      </c>
      <c r="E424" s="357" t="s">
        <v>5</v>
      </c>
      <c r="F424" s="358" t="s">
        <v>179</v>
      </c>
      <c r="H424" s="359">
        <v>4.64</v>
      </c>
      <c r="L424" s="356"/>
      <c r="M424" s="412"/>
      <c r="N424" s="413"/>
      <c r="O424" s="413"/>
      <c r="P424" s="413"/>
      <c r="Q424" s="413"/>
      <c r="R424" s="413"/>
      <c r="S424" s="413"/>
      <c r="T424" s="414"/>
      <c r="AT424" s="357" t="s">
        <v>171</v>
      </c>
      <c r="AU424" s="357" t="s">
        <v>90</v>
      </c>
      <c r="AV424" s="355" t="s">
        <v>93</v>
      </c>
      <c r="AW424" s="355" t="s">
        <v>42</v>
      </c>
      <c r="AX424" s="355" t="s">
        <v>82</v>
      </c>
      <c r="AY424" s="357" t="s">
        <v>163</v>
      </c>
    </row>
    <row r="425" spans="2:51" s="350" customFormat="1" ht="13.5">
      <c r="B425" s="351"/>
      <c r="D425" s="346" t="s">
        <v>171</v>
      </c>
      <c r="E425" s="352" t="s">
        <v>5</v>
      </c>
      <c r="F425" s="353" t="s">
        <v>1515</v>
      </c>
      <c r="H425" s="354">
        <v>5.04</v>
      </c>
      <c r="L425" s="351"/>
      <c r="M425" s="409"/>
      <c r="N425" s="410"/>
      <c r="O425" s="410"/>
      <c r="P425" s="410"/>
      <c r="Q425" s="410"/>
      <c r="R425" s="410"/>
      <c r="S425" s="410"/>
      <c r="T425" s="411"/>
      <c r="AT425" s="352" t="s">
        <v>171</v>
      </c>
      <c r="AU425" s="352" t="s">
        <v>90</v>
      </c>
      <c r="AV425" s="350" t="s">
        <v>90</v>
      </c>
      <c r="AW425" s="350" t="s">
        <v>42</v>
      </c>
      <c r="AX425" s="350" t="s">
        <v>82</v>
      </c>
      <c r="AY425" s="352" t="s">
        <v>163</v>
      </c>
    </row>
    <row r="426" spans="2:51" s="350" customFormat="1" ht="13.5">
      <c r="B426" s="351"/>
      <c r="D426" s="346" t="s">
        <v>171</v>
      </c>
      <c r="E426" s="352" t="s">
        <v>5</v>
      </c>
      <c r="F426" s="353" t="s">
        <v>1516</v>
      </c>
      <c r="H426" s="354">
        <v>4.74</v>
      </c>
      <c r="L426" s="351"/>
      <c r="M426" s="409"/>
      <c r="N426" s="410"/>
      <c r="O426" s="410"/>
      <c r="P426" s="410"/>
      <c r="Q426" s="410"/>
      <c r="R426" s="410"/>
      <c r="S426" s="410"/>
      <c r="T426" s="411"/>
      <c r="AT426" s="352" t="s">
        <v>171</v>
      </c>
      <c r="AU426" s="352" t="s">
        <v>90</v>
      </c>
      <c r="AV426" s="350" t="s">
        <v>90</v>
      </c>
      <c r="AW426" s="350" t="s">
        <v>42</v>
      </c>
      <c r="AX426" s="350" t="s">
        <v>82</v>
      </c>
      <c r="AY426" s="352" t="s">
        <v>163</v>
      </c>
    </row>
    <row r="427" spans="2:51" s="350" customFormat="1" ht="13.5">
      <c r="B427" s="351"/>
      <c r="D427" s="346" t="s">
        <v>171</v>
      </c>
      <c r="E427" s="352" t="s">
        <v>5</v>
      </c>
      <c r="F427" s="353" t="s">
        <v>1517</v>
      </c>
      <c r="H427" s="354">
        <v>4.84</v>
      </c>
      <c r="L427" s="351"/>
      <c r="M427" s="409"/>
      <c r="N427" s="410"/>
      <c r="O427" s="410"/>
      <c r="P427" s="410"/>
      <c r="Q427" s="410"/>
      <c r="R427" s="410"/>
      <c r="S427" s="410"/>
      <c r="T427" s="411"/>
      <c r="AT427" s="352" t="s">
        <v>171</v>
      </c>
      <c r="AU427" s="352" t="s">
        <v>90</v>
      </c>
      <c r="AV427" s="350" t="s">
        <v>90</v>
      </c>
      <c r="AW427" s="350" t="s">
        <v>42</v>
      </c>
      <c r="AX427" s="350" t="s">
        <v>82</v>
      </c>
      <c r="AY427" s="352" t="s">
        <v>163</v>
      </c>
    </row>
    <row r="428" spans="2:51" s="350" customFormat="1" ht="13.5">
      <c r="B428" s="351"/>
      <c r="D428" s="346" t="s">
        <v>171</v>
      </c>
      <c r="E428" s="352" t="s">
        <v>5</v>
      </c>
      <c r="F428" s="353" t="s">
        <v>1518</v>
      </c>
      <c r="H428" s="354">
        <v>4.54</v>
      </c>
      <c r="L428" s="351"/>
      <c r="M428" s="409"/>
      <c r="N428" s="410"/>
      <c r="O428" s="410"/>
      <c r="P428" s="410"/>
      <c r="Q428" s="410"/>
      <c r="R428" s="410"/>
      <c r="S428" s="410"/>
      <c r="T428" s="411"/>
      <c r="AT428" s="352" t="s">
        <v>171</v>
      </c>
      <c r="AU428" s="352" t="s">
        <v>90</v>
      </c>
      <c r="AV428" s="350" t="s">
        <v>90</v>
      </c>
      <c r="AW428" s="350" t="s">
        <v>42</v>
      </c>
      <c r="AX428" s="350" t="s">
        <v>82</v>
      </c>
      <c r="AY428" s="352" t="s">
        <v>163</v>
      </c>
    </row>
    <row r="429" spans="2:51" s="355" customFormat="1" ht="13.5">
      <c r="B429" s="356"/>
      <c r="D429" s="346" t="s">
        <v>171</v>
      </c>
      <c r="E429" s="357" t="s">
        <v>5</v>
      </c>
      <c r="F429" s="358" t="s">
        <v>653</v>
      </c>
      <c r="H429" s="359">
        <v>19.16</v>
      </c>
      <c r="L429" s="356"/>
      <c r="M429" s="412"/>
      <c r="N429" s="413"/>
      <c r="O429" s="413"/>
      <c r="P429" s="413"/>
      <c r="Q429" s="413"/>
      <c r="R429" s="413"/>
      <c r="S429" s="413"/>
      <c r="T429" s="414"/>
      <c r="AT429" s="357" t="s">
        <v>171</v>
      </c>
      <c r="AU429" s="357" t="s">
        <v>90</v>
      </c>
      <c r="AV429" s="355" t="s">
        <v>93</v>
      </c>
      <c r="AW429" s="355" t="s">
        <v>42</v>
      </c>
      <c r="AX429" s="355" t="s">
        <v>82</v>
      </c>
      <c r="AY429" s="357" t="s">
        <v>163</v>
      </c>
    </row>
    <row r="430" spans="2:51" s="350" customFormat="1" ht="13.5">
      <c r="B430" s="351"/>
      <c r="D430" s="346" t="s">
        <v>171</v>
      </c>
      <c r="E430" s="352" t="s">
        <v>5</v>
      </c>
      <c r="F430" s="353" t="s">
        <v>1106</v>
      </c>
      <c r="H430" s="354">
        <v>5.39</v>
      </c>
      <c r="L430" s="351"/>
      <c r="M430" s="409"/>
      <c r="N430" s="410"/>
      <c r="O430" s="410"/>
      <c r="P430" s="410"/>
      <c r="Q430" s="410"/>
      <c r="R430" s="410"/>
      <c r="S430" s="410"/>
      <c r="T430" s="411"/>
      <c r="AT430" s="352" t="s">
        <v>171</v>
      </c>
      <c r="AU430" s="352" t="s">
        <v>90</v>
      </c>
      <c r="AV430" s="350" t="s">
        <v>90</v>
      </c>
      <c r="AW430" s="350" t="s">
        <v>42</v>
      </c>
      <c r="AX430" s="350" t="s">
        <v>82</v>
      </c>
      <c r="AY430" s="352" t="s">
        <v>163</v>
      </c>
    </row>
    <row r="431" spans="2:51" s="355" customFormat="1" ht="13.5">
      <c r="B431" s="356"/>
      <c r="D431" s="346" t="s">
        <v>171</v>
      </c>
      <c r="E431" s="357" t="s">
        <v>5</v>
      </c>
      <c r="F431" s="358" t="s">
        <v>184</v>
      </c>
      <c r="H431" s="359">
        <v>5.39</v>
      </c>
      <c r="L431" s="356"/>
      <c r="M431" s="412"/>
      <c r="N431" s="413"/>
      <c r="O431" s="413"/>
      <c r="P431" s="413"/>
      <c r="Q431" s="413"/>
      <c r="R431" s="413"/>
      <c r="S431" s="413"/>
      <c r="T431" s="414"/>
      <c r="AT431" s="357" t="s">
        <v>171</v>
      </c>
      <c r="AU431" s="357" t="s">
        <v>90</v>
      </c>
      <c r="AV431" s="355" t="s">
        <v>93</v>
      </c>
      <c r="AW431" s="355" t="s">
        <v>42</v>
      </c>
      <c r="AX431" s="355" t="s">
        <v>82</v>
      </c>
      <c r="AY431" s="357" t="s">
        <v>163</v>
      </c>
    </row>
    <row r="432" spans="2:51" s="360" customFormat="1" ht="13.5">
      <c r="B432" s="361"/>
      <c r="D432" s="362" t="s">
        <v>171</v>
      </c>
      <c r="E432" s="363" t="s">
        <v>5</v>
      </c>
      <c r="F432" s="364" t="s">
        <v>185</v>
      </c>
      <c r="H432" s="365">
        <v>29.19</v>
      </c>
      <c r="L432" s="361"/>
      <c r="M432" s="415"/>
      <c r="N432" s="416"/>
      <c r="O432" s="416"/>
      <c r="P432" s="416"/>
      <c r="Q432" s="416"/>
      <c r="R432" s="416"/>
      <c r="S432" s="416"/>
      <c r="T432" s="417"/>
      <c r="AT432" s="418" t="s">
        <v>171</v>
      </c>
      <c r="AU432" s="418" t="s">
        <v>90</v>
      </c>
      <c r="AV432" s="360" t="s">
        <v>96</v>
      </c>
      <c r="AW432" s="360" t="s">
        <v>42</v>
      </c>
      <c r="AX432" s="360" t="s">
        <v>44</v>
      </c>
      <c r="AY432" s="418" t="s">
        <v>163</v>
      </c>
    </row>
    <row r="433" spans="2:65" s="267" customFormat="1" ht="22.5" customHeight="1">
      <c r="B433" s="268"/>
      <c r="C433" s="338" t="s">
        <v>582</v>
      </c>
      <c r="D433" s="338" t="s">
        <v>165</v>
      </c>
      <c r="E433" s="339" t="s">
        <v>574</v>
      </c>
      <c r="F433" s="340" t="s">
        <v>575</v>
      </c>
      <c r="G433" s="341" t="s">
        <v>188</v>
      </c>
      <c r="H433" s="342">
        <v>29.19</v>
      </c>
      <c r="I433" s="107"/>
      <c r="J433" s="343">
        <f>ROUND(I433*H433,2)</f>
        <v>0</v>
      </c>
      <c r="K433" s="340" t="s">
        <v>169</v>
      </c>
      <c r="L433" s="268"/>
      <c r="M433" s="401" t="s">
        <v>5</v>
      </c>
      <c r="N433" s="402" t="s">
        <v>53</v>
      </c>
      <c r="O433" s="269"/>
      <c r="P433" s="403">
        <f>O433*H433</f>
        <v>0</v>
      </c>
      <c r="Q433" s="403">
        <v>0.001</v>
      </c>
      <c r="R433" s="403">
        <f>Q433*H433</f>
        <v>0.02919</v>
      </c>
      <c r="S433" s="403">
        <v>0.00031</v>
      </c>
      <c r="T433" s="404">
        <f>S433*H433</f>
        <v>0.0090489</v>
      </c>
      <c r="AR433" s="386" t="s">
        <v>333</v>
      </c>
      <c r="AT433" s="386" t="s">
        <v>165</v>
      </c>
      <c r="AU433" s="386" t="s">
        <v>90</v>
      </c>
      <c r="AY433" s="386" t="s">
        <v>163</v>
      </c>
      <c r="BE433" s="405">
        <f>IF(N433="základní",J433,0)</f>
        <v>0</v>
      </c>
      <c r="BF433" s="405">
        <f>IF(N433="snížená",J433,0)</f>
        <v>0</v>
      </c>
      <c r="BG433" s="405">
        <f>IF(N433="zákl. přenesená",J433,0)</f>
        <v>0</v>
      </c>
      <c r="BH433" s="405">
        <f>IF(N433="sníž. přenesená",J433,0)</f>
        <v>0</v>
      </c>
      <c r="BI433" s="405">
        <f>IF(N433="nulová",J433,0)</f>
        <v>0</v>
      </c>
      <c r="BJ433" s="386" t="s">
        <v>44</v>
      </c>
      <c r="BK433" s="405">
        <f>ROUND(I433*H433,2)</f>
        <v>0</v>
      </c>
      <c r="BL433" s="386" t="s">
        <v>333</v>
      </c>
      <c r="BM433" s="386" t="s">
        <v>1519</v>
      </c>
    </row>
    <row r="434" spans="2:47" s="267" customFormat="1" ht="27">
      <c r="B434" s="268"/>
      <c r="D434" s="346" t="s">
        <v>190</v>
      </c>
      <c r="F434" s="366" t="s">
        <v>577</v>
      </c>
      <c r="L434" s="268"/>
      <c r="M434" s="419"/>
      <c r="N434" s="269"/>
      <c r="O434" s="269"/>
      <c r="P434" s="269"/>
      <c r="Q434" s="269"/>
      <c r="R434" s="269"/>
      <c r="S434" s="269"/>
      <c r="T434" s="420"/>
      <c r="AT434" s="386" t="s">
        <v>190</v>
      </c>
      <c r="AU434" s="386" t="s">
        <v>90</v>
      </c>
    </row>
    <row r="435" spans="2:51" s="344" customFormat="1" ht="13.5">
      <c r="B435" s="345"/>
      <c r="D435" s="346" t="s">
        <v>171</v>
      </c>
      <c r="E435" s="347" t="s">
        <v>5</v>
      </c>
      <c r="F435" s="348" t="s">
        <v>172</v>
      </c>
      <c r="H435" s="349" t="s">
        <v>5</v>
      </c>
      <c r="L435" s="345"/>
      <c r="M435" s="406"/>
      <c r="N435" s="407"/>
      <c r="O435" s="407"/>
      <c r="P435" s="407"/>
      <c r="Q435" s="407"/>
      <c r="R435" s="407"/>
      <c r="S435" s="407"/>
      <c r="T435" s="408"/>
      <c r="AT435" s="349" t="s">
        <v>171</v>
      </c>
      <c r="AU435" s="349" t="s">
        <v>90</v>
      </c>
      <c r="AV435" s="344" t="s">
        <v>44</v>
      </c>
      <c r="AW435" s="344" t="s">
        <v>42</v>
      </c>
      <c r="AX435" s="344" t="s">
        <v>82</v>
      </c>
      <c r="AY435" s="349" t="s">
        <v>163</v>
      </c>
    </row>
    <row r="436" spans="2:51" s="344" customFormat="1" ht="13.5">
      <c r="B436" s="345"/>
      <c r="D436" s="346" t="s">
        <v>171</v>
      </c>
      <c r="E436" s="347" t="s">
        <v>5</v>
      </c>
      <c r="F436" s="348" t="s">
        <v>554</v>
      </c>
      <c r="H436" s="349" t="s">
        <v>5</v>
      </c>
      <c r="L436" s="345"/>
      <c r="M436" s="406"/>
      <c r="N436" s="407"/>
      <c r="O436" s="407"/>
      <c r="P436" s="407"/>
      <c r="Q436" s="407"/>
      <c r="R436" s="407"/>
      <c r="S436" s="407"/>
      <c r="T436" s="408"/>
      <c r="AT436" s="349" t="s">
        <v>171</v>
      </c>
      <c r="AU436" s="349" t="s">
        <v>90</v>
      </c>
      <c r="AV436" s="344" t="s">
        <v>44</v>
      </c>
      <c r="AW436" s="344" t="s">
        <v>42</v>
      </c>
      <c r="AX436" s="344" t="s">
        <v>82</v>
      </c>
      <c r="AY436" s="349" t="s">
        <v>163</v>
      </c>
    </row>
    <row r="437" spans="2:51" s="350" customFormat="1" ht="13.5">
      <c r="B437" s="351"/>
      <c r="D437" s="346" t="s">
        <v>171</v>
      </c>
      <c r="E437" s="352" t="s">
        <v>5</v>
      </c>
      <c r="F437" s="353" t="s">
        <v>1514</v>
      </c>
      <c r="H437" s="354">
        <v>4.64</v>
      </c>
      <c r="L437" s="351"/>
      <c r="M437" s="409"/>
      <c r="N437" s="410"/>
      <c r="O437" s="410"/>
      <c r="P437" s="410"/>
      <c r="Q437" s="410"/>
      <c r="R437" s="410"/>
      <c r="S437" s="410"/>
      <c r="T437" s="411"/>
      <c r="AT437" s="352" t="s">
        <v>171</v>
      </c>
      <c r="AU437" s="352" t="s">
        <v>90</v>
      </c>
      <c r="AV437" s="350" t="s">
        <v>90</v>
      </c>
      <c r="AW437" s="350" t="s">
        <v>42</v>
      </c>
      <c r="AX437" s="350" t="s">
        <v>82</v>
      </c>
      <c r="AY437" s="352" t="s">
        <v>163</v>
      </c>
    </row>
    <row r="438" spans="2:51" s="355" customFormat="1" ht="13.5">
      <c r="B438" s="356"/>
      <c r="D438" s="346" t="s">
        <v>171</v>
      </c>
      <c r="E438" s="357" t="s">
        <v>5</v>
      </c>
      <c r="F438" s="358" t="s">
        <v>179</v>
      </c>
      <c r="H438" s="359">
        <v>4.64</v>
      </c>
      <c r="L438" s="356"/>
      <c r="M438" s="412"/>
      <c r="N438" s="413"/>
      <c r="O438" s="413"/>
      <c r="P438" s="413"/>
      <c r="Q438" s="413"/>
      <c r="R438" s="413"/>
      <c r="S438" s="413"/>
      <c r="T438" s="414"/>
      <c r="AT438" s="357" t="s">
        <v>171</v>
      </c>
      <c r="AU438" s="357" t="s">
        <v>90</v>
      </c>
      <c r="AV438" s="355" t="s">
        <v>93</v>
      </c>
      <c r="AW438" s="355" t="s">
        <v>42</v>
      </c>
      <c r="AX438" s="355" t="s">
        <v>82</v>
      </c>
      <c r="AY438" s="357" t="s">
        <v>163</v>
      </c>
    </row>
    <row r="439" spans="2:51" s="350" customFormat="1" ht="13.5">
      <c r="B439" s="351"/>
      <c r="D439" s="346" t="s">
        <v>171</v>
      </c>
      <c r="E439" s="352" t="s">
        <v>5</v>
      </c>
      <c r="F439" s="353" t="s">
        <v>1515</v>
      </c>
      <c r="H439" s="354">
        <v>5.04</v>
      </c>
      <c r="L439" s="351"/>
      <c r="M439" s="409"/>
      <c r="N439" s="410"/>
      <c r="O439" s="410"/>
      <c r="P439" s="410"/>
      <c r="Q439" s="410"/>
      <c r="R439" s="410"/>
      <c r="S439" s="410"/>
      <c r="T439" s="411"/>
      <c r="AT439" s="352" t="s">
        <v>171</v>
      </c>
      <c r="AU439" s="352" t="s">
        <v>90</v>
      </c>
      <c r="AV439" s="350" t="s">
        <v>90</v>
      </c>
      <c r="AW439" s="350" t="s">
        <v>42</v>
      </c>
      <c r="AX439" s="350" t="s">
        <v>82</v>
      </c>
      <c r="AY439" s="352" t="s">
        <v>163</v>
      </c>
    </row>
    <row r="440" spans="2:51" s="350" customFormat="1" ht="13.5">
      <c r="B440" s="351"/>
      <c r="D440" s="346" t="s">
        <v>171</v>
      </c>
      <c r="E440" s="352" t="s">
        <v>5</v>
      </c>
      <c r="F440" s="353" t="s">
        <v>1516</v>
      </c>
      <c r="H440" s="354">
        <v>4.74</v>
      </c>
      <c r="L440" s="351"/>
      <c r="M440" s="409"/>
      <c r="N440" s="410"/>
      <c r="O440" s="410"/>
      <c r="P440" s="410"/>
      <c r="Q440" s="410"/>
      <c r="R440" s="410"/>
      <c r="S440" s="410"/>
      <c r="T440" s="411"/>
      <c r="AT440" s="352" t="s">
        <v>171</v>
      </c>
      <c r="AU440" s="352" t="s">
        <v>90</v>
      </c>
      <c r="AV440" s="350" t="s">
        <v>90</v>
      </c>
      <c r="AW440" s="350" t="s">
        <v>42</v>
      </c>
      <c r="AX440" s="350" t="s">
        <v>82</v>
      </c>
      <c r="AY440" s="352" t="s">
        <v>163</v>
      </c>
    </row>
    <row r="441" spans="2:51" s="350" customFormat="1" ht="13.5">
      <c r="B441" s="351"/>
      <c r="D441" s="346" t="s">
        <v>171</v>
      </c>
      <c r="E441" s="352" t="s">
        <v>5</v>
      </c>
      <c r="F441" s="353" t="s">
        <v>1517</v>
      </c>
      <c r="H441" s="354">
        <v>4.84</v>
      </c>
      <c r="L441" s="351"/>
      <c r="M441" s="409"/>
      <c r="N441" s="410"/>
      <c r="O441" s="410"/>
      <c r="P441" s="410"/>
      <c r="Q441" s="410"/>
      <c r="R441" s="410"/>
      <c r="S441" s="410"/>
      <c r="T441" s="411"/>
      <c r="AT441" s="352" t="s">
        <v>171</v>
      </c>
      <c r="AU441" s="352" t="s">
        <v>90</v>
      </c>
      <c r="AV441" s="350" t="s">
        <v>90</v>
      </c>
      <c r="AW441" s="350" t="s">
        <v>42</v>
      </c>
      <c r="AX441" s="350" t="s">
        <v>82</v>
      </c>
      <c r="AY441" s="352" t="s">
        <v>163</v>
      </c>
    </row>
    <row r="442" spans="2:51" s="350" customFormat="1" ht="13.5">
      <c r="B442" s="351"/>
      <c r="D442" s="346" t="s">
        <v>171</v>
      </c>
      <c r="E442" s="352" t="s">
        <v>5</v>
      </c>
      <c r="F442" s="353" t="s">
        <v>1518</v>
      </c>
      <c r="H442" s="354">
        <v>4.54</v>
      </c>
      <c r="L442" s="351"/>
      <c r="M442" s="409"/>
      <c r="N442" s="410"/>
      <c r="O442" s="410"/>
      <c r="P442" s="410"/>
      <c r="Q442" s="410"/>
      <c r="R442" s="410"/>
      <c r="S442" s="410"/>
      <c r="T442" s="411"/>
      <c r="AT442" s="352" t="s">
        <v>171</v>
      </c>
      <c r="AU442" s="352" t="s">
        <v>90</v>
      </c>
      <c r="AV442" s="350" t="s">
        <v>90</v>
      </c>
      <c r="AW442" s="350" t="s">
        <v>42</v>
      </c>
      <c r="AX442" s="350" t="s">
        <v>82</v>
      </c>
      <c r="AY442" s="352" t="s">
        <v>163</v>
      </c>
    </row>
    <row r="443" spans="2:51" s="355" customFormat="1" ht="13.5">
      <c r="B443" s="356"/>
      <c r="D443" s="346" t="s">
        <v>171</v>
      </c>
      <c r="E443" s="357" t="s">
        <v>5</v>
      </c>
      <c r="F443" s="358" t="s">
        <v>653</v>
      </c>
      <c r="H443" s="359">
        <v>19.16</v>
      </c>
      <c r="L443" s="356"/>
      <c r="M443" s="412"/>
      <c r="N443" s="413"/>
      <c r="O443" s="413"/>
      <c r="P443" s="413"/>
      <c r="Q443" s="413"/>
      <c r="R443" s="413"/>
      <c r="S443" s="413"/>
      <c r="T443" s="414"/>
      <c r="AT443" s="357" t="s">
        <v>171</v>
      </c>
      <c r="AU443" s="357" t="s">
        <v>90</v>
      </c>
      <c r="AV443" s="355" t="s">
        <v>93</v>
      </c>
      <c r="AW443" s="355" t="s">
        <v>42</v>
      </c>
      <c r="AX443" s="355" t="s">
        <v>82</v>
      </c>
      <c r="AY443" s="357" t="s">
        <v>163</v>
      </c>
    </row>
    <row r="444" spans="2:51" s="350" customFormat="1" ht="13.5">
      <c r="B444" s="351"/>
      <c r="D444" s="346" t="s">
        <v>171</v>
      </c>
      <c r="E444" s="352" t="s">
        <v>5</v>
      </c>
      <c r="F444" s="353" t="s">
        <v>1106</v>
      </c>
      <c r="H444" s="354">
        <v>5.39</v>
      </c>
      <c r="L444" s="351"/>
      <c r="M444" s="409"/>
      <c r="N444" s="410"/>
      <c r="O444" s="410"/>
      <c r="P444" s="410"/>
      <c r="Q444" s="410"/>
      <c r="R444" s="410"/>
      <c r="S444" s="410"/>
      <c r="T444" s="411"/>
      <c r="AT444" s="352" t="s">
        <v>171</v>
      </c>
      <c r="AU444" s="352" t="s">
        <v>90</v>
      </c>
      <c r="AV444" s="350" t="s">
        <v>90</v>
      </c>
      <c r="AW444" s="350" t="s">
        <v>42</v>
      </c>
      <c r="AX444" s="350" t="s">
        <v>82</v>
      </c>
      <c r="AY444" s="352" t="s">
        <v>163</v>
      </c>
    </row>
    <row r="445" spans="2:51" s="355" customFormat="1" ht="13.5">
      <c r="B445" s="356"/>
      <c r="D445" s="346" t="s">
        <v>171</v>
      </c>
      <c r="E445" s="357" t="s">
        <v>5</v>
      </c>
      <c r="F445" s="358" t="s">
        <v>184</v>
      </c>
      <c r="H445" s="359">
        <v>5.39</v>
      </c>
      <c r="L445" s="356"/>
      <c r="M445" s="412"/>
      <c r="N445" s="413"/>
      <c r="O445" s="413"/>
      <c r="P445" s="413"/>
      <c r="Q445" s="413"/>
      <c r="R445" s="413"/>
      <c r="S445" s="413"/>
      <c r="T445" s="414"/>
      <c r="AT445" s="357" t="s">
        <v>171</v>
      </c>
      <c r="AU445" s="357" t="s">
        <v>90</v>
      </c>
      <c r="AV445" s="355" t="s">
        <v>93</v>
      </c>
      <c r="AW445" s="355" t="s">
        <v>42</v>
      </c>
      <c r="AX445" s="355" t="s">
        <v>82</v>
      </c>
      <c r="AY445" s="357" t="s">
        <v>163</v>
      </c>
    </row>
    <row r="446" spans="2:51" s="360" customFormat="1" ht="13.5">
      <c r="B446" s="361"/>
      <c r="D446" s="362" t="s">
        <v>171</v>
      </c>
      <c r="E446" s="363" t="s">
        <v>5</v>
      </c>
      <c r="F446" s="364" t="s">
        <v>185</v>
      </c>
      <c r="H446" s="365">
        <v>29.19</v>
      </c>
      <c r="L446" s="361"/>
      <c r="M446" s="415"/>
      <c r="N446" s="416"/>
      <c r="O446" s="416"/>
      <c r="P446" s="416"/>
      <c r="Q446" s="416"/>
      <c r="R446" s="416"/>
      <c r="S446" s="416"/>
      <c r="T446" s="417"/>
      <c r="AT446" s="418" t="s">
        <v>171</v>
      </c>
      <c r="AU446" s="418" t="s">
        <v>90</v>
      </c>
      <c r="AV446" s="360" t="s">
        <v>96</v>
      </c>
      <c r="AW446" s="360" t="s">
        <v>42</v>
      </c>
      <c r="AX446" s="360" t="s">
        <v>44</v>
      </c>
      <c r="AY446" s="418" t="s">
        <v>163</v>
      </c>
    </row>
    <row r="447" spans="2:65" s="267" customFormat="1" ht="22.5" customHeight="1">
      <c r="B447" s="268"/>
      <c r="C447" s="338" t="s">
        <v>587</v>
      </c>
      <c r="D447" s="338" t="s">
        <v>165</v>
      </c>
      <c r="E447" s="339" t="s">
        <v>579</v>
      </c>
      <c r="F447" s="340" t="s">
        <v>580</v>
      </c>
      <c r="G447" s="341" t="s">
        <v>188</v>
      </c>
      <c r="H447" s="342">
        <v>29.19</v>
      </c>
      <c r="I447" s="107"/>
      <c r="J447" s="343">
        <f>ROUND(I447*H447,2)</f>
        <v>0</v>
      </c>
      <c r="K447" s="340" t="s">
        <v>169</v>
      </c>
      <c r="L447" s="268"/>
      <c r="M447" s="401" t="s">
        <v>5</v>
      </c>
      <c r="N447" s="402" t="s">
        <v>53</v>
      </c>
      <c r="O447" s="269"/>
      <c r="P447" s="403">
        <f>O447*H447</f>
        <v>0</v>
      </c>
      <c r="Q447" s="403">
        <v>0</v>
      </c>
      <c r="R447" s="403">
        <f>Q447*H447</f>
        <v>0</v>
      </c>
      <c r="S447" s="403">
        <v>0</v>
      </c>
      <c r="T447" s="404">
        <f>S447*H447</f>
        <v>0</v>
      </c>
      <c r="AR447" s="386" t="s">
        <v>333</v>
      </c>
      <c r="AT447" s="386" t="s">
        <v>165</v>
      </c>
      <c r="AU447" s="386" t="s">
        <v>90</v>
      </c>
      <c r="AY447" s="386" t="s">
        <v>163</v>
      </c>
      <c r="BE447" s="405">
        <f>IF(N447="základní",J447,0)</f>
        <v>0</v>
      </c>
      <c r="BF447" s="405">
        <f>IF(N447="snížená",J447,0)</f>
        <v>0</v>
      </c>
      <c r="BG447" s="405">
        <f>IF(N447="zákl. přenesená",J447,0)</f>
        <v>0</v>
      </c>
      <c r="BH447" s="405">
        <f>IF(N447="sníž. přenesená",J447,0)</f>
        <v>0</v>
      </c>
      <c r="BI447" s="405">
        <f>IF(N447="nulová",J447,0)</f>
        <v>0</v>
      </c>
      <c r="BJ447" s="386" t="s">
        <v>44</v>
      </c>
      <c r="BK447" s="405">
        <f>ROUND(I447*H447,2)</f>
        <v>0</v>
      </c>
      <c r="BL447" s="386" t="s">
        <v>333</v>
      </c>
      <c r="BM447" s="386" t="s">
        <v>1520</v>
      </c>
    </row>
    <row r="448" spans="2:65" s="267" customFormat="1" ht="31.5" customHeight="1">
      <c r="B448" s="268"/>
      <c r="C448" s="338" t="s">
        <v>592</v>
      </c>
      <c r="D448" s="338" t="s">
        <v>165</v>
      </c>
      <c r="E448" s="339" t="s">
        <v>583</v>
      </c>
      <c r="F448" s="340" t="s">
        <v>584</v>
      </c>
      <c r="G448" s="341" t="s">
        <v>221</v>
      </c>
      <c r="H448" s="342">
        <v>58.38</v>
      </c>
      <c r="I448" s="107"/>
      <c r="J448" s="343">
        <f>ROUND(I448*H448,2)</f>
        <v>0</v>
      </c>
      <c r="K448" s="340" t="s">
        <v>169</v>
      </c>
      <c r="L448" s="268"/>
      <c r="M448" s="401" t="s">
        <v>5</v>
      </c>
      <c r="N448" s="402" t="s">
        <v>53</v>
      </c>
      <c r="O448" s="269"/>
      <c r="P448" s="403">
        <f>O448*H448</f>
        <v>0</v>
      </c>
      <c r="Q448" s="403">
        <v>0</v>
      </c>
      <c r="R448" s="403">
        <f>Q448*H448</f>
        <v>0</v>
      </c>
      <c r="S448" s="403">
        <v>0</v>
      </c>
      <c r="T448" s="404">
        <f>S448*H448</f>
        <v>0</v>
      </c>
      <c r="AR448" s="386" t="s">
        <v>333</v>
      </c>
      <c r="AT448" s="386" t="s">
        <v>165</v>
      </c>
      <c r="AU448" s="386" t="s">
        <v>90</v>
      </c>
      <c r="AY448" s="386" t="s">
        <v>163</v>
      </c>
      <c r="BE448" s="405">
        <f>IF(N448="základní",J448,0)</f>
        <v>0</v>
      </c>
      <c r="BF448" s="405">
        <f>IF(N448="snížená",J448,0)</f>
        <v>0</v>
      </c>
      <c r="BG448" s="405">
        <f>IF(N448="zákl. přenesená",J448,0)</f>
        <v>0</v>
      </c>
      <c r="BH448" s="405">
        <f>IF(N448="sníž. přenesená",J448,0)</f>
        <v>0</v>
      </c>
      <c r="BI448" s="405">
        <f>IF(N448="nulová",J448,0)</f>
        <v>0</v>
      </c>
      <c r="BJ448" s="386" t="s">
        <v>44</v>
      </c>
      <c r="BK448" s="405">
        <f>ROUND(I448*H448,2)</f>
        <v>0</v>
      </c>
      <c r="BL448" s="386" t="s">
        <v>333</v>
      </c>
      <c r="BM448" s="386" t="s">
        <v>1521</v>
      </c>
    </row>
    <row r="449" spans="2:47" s="267" customFormat="1" ht="40.5">
      <c r="B449" s="268"/>
      <c r="D449" s="346" t="s">
        <v>190</v>
      </c>
      <c r="F449" s="366" t="s">
        <v>586</v>
      </c>
      <c r="L449" s="268"/>
      <c r="M449" s="419"/>
      <c r="N449" s="269"/>
      <c r="O449" s="269"/>
      <c r="P449" s="269"/>
      <c r="Q449" s="269"/>
      <c r="R449" s="269"/>
      <c r="S449" s="269"/>
      <c r="T449" s="420"/>
      <c r="AT449" s="386" t="s">
        <v>190</v>
      </c>
      <c r="AU449" s="386" t="s">
        <v>90</v>
      </c>
    </row>
    <row r="450" spans="2:51" s="344" customFormat="1" ht="13.5">
      <c r="B450" s="345"/>
      <c r="D450" s="346" t="s">
        <v>171</v>
      </c>
      <c r="E450" s="347" t="s">
        <v>5</v>
      </c>
      <c r="F450" s="348" t="s">
        <v>172</v>
      </c>
      <c r="H450" s="349" t="s">
        <v>5</v>
      </c>
      <c r="L450" s="345"/>
      <c r="M450" s="406"/>
      <c r="N450" s="407"/>
      <c r="O450" s="407"/>
      <c r="P450" s="407"/>
      <c r="Q450" s="407"/>
      <c r="R450" s="407"/>
      <c r="S450" s="407"/>
      <c r="T450" s="408"/>
      <c r="AT450" s="349" t="s">
        <v>171</v>
      </c>
      <c r="AU450" s="349" t="s">
        <v>90</v>
      </c>
      <c r="AV450" s="344" t="s">
        <v>44</v>
      </c>
      <c r="AW450" s="344" t="s">
        <v>42</v>
      </c>
      <c r="AX450" s="344" t="s">
        <v>82</v>
      </c>
      <c r="AY450" s="349" t="s">
        <v>163</v>
      </c>
    </row>
    <row r="451" spans="2:51" s="344" customFormat="1" ht="13.5">
      <c r="B451" s="345"/>
      <c r="D451" s="346" t="s">
        <v>171</v>
      </c>
      <c r="E451" s="347" t="s">
        <v>5</v>
      </c>
      <c r="F451" s="348" t="s">
        <v>223</v>
      </c>
      <c r="H451" s="349" t="s">
        <v>5</v>
      </c>
      <c r="L451" s="345"/>
      <c r="M451" s="406"/>
      <c r="N451" s="407"/>
      <c r="O451" s="407"/>
      <c r="P451" s="407"/>
      <c r="Q451" s="407"/>
      <c r="R451" s="407"/>
      <c r="S451" s="407"/>
      <c r="T451" s="408"/>
      <c r="AT451" s="349" t="s">
        <v>171</v>
      </c>
      <c r="AU451" s="349" t="s">
        <v>90</v>
      </c>
      <c r="AV451" s="344" t="s">
        <v>44</v>
      </c>
      <c r="AW451" s="344" t="s">
        <v>42</v>
      </c>
      <c r="AX451" s="344" t="s">
        <v>82</v>
      </c>
      <c r="AY451" s="349" t="s">
        <v>163</v>
      </c>
    </row>
    <row r="452" spans="2:51" s="350" customFormat="1" ht="13.5">
      <c r="B452" s="351"/>
      <c r="D452" s="346" t="s">
        <v>171</v>
      </c>
      <c r="E452" s="352" t="s">
        <v>5</v>
      </c>
      <c r="F452" s="353" t="s">
        <v>1428</v>
      </c>
      <c r="H452" s="354">
        <v>9.28</v>
      </c>
      <c r="L452" s="351"/>
      <c r="M452" s="409"/>
      <c r="N452" s="410"/>
      <c r="O452" s="410"/>
      <c r="P452" s="410"/>
      <c r="Q452" s="410"/>
      <c r="R452" s="410"/>
      <c r="S452" s="410"/>
      <c r="T452" s="411"/>
      <c r="AT452" s="352" t="s">
        <v>171</v>
      </c>
      <c r="AU452" s="352" t="s">
        <v>90</v>
      </c>
      <c r="AV452" s="350" t="s">
        <v>90</v>
      </c>
      <c r="AW452" s="350" t="s">
        <v>42</v>
      </c>
      <c r="AX452" s="350" t="s">
        <v>82</v>
      </c>
      <c r="AY452" s="352" t="s">
        <v>163</v>
      </c>
    </row>
    <row r="453" spans="2:51" s="355" customFormat="1" ht="13.5">
      <c r="B453" s="356"/>
      <c r="D453" s="346" t="s">
        <v>171</v>
      </c>
      <c r="E453" s="357" t="s">
        <v>5</v>
      </c>
      <c r="F453" s="358" t="s">
        <v>179</v>
      </c>
      <c r="H453" s="359">
        <v>9.28</v>
      </c>
      <c r="L453" s="356"/>
      <c r="M453" s="412"/>
      <c r="N453" s="413"/>
      <c r="O453" s="413"/>
      <c r="P453" s="413"/>
      <c r="Q453" s="413"/>
      <c r="R453" s="413"/>
      <c r="S453" s="413"/>
      <c r="T453" s="414"/>
      <c r="AT453" s="357" t="s">
        <v>171</v>
      </c>
      <c r="AU453" s="357" t="s">
        <v>90</v>
      </c>
      <c r="AV453" s="355" t="s">
        <v>93</v>
      </c>
      <c r="AW453" s="355" t="s">
        <v>42</v>
      </c>
      <c r="AX453" s="355" t="s">
        <v>82</v>
      </c>
      <c r="AY453" s="357" t="s">
        <v>163</v>
      </c>
    </row>
    <row r="454" spans="2:51" s="350" customFormat="1" ht="13.5">
      <c r="B454" s="351"/>
      <c r="D454" s="346" t="s">
        <v>171</v>
      </c>
      <c r="E454" s="352" t="s">
        <v>5</v>
      </c>
      <c r="F454" s="353" t="s">
        <v>1429</v>
      </c>
      <c r="H454" s="354">
        <v>10.08</v>
      </c>
      <c r="L454" s="351"/>
      <c r="M454" s="409"/>
      <c r="N454" s="410"/>
      <c r="O454" s="410"/>
      <c r="P454" s="410"/>
      <c r="Q454" s="410"/>
      <c r="R454" s="410"/>
      <c r="S454" s="410"/>
      <c r="T454" s="411"/>
      <c r="AT454" s="352" t="s">
        <v>171</v>
      </c>
      <c r="AU454" s="352" t="s">
        <v>90</v>
      </c>
      <c r="AV454" s="350" t="s">
        <v>90</v>
      </c>
      <c r="AW454" s="350" t="s">
        <v>42</v>
      </c>
      <c r="AX454" s="350" t="s">
        <v>82</v>
      </c>
      <c r="AY454" s="352" t="s">
        <v>163</v>
      </c>
    </row>
    <row r="455" spans="2:51" s="350" customFormat="1" ht="13.5">
      <c r="B455" s="351"/>
      <c r="D455" s="346" t="s">
        <v>171</v>
      </c>
      <c r="E455" s="352" t="s">
        <v>5</v>
      </c>
      <c r="F455" s="353" t="s">
        <v>1430</v>
      </c>
      <c r="H455" s="354">
        <v>9.48</v>
      </c>
      <c r="L455" s="351"/>
      <c r="M455" s="409"/>
      <c r="N455" s="410"/>
      <c r="O455" s="410"/>
      <c r="P455" s="410"/>
      <c r="Q455" s="410"/>
      <c r="R455" s="410"/>
      <c r="S455" s="410"/>
      <c r="T455" s="411"/>
      <c r="AT455" s="352" t="s">
        <v>171</v>
      </c>
      <c r="AU455" s="352" t="s">
        <v>90</v>
      </c>
      <c r="AV455" s="350" t="s">
        <v>90</v>
      </c>
      <c r="AW455" s="350" t="s">
        <v>42</v>
      </c>
      <c r="AX455" s="350" t="s">
        <v>82</v>
      </c>
      <c r="AY455" s="352" t="s">
        <v>163</v>
      </c>
    </row>
    <row r="456" spans="2:51" s="350" customFormat="1" ht="13.5">
      <c r="B456" s="351"/>
      <c r="D456" s="346" t="s">
        <v>171</v>
      </c>
      <c r="E456" s="352" t="s">
        <v>5</v>
      </c>
      <c r="F456" s="353" t="s">
        <v>1431</v>
      </c>
      <c r="H456" s="354">
        <v>9.68</v>
      </c>
      <c r="L456" s="351"/>
      <c r="M456" s="409"/>
      <c r="N456" s="410"/>
      <c r="O456" s="410"/>
      <c r="P456" s="410"/>
      <c r="Q456" s="410"/>
      <c r="R456" s="410"/>
      <c r="S456" s="410"/>
      <c r="T456" s="411"/>
      <c r="AT456" s="352" t="s">
        <v>171</v>
      </c>
      <c r="AU456" s="352" t="s">
        <v>90</v>
      </c>
      <c r="AV456" s="350" t="s">
        <v>90</v>
      </c>
      <c r="AW456" s="350" t="s">
        <v>42</v>
      </c>
      <c r="AX456" s="350" t="s">
        <v>82</v>
      </c>
      <c r="AY456" s="352" t="s">
        <v>163</v>
      </c>
    </row>
    <row r="457" spans="2:51" s="350" customFormat="1" ht="13.5">
      <c r="B457" s="351"/>
      <c r="D457" s="346" t="s">
        <v>171</v>
      </c>
      <c r="E457" s="352" t="s">
        <v>5</v>
      </c>
      <c r="F457" s="353" t="s">
        <v>1432</v>
      </c>
      <c r="H457" s="354">
        <v>9.08</v>
      </c>
      <c r="L457" s="351"/>
      <c r="M457" s="409"/>
      <c r="N457" s="410"/>
      <c r="O457" s="410"/>
      <c r="P457" s="410"/>
      <c r="Q457" s="410"/>
      <c r="R457" s="410"/>
      <c r="S457" s="410"/>
      <c r="T457" s="411"/>
      <c r="AT457" s="352" t="s">
        <v>171</v>
      </c>
      <c r="AU457" s="352" t="s">
        <v>90</v>
      </c>
      <c r="AV457" s="350" t="s">
        <v>90</v>
      </c>
      <c r="AW457" s="350" t="s">
        <v>42</v>
      </c>
      <c r="AX457" s="350" t="s">
        <v>82</v>
      </c>
      <c r="AY457" s="352" t="s">
        <v>163</v>
      </c>
    </row>
    <row r="458" spans="2:51" s="355" customFormat="1" ht="13.5">
      <c r="B458" s="356"/>
      <c r="D458" s="346" t="s">
        <v>171</v>
      </c>
      <c r="E458" s="357" t="s">
        <v>5</v>
      </c>
      <c r="F458" s="358" t="s">
        <v>653</v>
      </c>
      <c r="H458" s="359">
        <v>38.32</v>
      </c>
      <c r="L458" s="356"/>
      <c r="M458" s="412"/>
      <c r="N458" s="413"/>
      <c r="O458" s="413"/>
      <c r="P458" s="413"/>
      <c r="Q458" s="413"/>
      <c r="R458" s="413"/>
      <c r="S458" s="413"/>
      <c r="T458" s="414"/>
      <c r="AT458" s="357" t="s">
        <v>171</v>
      </c>
      <c r="AU458" s="357" t="s">
        <v>90</v>
      </c>
      <c r="AV458" s="355" t="s">
        <v>93</v>
      </c>
      <c r="AW458" s="355" t="s">
        <v>42</v>
      </c>
      <c r="AX458" s="355" t="s">
        <v>82</v>
      </c>
      <c r="AY458" s="357" t="s">
        <v>163</v>
      </c>
    </row>
    <row r="459" spans="2:51" s="350" customFormat="1" ht="13.5">
      <c r="B459" s="351"/>
      <c r="D459" s="346" t="s">
        <v>171</v>
      </c>
      <c r="E459" s="352" t="s">
        <v>5</v>
      </c>
      <c r="F459" s="353" t="s">
        <v>988</v>
      </c>
      <c r="H459" s="354">
        <v>10.78</v>
      </c>
      <c r="L459" s="351"/>
      <c r="M459" s="409"/>
      <c r="N459" s="410"/>
      <c r="O459" s="410"/>
      <c r="P459" s="410"/>
      <c r="Q459" s="410"/>
      <c r="R459" s="410"/>
      <c r="S459" s="410"/>
      <c r="T459" s="411"/>
      <c r="AT459" s="352" t="s">
        <v>171</v>
      </c>
      <c r="AU459" s="352" t="s">
        <v>90</v>
      </c>
      <c r="AV459" s="350" t="s">
        <v>90</v>
      </c>
      <c r="AW459" s="350" t="s">
        <v>42</v>
      </c>
      <c r="AX459" s="350" t="s">
        <v>82</v>
      </c>
      <c r="AY459" s="352" t="s">
        <v>163</v>
      </c>
    </row>
    <row r="460" spans="2:51" s="355" customFormat="1" ht="13.5">
      <c r="B460" s="356"/>
      <c r="D460" s="346" t="s">
        <v>171</v>
      </c>
      <c r="E460" s="357" t="s">
        <v>5</v>
      </c>
      <c r="F460" s="358" t="s">
        <v>184</v>
      </c>
      <c r="H460" s="359">
        <v>10.78</v>
      </c>
      <c r="L460" s="356"/>
      <c r="M460" s="412"/>
      <c r="N460" s="413"/>
      <c r="O460" s="413"/>
      <c r="P460" s="413"/>
      <c r="Q460" s="413"/>
      <c r="R460" s="413"/>
      <c r="S460" s="413"/>
      <c r="T460" s="414"/>
      <c r="AT460" s="357" t="s">
        <v>171</v>
      </c>
      <c r="AU460" s="357" t="s">
        <v>90</v>
      </c>
      <c r="AV460" s="355" t="s">
        <v>93</v>
      </c>
      <c r="AW460" s="355" t="s">
        <v>42</v>
      </c>
      <c r="AX460" s="355" t="s">
        <v>82</v>
      </c>
      <c r="AY460" s="357" t="s">
        <v>163</v>
      </c>
    </row>
    <row r="461" spans="2:51" s="360" customFormat="1" ht="13.5">
      <c r="B461" s="361"/>
      <c r="D461" s="362" t="s">
        <v>171</v>
      </c>
      <c r="E461" s="363" t="s">
        <v>5</v>
      </c>
      <c r="F461" s="364" t="s">
        <v>185</v>
      </c>
      <c r="H461" s="365">
        <v>58.38</v>
      </c>
      <c r="L461" s="361"/>
      <c r="M461" s="415"/>
      <c r="N461" s="416"/>
      <c r="O461" s="416"/>
      <c r="P461" s="416"/>
      <c r="Q461" s="416"/>
      <c r="R461" s="416"/>
      <c r="S461" s="416"/>
      <c r="T461" s="417"/>
      <c r="AT461" s="418" t="s">
        <v>171</v>
      </c>
      <c r="AU461" s="418" t="s">
        <v>90</v>
      </c>
      <c r="AV461" s="360" t="s">
        <v>96</v>
      </c>
      <c r="AW461" s="360" t="s">
        <v>42</v>
      </c>
      <c r="AX461" s="360" t="s">
        <v>44</v>
      </c>
      <c r="AY461" s="418" t="s">
        <v>163</v>
      </c>
    </row>
    <row r="462" spans="2:65" s="267" customFormat="1" ht="22.5" customHeight="1">
      <c r="B462" s="268"/>
      <c r="C462" s="367" t="s">
        <v>597</v>
      </c>
      <c r="D462" s="367" t="s">
        <v>256</v>
      </c>
      <c r="E462" s="368" t="s">
        <v>588</v>
      </c>
      <c r="F462" s="369" t="s">
        <v>589</v>
      </c>
      <c r="G462" s="370" t="s">
        <v>221</v>
      </c>
      <c r="H462" s="371">
        <v>61.299</v>
      </c>
      <c r="I462" s="137"/>
      <c r="J462" s="372">
        <f>ROUND(I462*H462,2)</f>
        <v>0</v>
      </c>
      <c r="K462" s="369" t="s">
        <v>169</v>
      </c>
      <c r="L462" s="421"/>
      <c r="M462" s="422" t="s">
        <v>5</v>
      </c>
      <c r="N462" s="423" t="s">
        <v>53</v>
      </c>
      <c r="O462" s="269"/>
      <c r="P462" s="403">
        <f>O462*H462</f>
        <v>0</v>
      </c>
      <c r="Q462" s="403">
        <v>0</v>
      </c>
      <c r="R462" s="403">
        <f>Q462*H462</f>
        <v>0</v>
      </c>
      <c r="S462" s="403">
        <v>0</v>
      </c>
      <c r="T462" s="404">
        <f>S462*H462</f>
        <v>0</v>
      </c>
      <c r="AR462" s="386" t="s">
        <v>423</v>
      </c>
      <c r="AT462" s="386" t="s">
        <v>256</v>
      </c>
      <c r="AU462" s="386" t="s">
        <v>90</v>
      </c>
      <c r="AY462" s="386" t="s">
        <v>163</v>
      </c>
      <c r="BE462" s="405">
        <f>IF(N462="základní",J462,0)</f>
        <v>0</v>
      </c>
      <c r="BF462" s="405">
        <f>IF(N462="snížená",J462,0)</f>
        <v>0</v>
      </c>
      <c r="BG462" s="405">
        <f>IF(N462="zákl. přenesená",J462,0)</f>
        <v>0</v>
      </c>
      <c r="BH462" s="405">
        <f>IF(N462="sníž. přenesená",J462,0)</f>
        <v>0</v>
      </c>
      <c r="BI462" s="405">
        <f>IF(N462="nulová",J462,0)</f>
        <v>0</v>
      </c>
      <c r="BJ462" s="386" t="s">
        <v>44</v>
      </c>
      <c r="BK462" s="405">
        <f>ROUND(I462*H462,2)</f>
        <v>0</v>
      </c>
      <c r="BL462" s="386" t="s">
        <v>333</v>
      </c>
      <c r="BM462" s="386" t="s">
        <v>1522</v>
      </c>
    </row>
    <row r="463" spans="2:51" s="350" customFormat="1" ht="13.5">
      <c r="B463" s="351"/>
      <c r="D463" s="362" t="s">
        <v>171</v>
      </c>
      <c r="F463" s="377" t="s">
        <v>1523</v>
      </c>
      <c r="H463" s="378">
        <v>61.299</v>
      </c>
      <c r="L463" s="351"/>
      <c r="M463" s="409"/>
      <c r="N463" s="410"/>
      <c r="O463" s="410"/>
      <c r="P463" s="410"/>
      <c r="Q463" s="410"/>
      <c r="R463" s="410"/>
      <c r="S463" s="410"/>
      <c r="T463" s="411"/>
      <c r="AT463" s="352" t="s">
        <v>171</v>
      </c>
      <c r="AU463" s="352" t="s">
        <v>90</v>
      </c>
      <c r="AV463" s="350" t="s">
        <v>90</v>
      </c>
      <c r="AW463" s="350" t="s">
        <v>6</v>
      </c>
      <c r="AX463" s="350" t="s">
        <v>44</v>
      </c>
      <c r="AY463" s="352" t="s">
        <v>163</v>
      </c>
    </row>
    <row r="464" spans="2:65" s="267" customFormat="1" ht="22.5" customHeight="1">
      <c r="B464" s="268"/>
      <c r="C464" s="338" t="s">
        <v>602</v>
      </c>
      <c r="D464" s="338" t="s">
        <v>165</v>
      </c>
      <c r="E464" s="339" t="s">
        <v>593</v>
      </c>
      <c r="F464" s="340" t="s">
        <v>594</v>
      </c>
      <c r="G464" s="341" t="s">
        <v>188</v>
      </c>
      <c r="H464" s="342">
        <v>24</v>
      </c>
      <c r="I464" s="107"/>
      <c r="J464" s="343">
        <f>ROUND(I464*H464,2)</f>
        <v>0</v>
      </c>
      <c r="K464" s="340" t="s">
        <v>169</v>
      </c>
      <c r="L464" s="268"/>
      <c r="M464" s="401" t="s">
        <v>5</v>
      </c>
      <c r="N464" s="402" t="s">
        <v>53</v>
      </c>
      <c r="O464" s="269"/>
      <c r="P464" s="403">
        <f>O464*H464</f>
        <v>0</v>
      </c>
      <c r="Q464" s="403">
        <v>0</v>
      </c>
      <c r="R464" s="403">
        <f>Q464*H464</f>
        <v>0</v>
      </c>
      <c r="S464" s="403">
        <v>0</v>
      </c>
      <c r="T464" s="404">
        <f>S464*H464</f>
        <v>0</v>
      </c>
      <c r="AR464" s="386" t="s">
        <v>333</v>
      </c>
      <c r="AT464" s="386" t="s">
        <v>165</v>
      </c>
      <c r="AU464" s="386" t="s">
        <v>90</v>
      </c>
      <c r="AY464" s="386" t="s">
        <v>163</v>
      </c>
      <c r="BE464" s="405">
        <f>IF(N464="základní",J464,0)</f>
        <v>0</v>
      </c>
      <c r="BF464" s="405">
        <f>IF(N464="snížená",J464,0)</f>
        <v>0</v>
      </c>
      <c r="BG464" s="405">
        <f>IF(N464="zákl. přenesená",J464,0)</f>
        <v>0</v>
      </c>
      <c r="BH464" s="405">
        <f>IF(N464="sníž. přenesená",J464,0)</f>
        <v>0</v>
      </c>
      <c r="BI464" s="405">
        <f>IF(N464="nulová",J464,0)</f>
        <v>0</v>
      </c>
      <c r="BJ464" s="386" t="s">
        <v>44</v>
      </c>
      <c r="BK464" s="405">
        <f>ROUND(I464*H464,2)</f>
        <v>0</v>
      </c>
      <c r="BL464" s="386" t="s">
        <v>333</v>
      </c>
      <c r="BM464" s="386" t="s">
        <v>1524</v>
      </c>
    </row>
    <row r="465" spans="2:47" s="267" customFormat="1" ht="40.5">
      <c r="B465" s="268"/>
      <c r="D465" s="346" t="s">
        <v>190</v>
      </c>
      <c r="F465" s="366" t="s">
        <v>596</v>
      </c>
      <c r="L465" s="268"/>
      <c r="M465" s="419"/>
      <c r="N465" s="269"/>
      <c r="O465" s="269"/>
      <c r="P465" s="269"/>
      <c r="Q465" s="269"/>
      <c r="R465" s="269"/>
      <c r="S465" s="269"/>
      <c r="T465" s="420"/>
      <c r="AT465" s="386" t="s">
        <v>190</v>
      </c>
      <c r="AU465" s="386" t="s">
        <v>90</v>
      </c>
    </row>
    <row r="466" spans="2:51" s="344" customFormat="1" ht="13.5">
      <c r="B466" s="345"/>
      <c r="D466" s="346" t="s">
        <v>171</v>
      </c>
      <c r="E466" s="347" t="s">
        <v>5</v>
      </c>
      <c r="F466" s="348" t="s">
        <v>172</v>
      </c>
      <c r="H466" s="349" t="s">
        <v>5</v>
      </c>
      <c r="L466" s="345"/>
      <c r="M466" s="406"/>
      <c r="N466" s="407"/>
      <c r="O466" s="407"/>
      <c r="P466" s="407"/>
      <c r="Q466" s="407"/>
      <c r="R466" s="407"/>
      <c r="S466" s="407"/>
      <c r="T466" s="408"/>
      <c r="AT466" s="349" t="s">
        <v>171</v>
      </c>
      <c r="AU466" s="349" t="s">
        <v>90</v>
      </c>
      <c r="AV466" s="344" t="s">
        <v>44</v>
      </c>
      <c r="AW466" s="344" t="s">
        <v>42</v>
      </c>
      <c r="AX466" s="344" t="s">
        <v>82</v>
      </c>
      <c r="AY466" s="349" t="s">
        <v>163</v>
      </c>
    </row>
    <row r="467" spans="2:51" s="344" customFormat="1" ht="27">
      <c r="B467" s="345"/>
      <c r="D467" s="346" t="s">
        <v>171</v>
      </c>
      <c r="E467" s="347" t="s">
        <v>5</v>
      </c>
      <c r="F467" s="348" t="s">
        <v>215</v>
      </c>
      <c r="H467" s="349" t="s">
        <v>5</v>
      </c>
      <c r="L467" s="345"/>
      <c r="M467" s="406"/>
      <c r="N467" s="407"/>
      <c r="O467" s="407"/>
      <c r="P467" s="407"/>
      <c r="Q467" s="407"/>
      <c r="R467" s="407"/>
      <c r="S467" s="407"/>
      <c r="T467" s="408"/>
      <c r="AT467" s="349" t="s">
        <v>171</v>
      </c>
      <c r="AU467" s="349" t="s">
        <v>90</v>
      </c>
      <c r="AV467" s="344" t="s">
        <v>44</v>
      </c>
      <c r="AW467" s="344" t="s">
        <v>42</v>
      </c>
      <c r="AX467" s="344" t="s">
        <v>82</v>
      </c>
      <c r="AY467" s="349" t="s">
        <v>163</v>
      </c>
    </row>
    <row r="468" spans="2:51" s="344" customFormat="1" ht="13.5">
      <c r="B468" s="345"/>
      <c r="D468" s="346" t="s">
        <v>171</v>
      </c>
      <c r="E468" s="347" t="s">
        <v>5</v>
      </c>
      <c r="F468" s="348" t="s">
        <v>1415</v>
      </c>
      <c r="H468" s="349" t="s">
        <v>5</v>
      </c>
      <c r="L468" s="345"/>
      <c r="M468" s="406"/>
      <c r="N468" s="407"/>
      <c r="O468" s="407"/>
      <c r="P468" s="407"/>
      <c r="Q468" s="407"/>
      <c r="R468" s="407"/>
      <c r="S468" s="407"/>
      <c r="T468" s="408"/>
      <c r="AT468" s="349" t="s">
        <v>171</v>
      </c>
      <c r="AU468" s="349" t="s">
        <v>90</v>
      </c>
      <c r="AV468" s="344" t="s">
        <v>44</v>
      </c>
      <c r="AW468" s="344" t="s">
        <v>42</v>
      </c>
      <c r="AX468" s="344" t="s">
        <v>82</v>
      </c>
      <c r="AY468" s="349" t="s">
        <v>163</v>
      </c>
    </row>
    <row r="469" spans="2:51" s="350" customFormat="1" ht="13.5">
      <c r="B469" s="351"/>
      <c r="D469" s="346" t="s">
        <v>171</v>
      </c>
      <c r="E469" s="352" t="s">
        <v>5</v>
      </c>
      <c r="F469" s="353" t="s">
        <v>218</v>
      </c>
      <c r="H469" s="354">
        <v>4</v>
      </c>
      <c r="L469" s="351"/>
      <c r="M469" s="409"/>
      <c r="N469" s="410"/>
      <c r="O469" s="410"/>
      <c r="P469" s="410"/>
      <c r="Q469" s="410"/>
      <c r="R469" s="410"/>
      <c r="S469" s="410"/>
      <c r="T469" s="411"/>
      <c r="AT469" s="352" t="s">
        <v>171</v>
      </c>
      <c r="AU469" s="352" t="s">
        <v>90</v>
      </c>
      <c r="AV469" s="350" t="s">
        <v>90</v>
      </c>
      <c r="AW469" s="350" t="s">
        <v>42</v>
      </c>
      <c r="AX469" s="350" t="s">
        <v>82</v>
      </c>
      <c r="AY469" s="352" t="s">
        <v>163</v>
      </c>
    </row>
    <row r="470" spans="2:51" s="355" customFormat="1" ht="13.5">
      <c r="B470" s="356"/>
      <c r="D470" s="346" t="s">
        <v>171</v>
      </c>
      <c r="E470" s="357" t="s">
        <v>5</v>
      </c>
      <c r="F470" s="358" t="s">
        <v>179</v>
      </c>
      <c r="H470" s="359">
        <v>4</v>
      </c>
      <c r="L470" s="356"/>
      <c r="M470" s="412"/>
      <c r="N470" s="413"/>
      <c r="O470" s="413"/>
      <c r="P470" s="413"/>
      <c r="Q470" s="413"/>
      <c r="R470" s="413"/>
      <c r="S470" s="413"/>
      <c r="T470" s="414"/>
      <c r="AT470" s="357" t="s">
        <v>171</v>
      </c>
      <c r="AU470" s="357" t="s">
        <v>90</v>
      </c>
      <c r="AV470" s="355" t="s">
        <v>93</v>
      </c>
      <c r="AW470" s="355" t="s">
        <v>42</v>
      </c>
      <c r="AX470" s="355" t="s">
        <v>82</v>
      </c>
      <c r="AY470" s="357" t="s">
        <v>163</v>
      </c>
    </row>
    <row r="471" spans="2:51" s="344" customFormat="1" ht="13.5">
      <c r="B471" s="345"/>
      <c r="D471" s="346" t="s">
        <v>171</v>
      </c>
      <c r="E471" s="347" t="s">
        <v>5</v>
      </c>
      <c r="F471" s="348" t="s">
        <v>1425</v>
      </c>
      <c r="H471" s="349" t="s">
        <v>5</v>
      </c>
      <c r="L471" s="345"/>
      <c r="M471" s="406"/>
      <c r="N471" s="407"/>
      <c r="O471" s="407"/>
      <c r="P471" s="407"/>
      <c r="Q471" s="407"/>
      <c r="R471" s="407"/>
      <c r="S471" s="407"/>
      <c r="T471" s="408"/>
      <c r="AT471" s="349" t="s">
        <v>171</v>
      </c>
      <c r="AU471" s="349" t="s">
        <v>90</v>
      </c>
      <c r="AV471" s="344" t="s">
        <v>44</v>
      </c>
      <c r="AW471" s="344" t="s">
        <v>42</v>
      </c>
      <c r="AX471" s="344" t="s">
        <v>82</v>
      </c>
      <c r="AY471" s="349" t="s">
        <v>163</v>
      </c>
    </row>
    <row r="472" spans="2:51" s="350" customFormat="1" ht="13.5">
      <c r="B472" s="351"/>
      <c r="D472" s="346" t="s">
        <v>171</v>
      </c>
      <c r="E472" s="352" t="s">
        <v>5</v>
      </c>
      <c r="F472" s="353" t="s">
        <v>665</v>
      </c>
      <c r="H472" s="354">
        <v>16</v>
      </c>
      <c r="L472" s="351"/>
      <c r="M472" s="409"/>
      <c r="N472" s="410"/>
      <c r="O472" s="410"/>
      <c r="P472" s="410"/>
      <c r="Q472" s="410"/>
      <c r="R472" s="410"/>
      <c r="S472" s="410"/>
      <c r="T472" s="411"/>
      <c r="AT472" s="352" t="s">
        <v>171</v>
      </c>
      <c r="AU472" s="352" t="s">
        <v>90</v>
      </c>
      <c r="AV472" s="350" t="s">
        <v>90</v>
      </c>
      <c r="AW472" s="350" t="s">
        <v>42</v>
      </c>
      <c r="AX472" s="350" t="s">
        <v>82</v>
      </c>
      <c r="AY472" s="352" t="s">
        <v>163</v>
      </c>
    </row>
    <row r="473" spans="2:51" s="355" customFormat="1" ht="13.5">
      <c r="B473" s="356"/>
      <c r="D473" s="346" t="s">
        <v>171</v>
      </c>
      <c r="E473" s="357" t="s">
        <v>5</v>
      </c>
      <c r="F473" s="358" t="s">
        <v>653</v>
      </c>
      <c r="H473" s="359">
        <v>16</v>
      </c>
      <c r="L473" s="356"/>
      <c r="M473" s="412"/>
      <c r="N473" s="413"/>
      <c r="O473" s="413"/>
      <c r="P473" s="413"/>
      <c r="Q473" s="413"/>
      <c r="R473" s="413"/>
      <c r="S473" s="413"/>
      <c r="T473" s="414"/>
      <c r="AT473" s="357" t="s">
        <v>171</v>
      </c>
      <c r="AU473" s="357" t="s">
        <v>90</v>
      </c>
      <c r="AV473" s="355" t="s">
        <v>93</v>
      </c>
      <c r="AW473" s="355" t="s">
        <v>42</v>
      </c>
      <c r="AX473" s="355" t="s">
        <v>82</v>
      </c>
      <c r="AY473" s="357" t="s">
        <v>163</v>
      </c>
    </row>
    <row r="474" spans="2:51" s="344" customFormat="1" ht="13.5">
      <c r="B474" s="345"/>
      <c r="D474" s="346" t="s">
        <v>171</v>
      </c>
      <c r="E474" s="347" t="s">
        <v>5</v>
      </c>
      <c r="F474" s="348" t="s">
        <v>1426</v>
      </c>
      <c r="H474" s="349" t="s">
        <v>5</v>
      </c>
      <c r="L474" s="345"/>
      <c r="M474" s="406"/>
      <c r="N474" s="407"/>
      <c r="O474" s="407"/>
      <c r="P474" s="407"/>
      <c r="Q474" s="407"/>
      <c r="R474" s="407"/>
      <c r="S474" s="407"/>
      <c r="T474" s="408"/>
      <c r="AT474" s="349" t="s">
        <v>171</v>
      </c>
      <c r="AU474" s="349" t="s">
        <v>90</v>
      </c>
      <c r="AV474" s="344" t="s">
        <v>44</v>
      </c>
      <c r="AW474" s="344" t="s">
        <v>42</v>
      </c>
      <c r="AX474" s="344" t="s">
        <v>82</v>
      </c>
      <c r="AY474" s="349" t="s">
        <v>163</v>
      </c>
    </row>
    <row r="475" spans="2:51" s="350" customFormat="1" ht="13.5">
      <c r="B475" s="351"/>
      <c r="D475" s="346" t="s">
        <v>171</v>
      </c>
      <c r="E475" s="352" t="s">
        <v>5</v>
      </c>
      <c r="F475" s="353" t="s">
        <v>218</v>
      </c>
      <c r="H475" s="354">
        <v>4</v>
      </c>
      <c r="L475" s="351"/>
      <c r="M475" s="409"/>
      <c r="N475" s="410"/>
      <c r="O475" s="410"/>
      <c r="P475" s="410"/>
      <c r="Q475" s="410"/>
      <c r="R475" s="410"/>
      <c r="S475" s="410"/>
      <c r="T475" s="411"/>
      <c r="AT475" s="352" t="s">
        <v>171</v>
      </c>
      <c r="AU475" s="352" t="s">
        <v>90</v>
      </c>
      <c r="AV475" s="350" t="s">
        <v>90</v>
      </c>
      <c r="AW475" s="350" t="s">
        <v>42</v>
      </c>
      <c r="AX475" s="350" t="s">
        <v>82</v>
      </c>
      <c r="AY475" s="352" t="s">
        <v>163</v>
      </c>
    </row>
    <row r="476" spans="2:51" s="355" customFormat="1" ht="13.5">
      <c r="B476" s="356"/>
      <c r="D476" s="346" t="s">
        <v>171</v>
      </c>
      <c r="E476" s="357" t="s">
        <v>5</v>
      </c>
      <c r="F476" s="358" t="s">
        <v>184</v>
      </c>
      <c r="H476" s="359">
        <v>4</v>
      </c>
      <c r="L476" s="356"/>
      <c r="M476" s="412"/>
      <c r="N476" s="413"/>
      <c r="O476" s="413"/>
      <c r="P476" s="413"/>
      <c r="Q476" s="413"/>
      <c r="R476" s="413"/>
      <c r="S476" s="413"/>
      <c r="T476" s="414"/>
      <c r="AT476" s="357" t="s">
        <v>171</v>
      </c>
      <c r="AU476" s="357" t="s">
        <v>90</v>
      </c>
      <c r="AV476" s="355" t="s">
        <v>93</v>
      </c>
      <c r="AW476" s="355" t="s">
        <v>42</v>
      </c>
      <c r="AX476" s="355" t="s">
        <v>82</v>
      </c>
      <c r="AY476" s="357" t="s">
        <v>163</v>
      </c>
    </row>
    <row r="477" spans="2:51" s="360" customFormat="1" ht="13.5">
      <c r="B477" s="361"/>
      <c r="D477" s="362" t="s">
        <v>171</v>
      </c>
      <c r="E477" s="363" t="s">
        <v>5</v>
      </c>
      <c r="F477" s="364" t="s">
        <v>185</v>
      </c>
      <c r="H477" s="365">
        <v>24</v>
      </c>
      <c r="L477" s="361"/>
      <c r="M477" s="415"/>
      <c r="N477" s="416"/>
      <c r="O477" s="416"/>
      <c r="P477" s="416"/>
      <c r="Q477" s="416"/>
      <c r="R477" s="416"/>
      <c r="S477" s="416"/>
      <c r="T477" s="417"/>
      <c r="AT477" s="418" t="s">
        <v>171</v>
      </c>
      <c r="AU477" s="418" t="s">
        <v>90</v>
      </c>
      <c r="AV477" s="360" t="s">
        <v>96</v>
      </c>
      <c r="AW477" s="360" t="s">
        <v>42</v>
      </c>
      <c r="AX477" s="360" t="s">
        <v>44</v>
      </c>
      <c r="AY477" s="418" t="s">
        <v>163</v>
      </c>
    </row>
    <row r="478" spans="2:65" s="267" customFormat="1" ht="22.5" customHeight="1">
      <c r="B478" s="268"/>
      <c r="C478" s="367" t="s">
        <v>606</v>
      </c>
      <c r="D478" s="367" t="s">
        <v>256</v>
      </c>
      <c r="E478" s="368" t="s">
        <v>598</v>
      </c>
      <c r="F478" s="369" t="s">
        <v>599</v>
      </c>
      <c r="G478" s="370" t="s">
        <v>188</v>
      </c>
      <c r="H478" s="371">
        <v>25.2</v>
      </c>
      <c r="I478" s="137"/>
      <c r="J478" s="372">
        <f>ROUND(I478*H478,2)</f>
        <v>0</v>
      </c>
      <c r="K478" s="369" t="s">
        <v>169</v>
      </c>
      <c r="L478" s="421"/>
      <c r="M478" s="422" t="s">
        <v>5</v>
      </c>
      <c r="N478" s="423" t="s">
        <v>53</v>
      </c>
      <c r="O478" s="269"/>
      <c r="P478" s="403">
        <f>O478*H478</f>
        <v>0</v>
      </c>
      <c r="Q478" s="403">
        <v>0</v>
      </c>
      <c r="R478" s="403">
        <f>Q478*H478</f>
        <v>0</v>
      </c>
      <c r="S478" s="403">
        <v>0</v>
      </c>
      <c r="T478" s="404">
        <f>S478*H478</f>
        <v>0</v>
      </c>
      <c r="AR478" s="386" t="s">
        <v>423</v>
      </c>
      <c r="AT478" s="386" t="s">
        <v>256</v>
      </c>
      <c r="AU478" s="386" t="s">
        <v>90</v>
      </c>
      <c r="AY478" s="386" t="s">
        <v>163</v>
      </c>
      <c r="BE478" s="405">
        <f>IF(N478="základní",J478,0)</f>
        <v>0</v>
      </c>
      <c r="BF478" s="405">
        <f>IF(N478="snížená",J478,0)</f>
        <v>0</v>
      </c>
      <c r="BG478" s="405">
        <f>IF(N478="zákl. přenesená",J478,0)</f>
        <v>0</v>
      </c>
      <c r="BH478" s="405">
        <f>IF(N478="sníž. přenesená",J478,0)</f>
        <v>0</v>
      </c>
      <c r="BI478" s="405">
        <f>IF(N478="nulová",J478,0)</f>
        <v>0</v>
      </c>
      <c r="BJ478" s="386" t="s">
        <v>44</v>
      </c>
      <c r="BK478" s="405">
        <f>ROUND(I478*H478,2)</f>
        <v>0</v>
      </c>
      <c r="BL478" s="386" t="s">
        <v>333</v>
      </c>
      <c r="BM478" s="386" t="s">
        <v>1525</v>
      </c>
    </row>
    <row r="479" spans="2:51" s="350" customFormat="1" ht="13.5">
      <c r="B479" s="351"/>
      <c r="D479" s="362" t="s">
        <v>171</v>
      </c>
      <c r="F479" s="377" t="s">
        <v>1526</v>
      </c>
      <c r="H479" s="378">
        <v>25.2</v>
      </c>
      <c r="L479" s="351"/>
      <c r="M479" s="409"/>
      <c r="N479" s="410"/>
      <c r="O479" s="410"/>
      <c r="P479" s="410"/>
      <c r="Q479" s="410"/>
      <c r="R479" s="410"/>
      <c r="S479" s="410"/>
      <c r="T479" s="411"/>
      <c r="AT479" s="352" t="s">
        <v>171</v>
      </c>
      <c r="AU479" s="352" t="s">
        <v>90</v>
      </c>
      <c r="AV479" s="350" t="s">
        <v>90</v>
      </c>
      <c r="AW479" s="350" t="s">
        <v>6</v>
      </c>
      <c r="AX479" s="350" t="s">
        <v>44</v>
      </c>
      <c r="AY479" s="352" t="s">
        <v>163</v>
      </c>
    </row>
    <row r="480" spans="2:65" s="267" customFormat="1" ht="22.5" customHeight="1">
      <c r="B480" s="268"/>
      <c r="C480" s="338" t="s">
        <v>610</v>
      </c>
      <c r="D480" s="338" t="s">
        <v>165</v>
      </c>
      <c r="E480" s="339" t="s">
        <v>603</v>
      </c>
      <c r="F480" s="340" t="s">
        <v>604</v>
      </c>
      <c r="G480" s="341" t="s">
        <v>188</v>
      </c>
      <c r="H480" s="342">
        <v>29.19</v>
      </c>
      <c r="I480" s="107"/>
      <c r="J480" s="343">
        <f>ROUND(I480*H480,2)</f>
        <v>0</v>
      </c>
      <c r="K480" s="340" t="s">
        <v>169</v>
      </c>
      <c r="L480" s="268"/>
      <c r="M480" s="401" t="s">
        <v>5</v>
      </c>
      <c r="N480" s="402" t="s">
        <v>53</v>
      </c>
      <c r="O480" s="269"/>
      <c r="P480" s="403">
        <f>O480*H480</f>
        <v>0</v>
      </c>
      <c r="Q480" s="403">
        <v>0.0002</v>
      </c>
      <c r="R480" s="403">
        <f>Q480*H480</f>
        <v>0.005838</v>
      </c>
      <c r="S480" s="403">
        <v>0</v>
      </c>
      <c r="T480" s="404">
        <f>S480*H480</f>
        <v>0</v>
      </c>
      <c r="AR480" s="386" t="s">
        <v>333</v>
      </c>
      <c r="AT480" s="386" t="s">
        <v>165</v>
      </c>
      <c r="AU480" s="386" t="s">
        <v>90</v>
      </c>
      <c r="AY480" s="386" t="s">
        <v>163</v>
      </c>
      <c r="BE480" s="405">
        <f>IF(N480="základní",J480,0)</f>
        <v>0</v>
      </c>
      <c r="BF480" s="405">
        <f>IF(N480="snížená",J480,0)</f>
        <v>0</v>
      </c>
      <c r="BG480" s="405">
        <f>IF(N480="zákl. přenesená",J480,0)</f>
        <v>0</v>
      </c>
      <c r="BH480" s="405">
        <f>IF(N480="sníž. přenesená",J480,0)</f>
        <v>0</v>
      </c>
      <c r="BI480" s="405">
        <f>IF(N480="nulová",J480,0)</f>
        <v>0</v>
      </c>
      <c r="BJ480" s="386" t="s">
        <v>44</v>
      </c>
      <c r="BK480" s="405">
        <f>ROUND(I480*H480,2)</f>
        <v>0</v>
      </c>
      <c r="BL480" s="386" t="s">
        <v>333</v>
      </c>
      <c r="BM480" s="386" t="s">
        <v>1527</v>
      </c>
    </row>
    <row r="481" spans="2:51" s="344" customFormat="1" ht="13.5">
      <c r="B481" s="345"/>
      <c r="D481" s="346" t="s">
        <v>171</v>
      </c>
      <c r="E481" s="347" t="s">
        <v>5</v>
      </c>
      <c r="F481" s="348" t="s">
        <v>172</v>
      </c>
      <c r="H481" s="349" t="s">
        <v>5</v>
      </c>
      <c r="L481" s="345"/>
      <c r="M481" s="406"/>
      <c r="N481" s="407"/>
      <c r="O481" s="407"/>
      <c r="P481" s="407"/>
      <c r="Q481" s="407"/>
      <c r="R481" s="407"/>
      <c r="S481" s="407"/>
      <c r="T481" s="408"/>
      <c r="AT481" s="349" t="s">
        <v>171</v>
      </c>
      <c r="AU481" s="349" t="s">
        <v>90</v>
      </c>
      <c r="AV481" s="344" t="s">
        <v>44</v>
      </c>
      <c r="AW481" s="344" t="s">
        <v>42</v>
      </c>
      <c r="AX481" s="344" t="s">
        <v>82</v>
      </c>
      <c r="AY481" s="349" t="s">
        <v>163</v>
      </c>
    </row>
    <row r="482" spans="2:51" s="344" customFormat="1" ht="13.5">
      <c r="B482" s="345"/>
      <c r="D482" s="346" t="s">
        <v>171</v>
      </c>
      <c r="E482" s="347" t="s">
        <v>5</v>
      </c>
      <c r="F482" s="348" t="s">
        <v>554</v>
      </c>
      <c r="H482" s="349" t="s">
        <v>5</v>
      </c>
      <c r="L482" s="345"/>
      <c r="M482" s="406"/>
      <c r="N482" s="407"/>
      <c r="O482" s="407"/>
      <c r="P482" s="407"/>
      <c r="Q482" s="407"/>
      <c r="R482" s="407"/>
      <c r="S482" s="407"/>
      <c r="T482" s="408"/>
      <c r="AT482" s="349" t="s">
        <v>171</v>
      </c>
      <c r="AU482" s="349" t="s">
        <v>90</v>
      </c>
      <c r="AV482" s="344" t="s">
        <v>44</v>
      </c>
      <c r="AW482" s="344" t="s">
        <v>42</v>
      </c>
      <c r="AX482" s="344" t="s">
        <v>82</v>
      </c>
      <c r="AY482" s="349" t="s">
        <v>163</v>
      </c>
    </row>
    <row r="483" spans="2:51" s="350" customFormat="1" ht="13.5">
      <c r="B483" s="351"/>
      <c r="D483" s="346" t="s">
        <v>171</v>
      </c>
      <c r="E483" s="352" t="s">
        <v>5</v>
      </c>
      <c r="F483" s="353" t="s">
        <v>1514</v>
      </c>
      <c r="H483" s="354">
        <v>4.64</v>
      </c>
      <c r="L483" s="351"/>
      <c r="M483" s="409"/>
      <c r="N483" s="410"/>
      <c r="O483" s="410"/>
      <c r="P483" s="410"/>
      <c r="Q483" s="410"/>
      <c r="R483" s="410"/>
      <c r="S483" s="410"/>
      <c r="T483" s="411"/>
      <c r="AT483" s="352" t="s">
        <v>171</v>
      </c>
      <c r="AU483" s="352" t="s">
        <v>90</v>
      </c>
      <c r="AV483" s="350" t="s">
        <v>90</v>
      </c>
      <c r="AW483" s="350" t="s">
        <v>42</v>
      </c>
      <c r="AX483" s="350" t="s">
        <v>82</v>
      </c>
      <c r="AY483" s="352" t="s">
        <v>163</v>
      </c>
    </row>
    <row r="484" spans="2:51" s="355" customFormat="1" ht="13.5">
      <c r="B484" s="356"/>
      <c r="D484" s="346" t="s">
        <v>171</v>
      </c>
      <c r="E484" s="357" t="s">
        <v>5</v>
      </c>
      <c r="F484" s="358" t="s">
        <v>179</v>
      </c>
      <c r="H484" s="359">
        <v>4.64</v>
      </c>
      <c r="L484" s="356"/>
      <c r="M484" s="412"/>
      <c r="N484" s="413"/>
      <c r="O484" s="413"/>
      <c r="P484" s="413"/>
      <c r="Q484" s="413"/>
      <c r="R484" s="413"/>
      <c r="S484" s="413"/>
      <c r="T484" s="414"/>
      <c r="AT484" s="357" t="s">
        <v>171</v>
      </c>
      <c r="AU484" s="357" t="s">
        <v>90</v>
      </c>
      <c r="AV484" s="355" t="s">
        <v>93</v>
      </c>
      <c r="AW484" s="355" t="s">
        <v>42</v>
      </c>
      <c r="AX484" s="355" t="s">
        <v>82</v>
      </c>
      <c r="AY484" s="357" t="s">
        <v>163</v>
      </c>
    </row>
    <row r="485" spans="2:51" s="350" customFormat="1" ht="13.5">
      <c r="B485" s="351"/>
      <c r="D485" s="346" t="s">
        <v>171</v>
      </c>
      <c r="E485" s="352" t="s">
        <v>5</v>
      </c>
      <c r="F485" s="353" t="s">
        <v>1515</v>
      </c>
      <c r="H485" s="354">
        <v>5.04</v>
      </c>
      <c r="L485" s="351"/>
      <c r="M485" s="409"/>
      <c r="N485" s="410"/>
      <c r="O485" s="410"/>
      <c r="P485" s="410"/>
      <c r="Q485" s="410"/>
      <c r="R485" s="410"/>
      <c r="S485" s="410"/>
      <c r="T485" s="411"/>
      <c r="AT485" s="352" t="s">
        <v>171</v>
      </c>
      <c r="AU485" s="352" t="s">
        <v>90</v>
      </c>
      <c r="AV485" s="350" t="s">
        <v>90</v>
      </c>
      <c r="AW485" s="350" t="s">
        <v>42</v>
      </c>
      <c r="AX485" s="350" t="s">
        <v>82</v>
      </c>
      <c r="AY485" s="352" t="s">
        <v>163</v>
      </c>
    </row>
    <row r="486" spans="2:51" s="350" customFormat="1" ht="13.5">
      <c r="B486" s="351"/>
      <c r="D486" s="346" t="s">
        <v>171</v>
      </c>
      <c r="E486" s="352" t="s">
        <v>5</v>
      </c>
      <c r="F486" s="353" t="s">
        <v>1516</v>
      </c>
      <c r="H486" s="354">
        <v>4.74</v>
      </c>
      <c r="L486" s="351"/>
      <c r="M486" s="409"/>
      <c r="N486" s="410"/>
      <c r="O486" s="410"/>
      <c r="P486" s="410"/>
      <c r="Q486" s="410"/>
      <c r="R486" s="410"/>
      <c r="S486" s="410"/>
      <c r="T486" s="411"/>
      <c r="AT486" s="352" t="s">
        <v>171</v>
      </c>
      <c r="AU486" s="352" t="s">
        <v>90</v>
      </c>
      <c r="AV486" s="350" t="s">
        <v>90</v>
      </c>
      <c r="AW486" s="350" t="s">
        <v>42</v>
      </c>
      <c r="AX486" s="350" t="s">
        <v>82</v>
      </c>
      <c r="AY486" s="352" t="s">
        <v>163</v>
      </c>
    </row>
    <row r="487" spans="2:51" s="350" customFormat="1" ht="13.5">
      <c r="B487" s="351"/>
      <c r="D487" s="346" t="s">
        <v>171</v>
      </c>
      <c r="E487" s="352" t="s">
        <v>5</v>
      </c>
      <c r="F487" s="353" t="s">
        <v>1517</v>
      </c>
      <c r="H487" s="354">
        <v>4.84</v>
      </c>
      <c r="L487" s="351"/>
      <c r="M487" s="409"/>
      <c r="N487" s="410"/>
      <c r="O487" s="410"/>
      <c r="P487" s="410"/>
      <c r="Q487" s="410"/>
      <c r="R487" s="410"/>
      <c r="S487" s="410"/>
      <c r="T487" s="411"/>
      <c r="AT487" s="352" t="s">
        <v>171</v>
      </c>
      <c r="AU487" s="352" t="s">
        <v>90</v>
      </c>
      <c r="AV487" s="350" t="s">
        <v>90</v>
      </c>
      <c r="AW487" s="350" t="s">
        <v>42</v>
      </c>
      <c r="AX487" s="350" t="s">
        <v>82</v>
      </c>
      <c r="AY487" s="352" t="s">
        <v>163</v>
      </c>
    </row>
    <row r="488" spans="2:51" s="350" customFormat="1" ht="13.5">
      <c r="B488" s="351"/>
      <c r="D488" s="346" t="s">
        <v>171</v>
      </c>
      <c r="E488" s="352" t="s">
        <v>5</v>
      </c>
      <c r="F488" s="353" t="s">
        <v>1518</v>
      </c>
      <c r="H488" s="354">
        <v>4.54</v>
      </c>
      <c r="L488" s="351"/>
      <c r="M488" s="409"/>
      <c r="N488" s="410"/>
      <c r="O488" s="410"/>
      <c r="P488" s="410"/>
      <c r="Q488" s="410"/>
      <c r="R488" s="410"/>
      <c r="S488" s="410"/>
      <c r="T488" s="411"/>
      <c r="AT488" s="352" t="s">
        <v>171</v>
      </c>
      <c r="AU488" s="352" t="s">
        <v>90</v>
      </c>
      <c r="AV488" s="350" t="s">
        <v>90</v>
      </c>
      <c r="AW488" s="350" t="s">
        <v>42</v>
      </c>
      <c r="AX488" s="350" t="s">
        <v>82</v>
      </c>
      <c r="AY488" s="352" t="s">
        <v>163</v>
      </c>
    </row>
    <row r="489" spans="2:51" s="355" customFormat="1" ht="13.5">
      <c r="B489" s="356"/>
      <c r="D489" s="346" t="s">
        <v>171</v>
      </c>
      <c r="E489" s="357" t="s">
        <v>5</v>
      </c>
      <c r="F489" s="358" t="s">
        <v>653</v>
      </c>
      <c r="H489" s="359">
        <v>19.16</v>
      </c>
      <c r="L489" s="356"/>
      <c r="M489" s="412"/>
      <c r="N489" s="413"/>
      <c r="O489" s="413"/>
      <c r="P489" s="413"/>
      <c r="Q489" s="413"/>
      <c r="R489" s="413"/>
      <c r="S489" s="413"/>
      <c r="T489" s="414"/>
      <c r="AT489" s="357" t="s">
        <v>171</v>
      </c>
      <c r="AU489" s="357" t="s">
        <v>90</v>
      </c>
      <c r="AV489" s="355" t="s">
        <v>93</v>
      </c>
      <c r="AW489" s="355" t="s">
        <v>42</v>
      </c>
      <c r="AX489" s="355" t="s">
        <v>82</v>
      </c>
      <c r="AY489" s="357" t="s">
        <v>163</v>
      </c>
    </row>
    <row r="490" spans="2:51" s="350" customFormat="1" ht="13.5">
      <c r="B490" s="351"/>
      <c r="D490" s="346" t="s">
        <v>171</v>
      </c>
      <c r="E490" s="352" t="s">
        <v>5</v>
      </c>
      <c r="F490" s="353" t="s">
        <v>1106</v>
      </c>
      <c r="H490" s="354">
        <v>5.39</v>
      </c>
      <c r="L490" s="351"/>
      <c r="M490" s="409"/>
      <c r="N490" s="410"/>
      <c r="O490" s="410"/>
      <c r="P490" s="410"/>
      <c r="Q490" s="410"/>
      <c r="R490" s="410"/>
      <c r="S490" s="410"/>
      <c r="T490" s="411"/>
      <c r="AT490" s="352" t="s">
        <v>171</v>
      </c>
      <c r="AU490" s="352" t="s">
        <v>90</v>
      </c>
      <c r="AV490" s="350" t="s">
        <v>90</v>
      </c>
      <c r="AW490" s="350" t="s">
        <v>42</v>
      </c>
      <c r="AX490" s="350" t="s">
        <v>82</v>
      </c>
      <c r="AY490" s="352" t="s">
        <v>163</v>
      </c>
    </row>
    <row r="491" spans="2:51" s="355" customFormat="1" ht="13.5">
      <c r="B491" s="356"/>
      <c r="D491" s="346" t="s">
        <v>171</v>
      </c>
      <c r="E491" s="357" t="s">
        <v>5</v>
      </c>
      <c r="F491" s="358" t="s">
        <v>184</v>
      </c>
      <c r="H491" s="359">
        <v>5.39</v>
      </c>
      <c r="L491" s="356"/>
      <c r="M491" s="412"/>
      <c r="N491" s="413"/>
      <c r="O491" s="413"/>
      <c r="P491" s="413"/>
      <c r="Q491" s="413"/>
      <c r="R491" s="413"/>
      <c r="S491" s="413"/>
      <c r="T491" s="414"/>
      <c r="AT491" s="357" t="s">
        <v>171</v>
      </c>
      <c r="AU491" s="357" t="s">
        <v>90</v>
      </c>
      <c r="AV491" s="355" t="s">
        <v>93</v>
      </c>
      <c r="AW491" s="355" t="s">
        <v>42</v>
      </c>
      <c r="AX491" s="355" t="s">
        <v>82</v>
      </c>
      <c r="AY491" s="357" t="s">
        <v>163</v>
      </c>
    </row>
    <row r="492" spans="2:51" s="360" customFormat="1" ht="13.5">
      <c r="B492" s="361"/>
      <c r="D492" s="362" t="s">
        <v>171</v>
      </c>
      <c r="E492" s="363" t="s">
        <v>5</v>
      </c>
      <c r="F492" s="364" t="s">
        <v>185</v>
      </c>
      <c r="H492" s="365">
        <v>29.19</v>
      </c>
      <c r="L492" s="361"/>
      <c r="M492" s="415"/>
      <c r="N492" s="416"/>
      <c r="O492" s="416"/>
      <c r="P492" s="416"/>
      <c r="Q492" s="416"/>
      <c r="R492" s="416"/>
      <c r="S492" s="416"/>
      <c r="T492" s="417"/>
      <c r="AT492" s="418" t="s">
        <v>171</v>
      </c>
      <c r="AU492" s="418" t="s">
        <v>90</v>
      </c>
      <c r="AV492" s="360" t="s">
        <v>96</v>
      </c>
      <c r="AW492" s="360" t="s">
        <v>42</v>
      </c>
      <c r="AX492" s="360" t="s">
        <v>44</v>
      </c>
      <c r="AY492" s="418" t="s">
        <v>163</v>
      </c>
    </row>
    <row r="493" spans="2:65" s="267" customFormat="1" ht="31.5" customHeight="1">
      <c r="B493" s="268"/>
      <c r="C493" s="338" t="s">
        <v>614</v>
      </c>
      <c r="D493" s="338" t="s">
        <v>165</v>
      </c>
      <c r="E493" s="339" t="s">
        <v>607</v>
      </c>
      <c r="F493" s="340" t="s">
        <v>608</v>
      </c>
      <c r="G493" s="341" t="s">
        <v>188</v>
      </c>
      <c r="H493" s="342">
        <v>29.19</v>
      </c>
      <c r="I493" s="107"/>
      <c r="J493" s="343">
        <f>ROUND(I493*H493,2)</f>
        <v>0</v>
      </c>
      <c r="K493" s="340" t="s">
        <v>169</v>
      </c>
      <c r="L493" s="268"/>
      <c r="M493" s="401" t="s">
        <v>5</v>
      </c>
      <c r="N493" s="402" t="s">
        <v>53</v>
      </c>
      <c r="O493" s="269"/>
      <c r="P493" s="403">
        <f>O493*H493</f>
        <v>0</v>
      </c>
      <c r="Q493" s="403">
        <v>0.00029</v>
      </c>
      <c r="R493" s="403">
        <f>Q493*H493</f>
        <v>0.0084651</v>
      </c>
      <c r="S493" s="403">
        <v>0</v>
      </c>
      <c r="T493" s="404">
        <f>S493*H493</f>
        <v>0</v>
      </c>
      <c r="AR493" s="386" t="s">
        <v>333</v>
      </c>
      <c r="AT493" s="386" t="s">
        <v>165</v>
      </c>
      <c r="AU493" s="386" t="s">
        <v>90</v>
      </c>
      <c r="AY493" s="386" t="s">
        <v>163</v>
      </c>
      <c r="BE493" s="405">
        <f>IF(N493="základní",J493,0)</f>
        <v>0</v>
      </c>
      <c r="BF493" s="405">
        <f>IF(N493="snížená",J493,0)</f>
        <v>0</v>
      </c>
      <c r="BG493" s="405">
        <f>IF(N493="zákl. přenesená",J493,0)</f>
        <v>0</v>
      </c>
      <c r="BH493" s="405">
        <f>IF(N493="sníž. přenesená",J493,0)</f>
        <v>0</v>
      </c>
      <c r="BI493" s="405">
        <f>IF(N493="nulová",J493,0)</f>
        <v>0</v>
      </c>
      <c r="BJ493" s="386" t="s">
        <v>44</v>
      </c>
      <c r="BK493" s="405">
        <f>ROUND(I493*H493,2)</f>
        <v>0</v>
      </c>
      <c r="BL493" s="386" t="s">
        <v>333</v>
      </c>
      <c r="BM493" s="386" t="s">
        <v>1528</v>
      </c>
    </row>
    <row r="494" spans="2:51" s="344" customFormat="1" ht="13.5">
      <c r="B494" s="345"/>
      <c r="D494" s="346" t="s">
        <v>171</v>
      </c>
      <c r="E494" s="347" t="s">
        <v>5</v>
      </c>
      <c r="F494" s="348" t="s">
        <v>172</v>
      </c>
      <c r="H494" s="349" t="s">
        <v>5</v>
      </c>
      <c r="L494" s="345"/>
      <c r="M494" s="406"/>
      <c r="N494" s="407"/>
      <c r="O494" s="407"/>
      <c r="P494" s="407"/>
      <c r="Q494" s="407"/>
      <c r="R494" s="407"/>
      <c r="S494" s="407"/>
      <c r="T494" s="408"/>
      <c r="AT494" s="349" t="s">
        <v>171</v>
      </c>
      <c r="AU494" s="349" t="s">
        <v>90</v>
      </c>
      <c r="AV494" s="344" t="s">
        <v>44</v>
      </c>
      <c r="AW494" s="344" t="s">
        <v>42</v>
      </c>
      <c r="AX494" s="344" t="s">
        <v>82</v>
      </c>
      <c r="AY494" s="349" t="s">
        <v>163</v>
      </c>
    </row>
    <row r="495" spans="2:51" s="344" customFormat="1" ht="13.5">
      <c r="B495" s="345"/>
      <c r="D495" s="346" t="s">
        <v>171</v>
      </c>
      <c r="E495" s="347" t="s">
        <v>5</v>
      </c>
      <c r="F495" s="348" t="s">
        <v>554</v>
      </c>
      <c r="H495" s="349" t="s">
        <v>5</v>
      </c>
      <c r="L495" s="345"/>
      <c r="M495" s="406"/>
      <c r="N495" s="407"/>
      <c r="O495" s="407"/>
      <c r="P495" s="407"/>
      <c r="Q495" s="407"/>
      <c r="R495" s="407"/>
      <c r="S495" s="407"/>
      <c r="T495" s="408"/>
      <c r="AT495" s="349" t="s">
        <v>171</v>
      </c>
      <c r="AU495" s="349" t="s">
        <v>90</v>
      </c>
      <c r="AV495" s="344" t="s">
        <v>44</v>
      </c>
      <c r="AW495" s="344" t="s">
        <v>42</v>
      </c>
      <c r="AX495" s="344" t="s">
        <v>82</v>
      </c>
      <c r="AY495" s="349" t="s">
        <v>163</v>
      </c>
    </row>
    <row r="496" spans="2:51" s="350" customFormat="1" ht="13.5">
      <c r="B496" s="351"/>
      <c r="D496" s="346" t="s">
        <v>171</v>
      </c>
      <c r="E496" s="352" t="s">
        <v>5</v>
      </c>
      <c r="F496" s="353" t="s">
        <v>1514</v>
      </c>
      <c r="H496" s="354">
        <v>4.64</v>
      </c>
      <c r="L496" s="351"/>
      <c r="M496" s="409"/>
      <c r="N496" s="410"/>
      <c r="O496" s="410"/>
      <c r="P496" s="410"/>
      <c r="Q496" s="410"/>
      <c r="R496" s="410"/>
      <c r="S496" s="410"/>
      <c r="T496" s="411"/>
      <c r="AT496" s="352" t="s">
        <v>171</v>
      </c>
      <c r="AU496" s="352" t="s">
        <v>90</v>
      </c>
      <c r="AV496" s="350" t="s">
        <v>90</v>
      </c>
      <c r="AW496" s="350" t="s">
        <v>42</v>
      </c>
      <c r="AX496" s="350" t="s">
        <v>82</v>
      </c>
      <c r="AY496" s="352" t="s">
        <v>163</v>
      </c>
    </row>
    <row r="497" spans="2:51" s="355" customFormat="1" ht="13.5">
      <c r="B497" s="356"/>
      <c r="D497" s="346" t="s">
        <v>171</v>
      </c>
      <c r="E497" s="357" t="s">
        <v>5</v>
      </c>
      <c r="F497" s="358" t="s">
        <v>179</v>
      </c>
      <c r="H497" s="359">
        <v>4.64</v>
      </c>
      <c r="L497" s="356"/>
      <c r="M497" s="412"/>
      <c r="N497" s="413"/>
      <c r="O497" s="413"/>
      <c r="P497" s="413"/>
      <c r="Q497" s="413"/>
      <c r="R497" s="413"/>
      <c r="S497" s="413"/>
      <c r="T497" s="414"/>
      <c r="AT497" s="357" t="s">
        <v>171</v>
      </c>
      <c r="AU497" s="357" t="s">
        <v>90</v>
      </c>
      <c r="AV497" s="355" t="s">
        <v>93</v>
      </c>
      <c r="AW497" s="355" t="s">
        <v>42</v>
      </c>
      <c r="AX497" s="355" t="s">
        <v>82</v>
      </c>
      <c r="AY497" s="357" t="s">
        <v>163</v>
      </c>
    </row>
    <row r="498" spans="2:51" s="350" customFormat="1" ht="13.5">
      <c r="B498" s="351"/>
      <c r="D498" s="346" t="s">
        <v>171</v>
      </c>
      <c r="E498" s="352" t="s">
        <v>5</v>
      </c>
      <c r="F498" s="353" t="s">
        <v>1515</v>
      </c>
      <c r="H498" s="354">
        <v>5.04</v>
      </c>
      <c r="L498" s="351"/>
      <c r="M498" s="409"/>
      <c r="N498" s="410"/>
      <c r="O498" s="410"/>
      <c r="P498" s="410"/>
      <c r="Q498" s="410"/>
      <c r="R498" s="410"/>
      <c r="S498" s="410"/>
      <c r="T498" s="411"/>
      <c r="AT498" s="352" t="s">
        <v>171</v>
      </c>
      <c r="AU498" s="352" t="s">
        <v>90</v>
      </c>
      <c r="AV498" s="350" t="s">
        <v>90</v>
      </c>
      <c r="AW498" s="350" t="s">
        <v>42</v>
      </c>
      <c r="AX498" s="350" t="s">
        <v>82</v>
      </c>
      <c r="AY498" s="352" t="s">
        <v>163</v>
      </c>
    </row>
    <row r="499" spans="2:51" s="350" customFormat="1" ht="13.5">
      <c r="B499" s="351"/>
      <c r="D499" s="346" t="s">
        <v>171</v>
      </c>
      <c r="E499" s="352" t="s">
        <v>5</v>
      </c>
      <c r="F499" s="353" t="s">
        <v>1516</v>
      </c>
      <c r="H499" s="354">
        <v>4.74</v>
      </c>
      <c r="L499" s="351"/>
      <c r="M499" s="409"/>
      <c r="N499" s="410"/>
      <c r="O499" s="410"/>
      <c r="P499" s="410"/>
      <c r="Q499" s="410"/>
      <c r="R499" s="410"/>
      <c r="S499" s="410"/>
      <c r="T499" s="411"/>
      <c r="AT499" s="352" t="s">
        <v>171</v>
      </c>
      <c r="AU499" s="352" t="s">
        <v>90</v>
      </c>
      <c r="AV499" s="350" t="s">
        <v>90</v>
      </c>
      <c r="AW499" s="350" t="s">
        <v>42</v>
      </c>
      <c r="AX499" s="350" t="s">
        <v>82</v>
      </c>
      <c r="AY499" s="352" t="s">
        <v>163</v>
      </c>
    </row>
    <row r="500" spans="2:51" s="350" customFormat="1" ht="13.5">
      <c r="B500" s="351"/>
      <c r="D500" s="346" t="s">
        <v>171</v>
      </c>
      <c r="E500" s="352" t="s">
        <v>5</v>
      </c>
      <c r="F500" s="353" t="s">
        <v>1517</v>
      </c>
      <c r="H500" s="354">
        <v>4.84</v>
      </c>
      <c r="L500" s="351"/>
      <c r="M500" s="409"/>
      <c r="N500" s="410"/>
      <c r="O500" s="410"/>
      <c r="P500" s="410"/>
      <c r="Q500" s="410"/>
      <c r="R500" s="410"/>
      <c r="S500" s="410"/>
      <c r="T500" s="411"/>
      <c r="AT500" s="352" t="s">
        <v>171</v>
      </c>
      <c r="AU500" s="352" t="s">
        <v>90</v>
      </c>
      <c r="AV500" s="350" t="s">
        <v>90</v>
      </c>
      <c r="AW500" s="350" t="s">
        <v>42</v>
      </c>
      <c r="AX500" s="350" t="s">
        <v>82</v>
      </c>
      <c r="AY500" s="352" t="s">
        <v>163</v>
      </c>
    </row>
    <row r="501" spans="2:51" s="350" customFormat="1" ht="13.5">
      <c r="B501" s="351"/>
      <c r="D501" s="346" t="s">
        <v>171</v>
      </c>
      <c r="E501" s="352" t="s">
        <v>5</v>
      </c>
      <c r="F501" s="353" t="s">
        <v>1518</v>
      </c>
      <c r="H501" s="354">
        <v>4.54</v>
      </c>
      <c r="L501" s="351"/>
      <c r="M501" s="409"/>
      <c r="N501" s="410"/>
      <c r="O501" s="410"/>
      <c r="P501" s="410"/>
      <c r="Q501" s="410"/>
      <c r="R501" s="410"/>
      <c r="S501" s="410"/>
      <c r="T501" s="411"/>
      <c r="AT501" s="352" t="s">
        <v>171</v>
      </c>
      <c r="AU501" s="352" t="s">
        <v>90</v>
      </c>
      <c r="AV501" s="350" t="s">
        <v>90</v>
      </c>
      <c r="AW501" s="350" t="s">
        <v>42</v>
      </c>
      <c r="AX501" s="350" t="s">
        <v>82</v>
      </c>
      <c r="AY501" s="352" t="s">
        <v>163</v>
      </c>
    </row>
    <row r="502" spans="2:51" s="355" customFormat="1" ht="13.5">
      <c r="B502" s="356"/>
      <c r="D502" s="346" t="s">
        <v>171</v>
      </c>
      <c r="E502" s="357" t="s">
        <v>5</v>
      </c>
      <c r="F502" s="358" t="s">
        <v>653</v>
      </c>
      <c r="H502" s="359">
        <v>19.16</v>
      </c>
      <c r="L502" s="356"/>
      <c r="M502" s="412"/>
      <c r="N502" s="413"/>
      <c r="O502" s="413"/>
      <c r="P502" s="413"/>
      <c r="Q502" s="413"/>
      <c r="R502" s="413"/>
      <c r="S502" s="413"/>
      <c r="T502" s="414"/>
      <c r="AT502" s="357" t="s">
        <v>171</v>
      </c>
      <c r="AU502" s="357" t="s">
        <v>90</v>
      </c>
      <c r="AV502" s="355" t="s">
        <v>93</v>
      </c>
      <c r="AW502" s="355" t="s">
        <v>42</v>
      </c>
      <c r="AX502" s="355" t="s">
        <v>82</v>
      </c>
      <c r="AY502" s="357" t="s">
        <v>163</v>
      </c>
    </row>
    <row r="503" spans="2:51" s="350" customFormat="1" ht="13.5">
      <c r="B503" s="351"/>
      <c r="D503" s="346" t="s">
        <v>171</v>
      </c>
      <c r="E503" s="352" t="s">
        <v>5</v>
      </c>
      <c r="F503" s="353" t="s">
        <v>1106</v>
      </c>
      <c r="H503" s="354">
        <v>5.39</v>
      </c>
      <c r="L503" s="351"/>
      <c r="M503" s="409"/>
      <c r="N503" s="410"/>
      <c r="O503" s="410"/>
      <c r="P503" s="410"/>
      <c r="Q503" s="410"/>
      <c r="R503" s="410"/>
      <c r="S503" s="410"/>
      <c r="T503" s="411"/>
      <c r="AT503" s="352" t="s">
        <v>171</v>
      </c>
      <c r="AU503" s="352" t="s">
        <v>90</v>
      </c>
      <c r="AV503" s="350" t="s">
        <v>90</v>
      </c>
      <c r="AW503" s="350" t="s">
        <v>42</v>
      </c>
      <c r="AX503" s="350" t="s">
        <v>82</v>
      </c>
      <c r="AY503" s="352" t="s">
        <v>163</v>
      </c>
    </row>
    <row r="504" spans="2:51" s="355" customFormat="1" ht="13.5">
      <c r="B504" s="356"/>
      <c r="D504" s="346" t="s">
        <v>171</v>
      </c>
      <c r="E504" s="357" t="s">
        <v>5</v>
      </c>
      <c r="F504" s="358" t="s">
        <v>184</v>
      </c>
      <c r="H504" s="359">
        <v>5.39</v>
      </c>
      <c r="L504" s="356"/>
      <c r="M504" s="412"/>
      <c r="N504" s="413"/>
      <c r="O504" s="413"/>
      <c r="P504" s="413"/>
      <c r="Q504" s="413"/>
      <c r="R504" s="413"/>
      <c r="S504" s="413"/>
      <c r="T504" s="414"/>
      <c r="AT504" s="357" t="s">
        <v>171</v>
      </c>
      <c r="AU504" s="357" t="s">
        <v>90</v>
      </c>
      <c r="AV504" s="355" t="s">
        <v>93</v>
      </c>
      <c r="AW504" s="355" t="s">
        <v>42</v>
      </c>
      <c r="AX504" s="355" t="s">
        <v>82</v>
      </c>
      <c r="AY504" s="357" t="s">
        <v>163</v>
      </c>
    </row>
    <row r="505" spans="2:51" s="360" customFormat="1" ht="13.5">
      <c r="B505" s="361"/>
      <c r="D505" s="362" t="s">
        <v>171</v>
      </c>
      <c r="E505" s="363" t="s">
        <v>5</v>
      </c>
      <c r="F505" s="364" t="s">
        <v>185</v>
      </c>
      <c r="H505" s="365">
        <v>29.19</v>
      </c>
      <c r="L505" s="361"/>
      <c r="M505" s="415"/>
      <c r="N505" s="416"/>
      <c r="O505" s="416"/>
      <c r="P505" s="416"/>
      <c r="Q505" s="416"/>
      <c r="R505" s="416"/>
      <c r="S505" s="416"/>
      <c r="T505" s="417"/>
      <c r="AT505" s="418" t="s">
        <v>171</v>
      </c>
      <c r="AU505" s="418" t="s">
        <v>90</v>
      </c>
      <c r="AV505" s="360" t="s">
        <v>96</v>
      </c>
      <c r="AW505" s="360" t="s">
        <v>42</v>
      </c>
      <c r="AX505" s="360" t="s">
        <v>44</v>
      </c>
      <c r="AY505" s="418" t="s">
        <v>163</v>
      </c>
    </row>
    <row r="506" spans="2:65" s="267" customFormat="1" ht="31.5" customHeight="1">
      <c r="B506" s="268"/>
      <c r="C506" s="338" t="s">
        <v>620</v>
      </c>
      <c r="D506" s="338" t="s">
        <v>165</v>
      </c>
      <c r="E506" s="339" t="s">
        <v>611</v>
      </c>
      <c r="F506" s="340" t="s">
        <v>612</v>
      </c>
      <c r="G506" s="341" t="s">
        <v>188</v>
      </c>
      <c r="H506" s="342">
        <v>29.19</v>
      </c>
      <c r="I506" s="107"/>
      <c r="J506" s="343">
        <f>ROUND(I506*H506,2)</f>
        <v>0</v>
      </c>
      <c r="K506" s="340" t="s">
        <v>169</v>
      </c>
      <c r="L506" s="268"/>
      <c r="M506" s="401" t="s">
        <v>5</v>
      </c>
      <c r="N506" s="402" t="s">
        <v>53</v>
      </c>
      <c r="O506" s="269"/>
      <c r="P506" s="403">
        <f>O506*H506</f>
        <v>0</v>
      </c>
      <c r="Q506" s="403">
        <v>0</v>
      </c>
      <c r="R506" s="403">
        <f>Q506*H506</f>
        <v>0</v>
      </c>
      <c r="S506" s="403">
        <v>0</v>
      </c>
      <c r="T506" s="404">
        <f>S506*H506</f>
        <v>0</v>
      </c>
      <c r="AR506" s="386" t="s">
        <v>333</v>
      </c>
      <c r="AT506" s="386" t="s">
        <v>165</v>
      </c>
      <c r="AU506" s="386" t="s">
        <v>90</v>
      </c>
      <c r="AY506" s="386" t="s">
        <v>163</v>
      </c>
      <c r="BE506" s="405">
        <f>IF(N506="základní",J506,0)</f>
        <v>0</v>
      </c>
      <c r="BF506" s="405">
        <f>IF(N506="snížená",J506,0)</f>
        <v>0</v>
      </c>
      <c r="BG506" s="405">
        <f>IF(N506="zákl. přenesená",J506,0)</f>
        <v>0</v>
      </c>
      <c r="BH506" s="405">
        <f>IF(N506="sníž. přenesená",J506,0)</f>
        <v>0</v>
      </c>
      <c r="BI506" s="405">
        <f>IF(N506="nulová",J506,0)</f>
        <v>0</v>
      </c>
      <c r="BJ506" s="386" t="s">
        <v>44</v>
      </c>
      <c r="BK506" s="405">
        <f>ROUND(I506*H506,2)</f>
        <v>0</v>
      </c>
      <c r="BL506" s="386" t="s">
        <v>333</v>
      </c>
      <c r="BM506" s="386" t="s">
        <v>1529</v>
      </c>
    </row>
    <row r="507" spans="2:65" s="267" customFormat="1" ht="31.5" customHeight="1">
      <c r="B507" s="268"/>
      <c r="C507" s="338" t="s">
        <v>633</v>
      </c>
      <c r="D507" s="338" t="s">
        <v>165</v>
      </c>
      <c r="E507" s="339" t="s">
        <v>615</v>
      </c>
      <c r="F507" s="340" t="s">
        <v>616</v>
      </c>
      <c r="G507" s="341" t="s">
        <v>188</v>
      </c>
      <c r="H507" s="342">
        <v>29.19</v>
      </c>
      <c r="I507" s="107"/>
      <c r="J507" s="343">
        <f>ROUND(I507*H507,2)</f>
        <v>0</v>
      </c>
      <c r="K507" s="340" t="s">
        <v>169</v>
      </c>
      <c r="L507" s="268"/>
      <c r="M507" s="401" t="s">
        <v>5</v>
      </c>
      <c r="N507" s="402" t="s">
        <v>53</v>
      </c>
      <c r="O507" s="269"/>
      <c r="P507" s="403">
        <f>O507*H507</f>
        <v>0</v>
      </c>
      <c r="Q507" s="403">
        <v>1E-05</v>
      </c>
      <c r="R507" s="403">
        <f>Q507*H507</f>
        <v>0.00029190000000000005</v>
      </c>
      <c r="S507" s="403">
        <v>0</v>
      </c>
      <c r="T507" s="404">
        <f>S507*H507</f>
        <v>0</v>
      </c>
      <c r="AR507" s="386" t="s">
        <v>333</v>
      </c>
      <c r="AT507" s="386" t="s">
        <v>165</v>
      </c>
      <c r="AU507" s="386" t="s">
        <v>90</v>
      </c>
      <c r="AY507" s="386" t="s">
        <v>163</v>
      </c>
      <c r="BE507" s="405">
        <f>IF(N507="základní",J507,0)</f>
        <v>0</v>
      </c>
      <c r="BF507" s="405">
        <f>IF(N507="snížená",J507,0)</f>
        <v>0</v>
      </c>
      <c r="BG507" s="405">
        <f>IF(N507="zákl. přenesená",J507,0)</f>
        <v>0</v>
      </c>
      <c r="BH507" s="405">
        <f>IF(N507="sníž. přenesená",J507,0)</f>
        <v>0</v>
      </c>
      <c r="BI507" s="405">
        <f>IF(N507="nulová",J507,0)</f>
        <v>0</v>
      </c>
      <c r="BJ507" s="386" t="s">
        <v>44</v>
      </c>
      <c r="BK507" s="405">
        <f>ROUND(I507*H507,2)</f>
        <v>0</v>
      </c>
      <c r="BL507" s="386" t="s">
        <v>333</v>
      </c>
      <c r="BM507" s="386" t="s">
        <v>1530</v>
      </c>
    </row>
    <row r="508" spans="2:63" s="330" customFormat="1" ht="37.35" customHeight="1">
      <c r="B508" s="331"/>
      <c r="D508" s="335" t="s">
        <v>81</v>
      </c>
      <c r="E508" s="380" t="s">
        <v>618</v>
      </c>
      <c r="F508" s="380" t="s">
        <v>619</v>
      </c>
      <c r="J508" s="381">
        <f>BK508</f>
        <v>0</v>
      </c>
      <c r="L508" s="331"/>
      <c r="M508" s="395"/>
      <c r="N508" s="396"/>
      <c r="O508" s="396"/>
      <c r="P508" s="397">
        <f>SUM(P509:P513)</f>
        <v>0</v>
      </c>
      <c r="Q508" s="396"/>
      <c r="R508" s="397">
        <f>SUM(R509:R513)</f>
        <v>0</v>
      </c>
      <c r="S508" s="396"/>
      <c r="T508" s="398">
        <f>SUM(T509:T513)</f>
        <v>0</v>
      </c>
      <c r="AR508" s="332" t="s">
        <v>96</v>
      </c>
      <c r="AT508" s="399" t="s">
        <v>81</v>
      </c>
      <c r="AU508" s="399" t="s">
        <v>82</v>
      </c>
      <c r="AY508" s="332" t="s">
        <v>163</v>
      </c>
      <c r="BK508" s="400">
        <f>SUM(BK509:BK513)</f>
        <v>0</v>
      </c>
    </row>
    <row r="509" spans="2:65" s="267" customFormat="1" ht="22.5" customHeight="1">
      <c r="B509" s="268"/>
      <c r="C509" s="338" t="s">
        <v>640</v>
      </c>
      <c r="D509" s="338" t="s">
        <v>165</v>
      </c>
      <c r="E509" s="339" t="s">
        <v>621</v>
      </c>
      <c r="F509" s="340" t="s">
        <v>622</v>
      </c>
      <c r="G509" s="341" t="s">
        <v>623</v>
      </c>
      <c r="H509" s="342">
        <v>12</v>
      </c>
      <c r="I509" s="107"/>
      <c r="J509" s="343">
        <f>ROUND(I509*H509,2)</f>
        <v>0</v>
      </c>
      <c r="K509" s="340" t="s">
        <v>169</v>
      </c>
      <c r="L509" s="268"/>
      <c r="M509" s="401" t="s">
        <v>5</v>
      </c>
      <c r="N509" s="402" t="s">
        <v>53</v>
      </c>
      <c r="O509" s="269"/>
      <c r="P509" s="403">
        <f>O509*H509</f>
        <v>0</v>
      </c>
      <c r="Q509" s="403">
        <v>0</v>
      </c>
      <c r="R509" s="403">
        <f>Q509*H509</f>
        <v>0</v>
      </c>
      <c r="S509" s="403">
        <v>0</v>
      </c>
      <c r="T509" s="404">
        <f>S509*H509</f>
        <v>0</v>
      </c>
      <c r="AR509" s="386" t="s">
        <v>624</v>
      </c>
      <c r="AT509" s="386" t="s">
        <v>165</v>
      </c>
      <c r="AU509" s="386" t="s">
        <v>44</v>
      </c>
      <c r="AY509" s="386" t="s">
        <v>163</v>
      </c>
      <c r="BE509" s="405">
        <f>IF(N509="základní",J509,0)</f>
        <v>0</v>
      </c>
      <c r="BF509" s="405">
        <f>IF(N509="snížená",J509,0)</f>
        <v>0</v>
      </c>
      <c r="BG509" s="405">
        <f>IF(N509="zákl. přenesená",J509,0)</f>
        <v>0</v>
      </c>
      <c r="BH509" s="405">
        <f>IF(N509="sníž. přenesená",J509,0)</f>
        <v>0</v>
      </c>
      <c r="BI509" s="405">
        <f>IF(N509="nulová",J509,0)</f>
        <v>0</v>
      </c>
      <c r="BJ509" s="386" t="s">
        <v>44</v>
      </c>
      <c r="BK509" s="405">
        <f>ROUND(I509*H509,2)</f>
        <v>0</v>
      </c>
      <c r="BL509" s="386" t="s">
        <v>624</v>
      </c>
      <c r="BM509" s="386" t="s">
        <v>1531</v>
      </c>
    </row>
    <row r="510" spans="2:51" s="344" customFormat="1" ht="13.5">
      <c r="B510" s="345"/>
      <c r="D510" s="346" t="s">
        <v>171</v>
      </c>
      <c r="E510" s="347" t="s">
        <v>5</v>
      </c>
      <c r="F510" s="348" t="s">
        <v>626</v>
      </c>
      <c r="H510" s="349" t="s">
        <v>5</v>
      </c>
      <c r="L510" s="345"/>
      <c r="M510" s="406"/>
      <c r="N510" s="407"/>
      <c r="O510" s="407"/>
      <c r="P510" s="407"/>
      <c r="Q510" s="407"/>
      <c r="R510" s="407"/>
      <c r="S510" s="407"/>
      <c r="T510" s="408"/>
      <c r="AT510" s="349" t="s">
        <v>171</v>
      </c>
      <c r="AU510" s="349" t="s">
        <v>44</v>
      </c>
      <c r="AV510" s="344" t="s">
        <v>44</v>
      </c>
      <c r="AW510" s="344" t="s">
        <v>42</v>
      </c>
      <c r="AX510" s="344" t="s">
        <v>82</v>
      </c>
      <c r="AY510" s="349" t="s">
        <v>163</v>
      </c>
    </row>
    <row r="511" spans="2:51" s="344" customFormat="1" ht="13.5">
      <c r="B511" s="345"/>
      <c r="D511" s="346" t="s">
        <v>171</v>
      </c>
      <c r="E511" s="347" t="s">
        <v>5</v>
      </c>
      <c r="F511" s="348" t="s">
        <v>627</v>
      </c>
      <c r="H511" s="349" t="s">
        <v>5</v>
      </c>
      <c r="L511" s="345"/>
      <c r="M511" s="406"/>
      <c r="N511" s="407"/>
      <c r="O511" s="407"/>
      <c r="P511" s="407"/>
      <c r="Q511" s="407"/>
      <c r="R511" s="407"/>
      <c r="S511" s="407"/>
      <c r="T511" s="408"/>
      <c r="AT511" s="349" t="s">
        <v>171</v>
      </c>
      <c r="AU511" s="349" t="s">
        <v>44</v>
      </c>
      <c r="AV511" s="344" t="s">
        <v>44</v>
      </c>
      <c r="AW511" s="344" t="s">
        <v>42</v>
      </c>
      <c r="AX511" s="344" t="s">
        <v>82</v>
      </c>
      <c r="AY511" s="349" t="s">
        <v>163</v>
      </c>
    </row>
    <row r="512" spans="2:51" s="350" customFormat="1" ht="13.5">
      <c r="B512" s="351"/>
      <c r="D512" s="346" t="s">
        <v>171</v>
      </c>
      <c r="E512" s="352" t="s">
        <v>5</v>
      </c>
      <c r="F512" s="353" t="s">
        <v>1532</v>
      </c>
      <c r="H512" s="354">
        <v>12</v>
      </c>
      <c r="L512" s="351"/>
      <c r="M512" s="409"/>
      <c r="N512" s="410"/>
      <c r="O512" s="410"/>
      <c r="P512" s="410"/>
      <c r="Q512" s="410"/>
      <c r="R512" s="410"/>
      <c r="S512" s="410"/>
      <c r="T512" s="411"/>
      <c r="AT512" s="352" t="s">
        <v>171</v>
      </c>
      <c r="AU512" s="352" t="s">
        <v>44</v>
      </c>
      <c r="AV512" s="350" t="s">
        <v>90</v>
      </c>
      <c r="AW512" s="350" t="s">
        <v>42</v>
      </c>
      <c r="AX512" s="350" t="s">
        <v>82</v>
      </c>
      <c r="AY512" s="352" t="s">
        <v>163</v>
      </c>
    </row>
    <row r="513" spans="2:51" s="360" customFormat="1" ht="13.5">
      <c r="B513" s="361"/>
      <c r="D513" s="346" t="s">
        <v>171</v>
      </c>
      <c r="E513" s="373" t="s">
        <v>5</v>
      </c>
      <c r="F513" s="374" t="s">
        <v>185</v>
      </c>
      <c r="H513" s="375">
        <v>12</v>
      </c>
      <c r="L513" s="361"/>
      <c r="M513" s="415"/>
      <c r="N513" s="416"/>
      <c r="O513" s="416"/>
      <c r="P513" s="416"/>
      <c r="Q513" s="416"/>
      <c r="R513" s="416"/>
      <c r="S513" s="416"/>
      <c r="T513" s="417"/>
      <c r="AT513" s="418" t="s">
        <v>171</v>
      </c>
      <c r="AU513" s="418" t="s">
        <v>44</v>
      </c>
      <c r="AV513" s="360" t="s">
        <v>96</v>
      </c>
      <c r="AW513" s="360" t="s">
        <v>42</v>
      </c>
      <c r="AX513" s="360" t="s">
        <v>44</v>
      </c>
      <c r="AY513" s="418" t="s">
        <v>163</v>
      </c>
    </row>
    <row r="514" spans="2:63" s="330" customFormat="1" ht="37.35" customHeight="1">
      <c r="B514" s="331"/>
      <c r="D514" s="332" t="s">
        <v>81</v>
      </c>
      <c r="E514" s="333" t="s">
        <v>629</v>
      </c>
      <c r="F514" s="333" t="s">
        <v>630</v>
      </c>
      <c r="J514" s="334">
        <f>BK514</f>
        <v>0</v>
      </c>
      <c r="L514" s="331"/>
      <c r="M514" s="395"/>
      <c r="N514" s="396"/>
      <c r="O514" s="396"/>
      <c r="P514" s="397">
        <f>P515+P517</f>
        <v>0</v>
      </c>
      <c r="Q514" s="396"/>
      <c r="R514" s="397">
        <f>R515+R517</f>
        <v>0</v>
      </c>
      <c r="S514" s="396"/>
      <c r="T514" s="398">
        <f>T515+T517</f>
        <v>0</v>
      </c>
      <c r="AR514" s="332" t="s">
        <v>99</v>
      </c>
      <c r="AT514" s="399" t="s">
        <v>81</v>
      </c>
      <c r="AU514" s="399" t="s">
        <v>82</v>
      </c>
      <c r="AY514" s="332" t="s">
        <v>163</v>
      </c>
      <c r="BK514" s="400">
        <f>BK515+BK517</f>
        <v>0</v>
      </c>
    </row>
    <row r="515" spans="2:63" s="330" customFormat="1" ht="19.9" customHeight="1">
      <c r="B515" s="331"/>
      <c r="D515" s="335" t="s">
        <v>81</v>
      </c>
      <c r="E515" s="336" t="s">
        <v>631</v>
      </c>
      <c r="F515" s="336" t="s">
        <v>632</v>
      </c>
      <c r="J515" s="337">
        <f>BK515</f>
        <v>0</v>
      </c>
      <c r="L515" s="331"/>
      <c r="M515" s="395"/>
      <c r="N515" s="396"/>
      <c r="O515" s="396"/>
      <c r="P515" s="397">
        <f>P516</f>
        <v>0</v>
      </c>
      <c r="Q515" s="396"/>
      <c r="R515" s="397">
        <f>R516</f>
        <v>0</v>
      </c>
      <c r="S515" s="396"/>
      <c r="T515" s="398">
        <f>T516</f>
        <v>0</v>
      </c>
      <c r="AR515" s="332" t="s">
        <v>99</v>
      </c>
      <c r="AT515" s="399" t="s">
        <v>81</v>
      </c>
      <c r="AU515" s="399" t="s">
        <v>44</v>
      </c>
      <c r="AY515" s="332" t="s">
        <v>163</v>
      </c>
      <c r="BK515" s="400">
        <f>BK516</f>
        <v>0</v>
      </c>
    </row>
    <row r="516" spans="2:65" s="267" customFormat="1" ht="22.5" customHeight="1">
      <c r="B516" s="268"/>
      <c r="C516" s="338" t="s">
        <v>1533</v>
      </c>
      <c r="D516" s="338" t="s">
        <v>165</v>
      </c>
      <c r="E516" s="339" t="s">
        <v>634</v>
      </c>
      <c r="F516" s="340" t="s">
        <v>635</v>
      </c>
      <c r="G516" s="341" t="s">
        <v>168</v>
      </c>
      <c r="H516" s="342">
        <v>1</v>
      </c>
      <c r="I516" s="107"/>
      <c r="J516" s="343">
        <f>ROUND(I516*H516,2)</f>
        <v>0</v>
      </c>
      <c r="K516" s="340" t="s">
        <v>169</v>
      </c>
      <c r="L516" s="268"/>
      <c r="M516" s="401" t="s">
        <v>5</v>
      </c>
      <c r="N516" s="402" t="s">
        <v>53</v>
      </c>
      <c r="O516" s="269"/>
      <c r="P516" s="403">
        <f>O516*H516</f>
        <v>0</v>
      </c>
      <c r="Q516" s="403">
        <v>0</v>
      </c>
      <c r="R516" s="403">
        <f>Q516*H516</f>
        <v>0</v>
      </c>
      <c r="S516" s="403">
        <v>0</v>
      </c>
      <c r="T516" s="404">
        <f>S516*H516</f>
        <v>0</v>
      </c>
      <c r="AR516" s="386" t="s">
        <v>636</v>
      </c>
      <c r="AT516" s="386" t="s">
        <v>165</v>
      </c>
      <c r="AU516" s="386" t="s">
        <v>90</v>
      </c>
      <c r="AY516" s="386" t="s">
        <v>163</v>
      </c>
      <c r="BE516" s="405">
        <f>IF(N516="základní",J516,0)</f>
        <v>0</v>
      </c>
      <c r="BF516" s="405">
        <f>IF(N516="snížená",J516,0)</f>
        <v>0</v>
      </c>
      <c r="BG516" s="405">
        <f>IF(N516="zákl. přenesená",J516,0)</f>
        <v>0</v>
      </c>
      <c r="BH516" s="405">
        <f>IF(N516="sníž. přenesená",J516,0)</f>
        <v>0</v>
      </c>
      <c r="BI516" s="405">
        <f>IF(N516="nulová",J516,0)</f>
        <v>0</v>
      </c>
      <c r="BJ516" s="386" t="s">
        <v>44</v>
      </c>
      <c r="BK516" s="405">
        <f>ROUND(I516*H516,2)</f>
        <v>0</v>
      </c>
      <c r="BL516" s="386" t="s">
        <v>636</v>
      </c>
      <c r="BM516" s="386" t="s">
        <v>1534</v>
      </c>
    </row>
    <row r="517" spans="2:63" s="330" customFormat="1" ht="29.85" customHeight="1">
      <c r="B517" s="331"/>
      <c r="D517" s="335" t="s">
        <v>81</v>
      </c>
      <c r="E517" s="336" t="s">
        <v>638</v>
      </c>
      <c r="F517" s="336" t="s">
        <v>639</v>
      </c>
      <c r="J517" s="337">
        <f>BK517</f>
        <v>0</v>
      </c>
      <c r="L517" s="331"/>
      <c r="M517" s="395"/>
      <c r="N517" s="396"/>
      <c r="O517" s="396"/>
      <c r="P517" s="397">
        <f>P518</f>
        <v>0</v>
      </c>
      <c r="Q517" s="396"/>
      <c r="R517" s="397">
        <f>R518</f>
        <v>0</v>
      </c>
      <c r="S517" s="396"/>
      <c r="T517" s="398">
        <f>T518</f>
        <v>0</v>
      </c>
      <c r="AR517" s="332" t="s">
        <v>99</v>
      </c>
      <c r="AT517" s="399" t="s">
        <v>81</v>
      </c>
      <c r="AU517" s="399" t="s">
        <v>44</v>
      </c>
      <c r="AY517" s="332" t="s">
        <v>163</v>
      </c>
      <c r="BK517" s="400">
        <f>BK518</f>
        <v>0</v>
      </c>
    </row>
    <row r="518" spans="2:65" s="267" customFormat="1" ht="31.5" customHeight="1">
      <c r="B518" s="268"/>
      <c r="C518" s="338" t="s">
        <v>1535</v>
      </c>
      <c r="D518" s="338" t="s">
        <v>165</v>
      </c>
      <c r="E518" s="339" t="s">
        <v>641</v>
      </c>
      <c r="F518" s="340" t="s">
        <v>642</v>
      </c>
      <c r="G518" s="341" t="s">
        <v>643</v>
      </c>
      <c r="H518" s="342">
        <v>174</v>
      </c>
      <c r="I518" s="107"/>
      <c r="J518" s="343">
        <f>ROUND(I518*H518,2)</f>
        <v>0</v>
      </c>
      <c r="K518" s="340" t="s">
        <v>169</v>
      </c>
      <c r="L518" s="268"/>
      <c r="M518" s="401" t="s">
        <v>5</v>
      </c>
      <c r="N518" s="424" t="s">
        <v>53</v>
      </c>
      <c r="O518" s="425"/>
      <c r="P518" s="426">
        <f>O518*H518</f>
        <v>0</v>
      </c>
      <c r="Q518" s="426">
        <v>0</v>
      </c>
      <c r="R518" s="426">
        <f>Q518*H518</f>
        <v>0</v>
      </c>
      <c r="S518" s="426">
        <v>0</v>
      </c>
      <c r="T518" s="427">
        <f>S518*H518</f>
        <v>0</v>
      </c>
      <c r="AR518" s="386" t="s">
        <v>636</v>
      </c>
      <c r="AT518" s="386" t="s">
        <v>165</v>
      </c>
      <c r="AU518" s="386" t="s">
        <v>90</v>
      </c>
      <c r="AY518" s="386" t="s">
        <v>163</v>
      </c>
      <c r="BE518" s="405">
        <f>IF(N518="základní",J518,0)</f>
        <v>0</v>
      </c>
      <c r="BF518" s="405">
        <f>IF(N518="snížená",J518,0)</f>
        <v>0</v>
      </c>
      <c r="BG518" s="405">
        <f>IF(N518="zákl. přenesená",J518,0)</f>
        <v>0</v>
      </c>
      <c r="BH518" s="405">
        <f>IF(N518="sníž. přenesená",J518,0)</f>
        <v>0</v>
      </c>
      <c r="BI518" s="405">
        <f>IF(N518="nulová",J518,0)</f>
        <v>0</v>
      </c>
      <c r="BJ518" s="386" t="s">
        <v>44</v>
      </c>
      <c r="BK518" s="405">
        <f>ROUND(I518*H518,2)</f>
        <v>0</v>
      </c>
      <c r="BL518" s="386" t="s">
        <v>636</v>
      </c>
      <c r="BM518" s="386" t="s">
        <v>1536</v>
      </c>
    </row>
    <row r="519" spans="2:12" s="267" customFormat="1" ht="6.95" customHeight="1">
      <c r="B519" s="294"/>
      <c r="C519" s="295"/>
      <c r="D519" s="295"/>
      <c r="E519" s="295"/>
      <c r="F519" s="295"/>
      <c r="G519" s="295"/>
      <c r="H519" s="295"/>
      <c r="I519" s="295"/>
      <c r="J519" s="295"/>
      <c r="K519" s="295"/>
      <c r="L519" s="268"/>
    </row>
  </sheetData>
  <sheetProtection password="C712" sheet="1" objects="1" scenarios="1"/>
  <autoFilter ref="C89:K518"/>
  <mergeCells count="9">
    <mergeCell ref="E80:H80"/>
    <mergeCell ref="E82:H8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BR321"/>
  <sheetViews>
    <sheetView showGridLines="0" workbookViewId="0" topLeftCell="A1">
      <pane ySplit="1" topLeftCell="A93" activePane="bottomLeft" state="frozen"/>
      <selection pane="bottomLeft" activeCell="I99" sqref="I99"/>
    </sheetView>
  </sheetViews>
  <sheetFormatPr defaultColWidth="9.33203125" defaultRowHeight="13.5"/>
  <cols>
    <col min="1" max="1" width="8.33203125" style="258" customWidth="1"/>
    <col min="2" max="2" width="1.66796875" style="258" customWidth="1"/>
    <col min="3" max="3" width="4.16015625" style="258" customWidth="1"/>
    <col min="4" max="4" width="4.33203125" style="258" customWidth="1"/>
    <col min="5" max="5" width="17.16015625" style="258" customWidth="1"/>
    <col min="6" max="6" width="75" style="258" customWidth="1"/>
    <col min="7" max="7" width="8.66015625" style="258" customWidth="1"/>
    <col min="8" max="8" width="11.16015625" style="258" customWidth="1"/>
    <col min="9" max="9" width="12.66015625" style="258" customWidth="1"/>
    <col min="10" max="10" width="23.5" style="258" customWidth="1"/>
    <col min="11" max="11" width="15.5" style="258" customWidth="1"/>
    <col min="12" max="12" width="9.33203125" style="258" customWidth="1"/>
    <col min="13" max="18" width="9.33203125" style="258" hidden="1" customWidth="1"/>
    <col min="19" max="19" width="8.16015625" style="258" hidden="1" customWidth="1"/>
    <col min="20" max="20" width="29.66015625" style="258" hidden="1" customWidth="1"/>
    <col min="21" max="21" width="16.33203125" style="258" hidden="1" customWidth="1"/>
    <col min="22" max="22" width="12.33203125" style="258" customWidth="1"/>
    <col min="23" max="23" width="16.33203125" style="258" customWidth="1"/>
    <col min="24" max="24" width="12.33203125" style="258" customWidth="1"/>
    <col min="25" max="25" width="15" style="258" customWidth="1"/>
    <col min="26" max="26" width="11" style="258" customWidth="1"/>
    <col min="27" max="27" width="15" style="258" customWidth="1"/>
    <col min="28" max="28" width="16.33203125" style="258" customWidth="1"/>
    <col min="29" max="29" width="11" style="258" customWidth="1"/>
    <col min="30" max="30" width="15" style="258" customWidth="1"/>
    <col min="31" max="31" width="16.33203125" style="258" customWidth="1"/>
    <col min="32" max="43" width="9.33203125" style="258" customWidth="1"/>
    <col min="44" max="65" width="9.33203125" style="258" hidden="1" customWidth="1"/>
    <col min="66" max="16384" width="9.33203125" style="258" customWidth="1"/>
  </cols>
  <sheetData>
    <row r="1" spans="1:70" ht="21.75" customHeight="1">
      <c r="A1" s="383"/>
      <c r="B1" s="17"/>
      <c r="C1" s="17"/>
      <c r="D1" s="18" t="s">
        <v>1</v>
      </c>
      <c r="E1" s="17"/>
      <c r="F1" s="384" t="s">
        <v>120</v>
      </c>
      <c r="G1" s="530" t="s">
        <v>121</v>
      </c>
      <c r="H1" s="530"/>
      <c r="I1" s="17"/>
      <c r="J1" s="384" t="s">
        <v>122</v>
      </c>
      <c r="K1" s="18" t="s">
        <v>123</v>
      </c>
      <c r="L1" s="384" t="s">
        <v>124</v>
      </c>
      <c r="M1" s="384"/>
      <c r="N1" s="384"/>
      <c r="O1" s="384"/>
      <c r="P1" s="384"/>
      <c r="Q1" s="384"/>
      <c r="R1" s="384"/>
      <c r="S1" s="384"/>
      <c r="T1" s="384"/>
      <c r="U1" s="385"/>
      <c r="V1" s="385"/>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row>
    <row r="2" spans="3:46" ht="36.95" customHeight="1">
      <c r="L2" s="531" t="s">
        <v>8</v>
      </c>
      <c r="M2" s="532"/>
      <c r="N2" s="532"/>
      <c r="O2" s="532"/>
      <c r="P2" s="532"/>
      <c r="Q2" s="532"/>
      <c r="R2" s="532"/>
      <c r="S2" s="532"/>
      <c r="T2" s="532"/>
      <c r="U2" s="532"/>
      <c r="V2" s="532"/>
      <c r="AT2" s="386" t="s">
        <v>113</v>
      </c>
    </row>
    <row r="3" spans="2:46" ht="6.95" customHeight="1">
      <c r="B3" s="259"/>
      <c r="C3" s="260"/>
      <c r="D3" s="260"/>
      <c r="E3" s="260"/>
      <c r="F3" s="260"/>
      <c r="G3" s="260"/>
      <c r="H3" s="260"/>
      <c r="I3" s="260"/>
      <c r="J3" s="260"/>
      <c r="K3" s="261"/>
      <c r="AT3" s="386" t="s">
        <v>90</v>
      </c>
    </row>
    <row r="4" spans="2:46" ht="36.95" customHeight="1">
      <c r="B4" s="262"/>
      <c r="C4" s="263"/>
      <c r="D4" s="264" t="s">
        <v>125</v>
      </c>
      <c r="E4" s="263"/>
      <c r="F4" s="263"/>
      <c r="G4" s="263"/>
      <c r="H4" s="263"/>
      <c r="I4" s="263"/>
      <c r="J4" s="263"/>
      <c r="K4" s="265"/>
      <c r="M4" s="387" t="s">
        <v>13</v>
      </c>
      <c r="AT4" s="386" t="s">
        <v>6</v>
      </c>
    </row>
    <row r="5" spans="2:11" ht="6.95" customHeight="1">
      <c r="B5" s="262"/>
      <c r="C5" s="263"/>
      <c r="D5" s="263"/>
      <c r="E5" s="263"/>
      <c r="F5" s="263"/>
      <c r="G5" s="263"/>
      <c r="H5" s="263"/>
      <c r="I5" s="263"/>
      <c r="J5" s="263"/>
      <c r="K5" s="265"/>
    </row>
    <row r="6" spans="2:11" ht="15">
      <c r="B6" s="262"/>
      <c r="C6" s="263"/>
      <c r="D6" s="266" t="s">
        <v>19</v>
      </c>
      <c r="E6" s="263"/>
      <c r="F6" s="263"/>
      <c r="G6" s="263"/>
      <c r="H6" s="263"/>
      <c r="I6" s="263"/>
      <c r="J6" s="263"/>
      <c r="K6" s="265"/>
    </row>
    <row r="7" spans="2:11" ht="22.5" customHeight="1">
      <c r="B7" s="262"/>
      <c r="C7" s="263"/>
      <c r="D7" s="263"/>
      <c r="E7" s="525" t="str">
        <f>'Rekapitulace stavby'!K6</f>
        <v>Výměna nevyhovujících požárních uzávěrů objektů - Masarykova nemocnice Úl.</v>
      </c>
      <c r="F7" s="526"/>
      <c r="G7" s="526"/>
      <c r="H7" s="526"/>
      <c r="I7" s="263"/>
      <c r="J7" s="263"/>
      <c r="K7" s="265"/>
    </row>
    <row r="8" spans="2:11" s="267" customFormat="1" ht="15">
      <c r="B8" s="268"/>
      <c r="C8" s="269"/>
      <c r="D8" s="266" t="s">
        <v>126</v>
      </c>
      <c r="E8" s="269"/>
      <c r="F8" s="269"/>
      <c r="G8" s="269"/>
      <c r="H8" s="269"/>
      <c r="I8" s="269"/>
      <c r="J8" s="269"/>
      <c r="K8" s="270"/>
    </row>
    <row r="9" spans="2:11" s="267" customFormat="1" ht="36.95" customHeight="1">
      <c r="B9" s="268"/>
      <c r="C9" s="269"/>
      <c r="D9" s="269"/>
      <c r="E9" s="527" t="s">
        <v>1537</v>
      </c>
      <c r="F9" s="528"/>
      <c r="G9" s="528"/>
      <c r="H9" s="528"/>
      <c r="I9" s="269"/>
      <c r="J9" s="269"/>
      <c r="K9" s="270"/>
    </row>
    <row r="10" spans="2:11" s="267" customFormat="1" ht="13.5">
      <c r="B10" s="268"/>
      <c r="C10" s="269"/>
      <c r="D10" s="269"/>
      <c r="E10" s="269"/>
      <c r="F10" s="269"/>
      <c r="G10" s="269"/>
      <c r="H10" s="269"/>
      <c r="I10" s="269"/>
      <c r="J10" s="269"/>
      <c r="K10" s="270"/>
    </row>
    <row r="11" spans="2:11" s="267" customFormat="1" ht="14.45" customHeight="1">
      <c r="B11" s="268"/>
      <c r="C11" s="269"/>
      <c r="D11" s="266" t="s">
        <v>21</v>
      </c>
      <c r="E11" s="269"/>
      <c r="F11" s="271" t="s">
        <v>22</v>
      </c>
      <c r="G11" s="269"/>
      <c r="H11" s="269"/>
      <c r="I11" s="266" t="s">
        <v>23</v>
      </c>
      <c r="J11" s="271" t="s">
        <v>24</v>
      </c>
      <c r="K11" s="270"/>
    </row>
    <row r="12" spans="2:11" s="267" customFormat="1" ht="14.45" customHeight="1">
      <c r="B12" s="268"/>
      <c r="C12" s="269"/>
      <c r="D12" s="266" t="s">
        <v>25</v>
      </c>
      <c r="E12" s="269"/>
      <c r="F12" s="271" t="s">
        <v>26</v>
      </c>
      <c r="G12" s="269"/>
      <c r="H12" s="269"/>
      <c r="I12" s="266" t="s">
        <v>27</v>
      </c>
      <c r="J12" s="272" t="str">
        <f>'Rekapitulace stavby'!AN8</f>
        <v>09.02.2017</v>
      </c>
      <c r="K12" s="270"/>
    </row>
    <row r="13" spans="2:11" s="267" customFormat="1" ht="21.75" customHeight="1">
      <c r="B13" s="268"/>
      <c r="C13" s="269"/>
      <c r="D13" s="273" t="s">
        <v>29</v>
      </c>
      <c r="E13" s="269"/>
      <c r="F13" s="274" t="s">
        <v>30</v>
      </c>
      <c r="G13" s="269"/>
      <c r="H13" s="269"/>
      <c r="I13" s="273" t="s">
        <v>31</v>
      </c>
      <c r="J13" s="274" t="s">
        <v>32</v>
      </c>
      <c r="K13" s="270"/>
    </row>
    <row r="14" spans="2:11" s="267" customFormat="1" ht="14.45" customHeight="1">
      <c r="B14" s="268"/>
      <c r="C14" s="269"/>
      <c r="D14" s="266" t="s">
        <v>33</v>
      </c>
      <c r="E14" s="269"/>
      <c r="F14" s="269"/>
      <c r="G14" s="269"/>
      <c r="H14" s="269"/>
      <c r="I14" s="266" t="s">
        <v>34</v>
      </c>
      <c r="J14" s="271" t="s">
        <v>35</v>
      </c>
      <c r="K14" s="270"/>
    </row>
    <row r="15" spans="2:11" s="267" customFormat="1" ht="18" customHeight="1">
      <c r="B15" s="268"/>
      <c r="C15" s="269"/>
      <c r="D15" s="269"/>
      <c r="E15" s="271" t="s">
        <v>36</v>
      </c>
      <c r="F15" s="269"/>
      <c r="G15" s="269"/>
      <c r="H15" s="269"/>
      <c r="I15" s="266" t="s">
        <v>37</v>
      </c>
      <c r="J15" s="271" t="s">
        <v>38</v>
      </c>
      <c r="K15" s="270"/>
    </row>
    <row r="16" spans="2:11" s="267" customFormat="1" ht="6.95" customHeight="1">
      <c r="B16" s="268"/>
      <c r="C16" s="269"/>
      <c r="D16" s="269"/>
      <c r="E16" s="269"/>
      <c r="F16" s="269"/>
      <c r="G16" s="269"/>
      <c r="H16" s="269"/>
      <c r="I16" s="269"/>
      <c r="J16" s="269"/>
      <c r="K16" s="270"/>
    </row>
    <row r="17" spans="2:11" s="267" customFormat="1" ht="14.45" customHeight="1">
      <c r="B17" s="268"/>
      <c r="C17" s="269"/>
      <c r="D17" s="266" t="s">
        <v>39</v>
      </c>
      <c r="E17" s="269"/>
      <c r="F17" s="269"/>
      <c r="G17" s="269"/>
      <c r="H17" s="269"/>
      <c r="I17" s="266" t="s">
        <v>34</v>
      </c>
      <c r="J17" s="271" t="str">
        <f>IF('Rekapitulace stavby'!AN13="Vyplň údaj","",IF('Rekapitulace stavby'!AN13="","",'Rekapitulace stavby'!AN13))</f>
        <v/>
      </c>
      <c r="K17" s="270"/>
    </row>
    <row r="18" spans="2:11" s="267" customFormat="1" ht="18" customHeight="1">
      <c r="B18" s="268"/>
      <c r="C18" s="269"/>
      <c r="D18" s="269"/>
      <c r="E18" s="271" t="str">
        <f>IF('Rekapitulace stavby'!E14="Vyplň údaj","",IF('Rekapitulace stavby'!E14="","",'Rekapitulace stavby'!E14))</f>
        <v/>
      </c>
      <c r="F18" s="269"/>
      <c r="G18" s="269"/>
      <c r="H18" s="269"/>
      <c r="I18" s="266" t="s">
        <v>37</v>
      </c>
      <c r="J18" s="271" t="str">
        <f>IF('Rekapitulace stavby'!AN14="Vyplň údaj","",IF('Rekapitulace stavby'!AN14="","",'Rekapitulace stavby'!AN14))</f>
        <v/>
      </c>
      <c r="K18" s="270"/>
    </row>
    <row r="19" spans="2:11" s="267" customFormat="1" ht="6.95" customHeight="1">
      <c r="B19" s="268"/>
      <c r="C19" s="269"/>
      <c r="D19" s="269"/>
      <c r="E19" s="269"/>
      <c r="F19" s="269"/>
      <c r="G19" s="269"/>
      <c r="H19" s="269"/>
      <c r="I19" s="269"/>
      <c r="J19" s="269"/>
      <c r="K19" s="270"/>
    </row>
    <row r="20" spans="2:11" s="267" customFormat="1" ht="14.45" customHeight="1">
      <c r="B20" s="268"/>
      <c r="C20" s="269"/>
      <c r="D20" s="266" t="s">
        <v>41</v>
      </c>
      <c r="E20" s="269"/>
      <c r="F20" s="269"/>
      <c r="G20" s="269"/>
      <c r="H20" s="269"/>
      <c r="I20" s="266" t="s">
        <v>34</v>
      </c>
      <c r="J20" s="271" t="s">
        <v>5</v>
      </c>
      <c r="K20" s="270"/>
    </row>
    <row r="21" spans="2:11" s="267" customFormat="1" ht="18" customHeight="1">
      <c r="B21" s="268"/>
      <c r="C21" s="269"/>
      <c r="D21" s="269"/>
      <c r="E21" s="271" t="s">
        <v>43</v>
      </c>
      <c r="F21" s="269"/>
      <c r="G21" s="269"/>
      <c r="H21" s="269"/>
      <c r="I21" s="266" t="s">
        <v>37</v>
      </c>
      <c r="J21" s="271" t="s">
        <v>5</v>
      </c>
      <c r="K21" s="270"/>
    </row>
    <row r="22" spans="2:11" s="267" customFormat="1" ht="6.95" customHeight="1">
      <c r="B22" s="268"/>
      <c r="C22" s="269"/>
      <c r="D22" s="269"/>
      <c r="E22" s="269"/>
      <c r="F22" s="269"/>
      <c r="G22" s="269"/>
      <c r="H22" s="269"/>
      <c r="I22" s="269"/>
      <c r="J22" s="269"/>
      <c r="K22" s="270"/>
    </row>
    <row r="23" spans="2:11" s="267" customFormat="1" ht="14.45" customHeight="1">
      <c r="B23" s="268"/>
      <c r="C23" s="269"/>
      <c r="D23" s="266" t="s">
        <v>45</v>
      </c>
      <c r="E23" s="269"/>
      <c r="F23" s="269"/>
      <c r="G23" s="269"/>
      <c r="H23" s="269"/>
      <c r="I23" s="269"/>
      <c r="J23" s="269"/>
      <c r="K23" s="270"/>
    </row>
    <row r="24" spans="2:11" s="275" customFormat="1" ht="63" customHeight="1">
      <c r="B24" s="276"/>
      <c r="C24" s="277"/>
      <c r="D24" s="277"/>
      <c r="E24" s="529" t="s">
        <v>47</v>
      </c>
      <c r="F24" s="529"/>
      <c r="G24" s="529"/>
      <c r="H24" s="529"/>
      <c r="I24" s="277"/>
      <c r="J24" s="277"/>
      <c r="K24" s="278"/>
    </row>
    <row r="25" spans="2:11" s="267" customFormat="1" ht="6.95" customHeight="1">
      <c r="B25" s="268"/>
      <c r="C25" s="269"/>
      <c r="D25" s="269"/>
      <c r="E25" s="269"/>
      <c r="F25" s="269"/>
      <c r="G25" s="269"/>
      <c r="H25" s="269"/>
      <c r="I25" s="269"/>
      <c r="J25" s="269"/>
      <c r="K25" s="270"/>
    </row>
    <row r="26" spans="2:11" s="267" customFormat="1" ht="6.95" customHeight="1">
      <c r="B26" s="268"/>
      <c r="C26" s="269"/>
      <c r="D26" s="279"/>
      <c r="E26" s="279"/>
      <c r="F26" s="279"/>
      <c r="G26" s="279"/>
      <c r="H26" s="279"/>
      <c r="I26" s="279"/>
      <c r="J26" s="279"/>
      <c r="K26" s="280"/>
    </row>
    <row r="27" spans="2:11" s="267" customFormat="1" ht="25.35" customHeight="1">
      <c r="B27" s="268"/>
      <c r="C27" s="269"/>
      <c r="D27" s="281" t="s">
        <v>48</v>
      </c>
      <c r="E27" s="269"/>
      <c r="F27" s="269"/>
      <c r="G27" s="269"/>
      <c r="H27" s="269"/>
      <c r="I27" s="269"/>
      <c r="J27" s="282">
        <f>ROUND(J90,0)</f>
        <v>0</v>
      </c>
      <c r="K27" s="270"/>
    </row>
    <row r="28" spans="2:11" s="267" customFormat="1" ht="6.95" customHeight="1">
      <c r="B28" s="268"/>
      <c r="C28" s="269"/>
      <c r="D28" s="279"/>
      <c r="E28" s="279"/>
      <c r="F28" s="279"/>
      <c r="G28" s="279"/>
      <c r="H28" s="279"/>
      <c r="I28" s="279"/>
      <c r="J28" s="279"/>
      <c r="K28" s="280"/>
    </row>
    <row r="29" spans="2:11" s="267" customFormat="1" ht="14.45" customHeight="1">
      <c r="B29" s="268"/>
      <c r="C29" s="269"/>
      <c r="D29" s="269"/>
      <c r="E29" s="269"/>
      <c r="F29" s="283" t="s">
        <v>50</v>
      </c>
      <c r="G29" s="269"/>
      <c r="H29" s="269"/>
      <c r="I29" s="283" t="s">
        <v>49</v>
      </c>
      <c r="J29" s="283" t="s">
        <v>51</v>
      </c>
      <c r="K29" s="270"/>
    </row>
    <row r="30" spans="2:11" s="267" customFormat="1" ht="14.45" customHeight="1">
      <c r="B30" s="268"/>
      <c r="C30" s="269"/>
      <c r="D30" s="284" t="s">
        <v>52</v>
      </c>
      <c r="E30" s="284" t="s">
        <v>53</v>
      </c>
      <c r="F30" s="285">
        <f>ROUND(SUM(BE90:BE320),0)</f>
        <v>0</v>
      </c>
      <c r="G30" s="269"/>
      <c r="H30" s="269"/>
      <c r="I30" s="286">
        <v>0.21</v>
      </c>
      <c r="J30" s="285">
        <f>ROUND(ROUND((SUM(BE90:BE320)),0)*I30,1)</f>
        <v>0</v>
      </c>
      <c r="K30" s="270"/>
    </row>
    <row r="31" spans="2:11" s="267" customFormat="1" ht="14.45" customHeight="1">
      <c r="B31" s="268"/>
      <c r="C31" s="269"/>
      <c r="D31" s="269"/>
      <c r="E31" s="284" t="s">
        <v>54</v>
      </c>
      <c r="F31" s="285">
        <f>ROUND(SUM(BF90:BF320),0)</f>
        <v>0</v>
      </c>
      <c r="G31" s="269"/>
      <c r="H31" s="269"/>
      <c r="I31" s="286">
        <v>0.15</v>
      </c>
      <c r="J31" s="285">
        <f>ROUND(ROUND((SUM(BF90:BF320)),0)*I31,1)</f>
        <v>0</v>
      </c>
      <c r="K31" s="270"/>
    </row>
    <row r="32" spans="2:11" s="267" customFormat="1" ht="14.45" customHeight="1" hidden="1">
      <c r="B32" s="268"/>
      <c r="C32" s="269"/>
      <c r="D32" s="269"/>
      <c r="E32" s="284" t="s">
        <v>55</v>
      </c>
      <c r="F32" s="285">
        <f>ROUND(SUM(BG90:BG320),0)</f>
        <v>0</v>
      </c>
      <c r="G32" s="269"/>
      <c r="H32" s="269"/>
      <c r="I32" s="286">
        <v>0.21</v>
      </c>
      <c r="J32" s="285">
        <v>0</v>
      </c>
      <c r="K32" s="270"/>
    </row>
    <row r="33" spans="2:11" s="267" customFormat="1" ht="14.45" customHeight="1" hidden="1">
      <c r="B33" s="268"/>
      <c r="C33" s="269"/>
      <c r="D33" s="269"/>
      <c r="E33" s="284" t="s">
        <v>56</v>
      </c>
      <c r="F33" s="285">
        <f>ROUND(SUM(BH90:BH320),0)</f>
        <v>0</v>
      </c>
      <c r="G33" s="269"/>
      <c r="H33" s="269"/>
      <c r="I33" s="286">
        <v>0.15</v>
      </c>
      <c r="J33" s="285">
        <v>0</v>
      </c>
      <c r="K33" s="270"/>
    </row>
    <row r="34" spans="2:11" s="267" customFormat="1" ht="14.45" customHeight="1" hidden="1">
      <c r="B34" s="268"/>
      <c r="C34" s="269"/>
      <c r="D34" s="269"/>
      <c r="E34" s="284" t="s">
        <v>57</v>
      </c>
      <c r="F34" s="285">
        <f>ROUND(SUM(BI90:BI320),0)</f>
        <v>0</v>
      </c>
      <c r="G34" s="269"/>
      <c r="H34" s="269"/>
      <c r="I34" s="286">
        <v>0</v>
      </c>
      <c r="J34" s="285">
        <v>0</v>
      </c>
      <c r="K34" s="270"/>
    </row>
    <row r="35" spans="2:11" s="267" customFormat="1" ht="6.95" customHeight="1">
      <c r="B35" s="268"/>
      <c r="C35" s="269"/>
      <c r="D35" s="269"/>
      <c r="E35" s="269"/>
      <c r="F35" s="269"/>
      <c r="G35" s="269"/>
      <c r="H35" s="269"/>
      <c r="I35" s="269"/>
      <c r="J35" s="269"/>
      <c r="K35" s="270"/>
    </row>
    <row r="36" spans="2:11" s="267" customFormat="1" ht="25.35" customHeight="1">
      <c r="B36" s="268"/>
      <c r="C36" s="287"/>
      <c r="D36" s="288" t="s">
        <v>58</v>
      </c>
      <c r="E36" s="289"/>
      <c r="F36" s="289"/>
      <c r="G36" s="290" t="s">
        <v>59</v>
      </c>
      <c r="H36" s="291" t="s">
        <v>60</v>
      </c>
      <c r="I36" s="289"/>
      <c r="J36" s="292">
        <f>SUM(J27:J34)</f>
        <v>0</v>
      </c>
      <c r="K36" s="293"/>
    </row>
    <row r="37" spans="2:11" s="267" customFormat="1" ht="14.45" customHeight="1">
      <c r="B37" s="294"/>
      <c r="C37" s="295"/>
      <c r="D37" s="295"/>
      <c r="E37" s="295"/>
      <c r="F37" s="295"/>
      <c r="G37" s="295"/>
      <c r="H37" s="295"/>
      <c r="I37" s="295"/>
      <c r="J37" s="295"/>
      <c r="K37" s="296"/>
    </row>
    <row r="41" spans="2:11" s="267" customFormat="1" ht="6.95" customHeight="1">
      <c r="B41" s="297"/>
      <c r="C41" s="298"/>
      <c r="D41" s="298"/>
      <c r="E41" s="298"/>
      <c r="F41" s="298"/>
      <c r="G41" s="298"/>
      <c r="H41" s="298"/>
      <c r="I41" s="298"/>
      <c r="J41" s="298"/>
      <c r="K41" s="299"/>
    </row>
    <row r="42" spans="2:11" s="267" customFormat="1" ht="36.95" customHeight="1">
      <c r="B42" s="268"/>
      <c r="C42" s="264" t="s">
        <v>128</v>
      </c>
      <c r="D42" s="269"/>
      <c r="E42" s="269"/>
      <c r="F42" s="269"/>
      <c r="G42" s="269"/>
      <c r="H42" s="269"/>
      <c r="I42" s="269"/>
      <c r="J42" s="269"/>
      <c r="K42" s="270"/>
    </row>
    <row r="43" spans="2:11" s="267" customFormat="1" ht="6.95" customHeight="1">
      <c r="B43" s="268"/>
      <c r="C43" s="269"/>
      <c r="D43" s="269"/>
      <c r="E43" s="269"/>
      <c r="F43" s="269"/>
      <c r="G43" s="269"/>
      <c r="H43" s="269"/>
      <c r="I43" s="269"/>
      <c r="J43" s="269"/>
      <c r="K43" s="270"/>
    </row>
    <row r="44" spans="2:11" s="267" customFormat="1" ht="14.45" customHeight="1">
      <c r="B44" s="268"/>
      <c r="C44" s="266" t="s">
        <v>19</v>
      </c>
      <c r="D44" s="269"/>
      <c r="E44" s="269"/>
      <c r="F44" s="269"/>
      <c r="G44" s="269"/>
      <c r="H44" s="269"/>
      <c r="I44" s="269"/>
      <c r="J44" s="269"/>
      <c r="K44" s="270"/>
    </row>
    <row r="45" spans="2:11" s="267" customFormat="1" ht="22.5" customHeight="1">
      <c r="B45" s="268"/>
      <c r="C45" s="269"/>
      <c r="D45" s="269"/>
      <c r="E45" s="525" t="str">
        <f>E7</f>
        <v>Výměna nevyhovujících požárních uzávěrů objektů - Masarykova nemocnice Úl.</v>
      </c>
      <c r="F45" s="526"/>
      <c r="G45" s="526"/>
      <c r="H45" s="526"/>
      <c r="I45" s="269"/>
      <c r="J45" s="269"/>
      <c r="K45" s="270"/>
    </row>
    <row r="46" spans="2:11" s="267" customFormat="1" ht="14.45" customHeight="1">
      <c r="B46" s="268"/>
      <c r="C46" s="266" t="s">
        <v>126</v>
      </c>
      <c r="D46" s="269"/>
      <c r="E46" s="269"/>
      <c r="F46" s="269"/>
      <c r="G46" s="269"/>
      <c r="H46" s="269"/>
      <c r="I46" s="269"/>
      <c r="J46" s="269"/>
      <c r="K46" s="270"/>
    </row>
    <row r="47" spans="2:11" s="267" customFormat="1" ht="23.25" customHeight="1">
      <c r="B47" s="268"/>
      <c r="C47" s="269"/>
      <c r="D47" s="269"/>
      <c r="E47" s="527" t="str">
        <f>E9</f>
        <v>9 - Budova Lékárny</v>
      </c>
      <c r="F47" s="528"/>
      <c r="G47" s="528"/>
      <c r="H47" s="528"/>
      <c r="I47" s="269"/>
      <c r="J47" s="269"/>
      <c r="K47" s="270"/>
    </row>
    <row r="48" spans="2:11" s="267" customFormat="1" ht="6.95" customHeight="1">
      <c r="B48" s="268"/>
      <c r="C48" s="269"/>
      <c r="D48" s="269"/>
      <c r="E48" s="269"/>
      <c r="F48" s="269"/>
      <c r="G48" s="269"/>
      <c r="H48" s="269"/>
      <c r="I48" s="269"/>
      <c r="J48" s="269"/>
      <c r="K48" s="270"/>
    </row>
    <row r="49" spans="2:11" s="267" customFormat="1" ht="18" customHeight="1">
      <c r="B49" s="268"/>
      <c r="C49" s="266" t="s">
        <v>25</v>
      </c>
      <c r="D49" s="269"/>
      <c r="E49" s="269"/>
      <c r="F49" s="271" t="str">
        <f>F12</f>
        <v>Ústí nad Labem</v>
      </c>
      <c r="G49" s="269"/>
      <c r="H49" s="269"/>
      <c r="I49" s="266" t="s">
        <v>27</v>
      </c>
      <c r="J49" s="272" t="str">
        <f>IF(J12="","",J12)</f>
        <v>09.02.2017</v>
      </c>
      <c r="K49" s="270"/>
    </row>
    <row r="50" spans="2:11" s="267" customFormat="1" ht="6.95" customHeight="1">
      <c r="B50" s="268"/>
      <c r="C50" s="269"/>
      <c r="D50" s="269"/>
      <c r="E50" s="269"/>
      <c r="F50" s="269"/>
      <c r="G50" s="269"/>
      <c r="H50" s="269"/>
      <c r="I50" s="269"/>
      <c r="J50" s="269"/>
      <c r="K50" s="270"/>
    </row>
    <row r="51" spans="2:11" s="267" customFormat="1" ht="15">
      <c r="B51" s="268"/>
      <c r="C51" s="266" t="s">
        <v>33</v>
      </c>
      <c r="D51" s="269"/>
      <c r="E51" s="269"/>
      <c r="F51" s="271" t="str">
        <f>E15</f>
        <v>Krajská zdravotní, a.s.</v>
      </c>
      <c r="G51" s="269"/>
      <c r="H51" s="269"/>
      <c r="I51" s="266" t="s">
        <v>41</v>
      </c>
      <c r="J51" s="271" t="str">
        <f>E21</f>
        <v>PBŘ</v>
      </c>
      <c r="K51" s="270"/>
    </row>
    <row r="52" spans="2:11" s="267" customFormat="1" ht="14.45" customHeight="1">
      <c r="B52" s="268"/>
      <c r="C52" s="266" t="s">
        <v>39</v>
      </c>
      <c r="D52" s="269"/>
      <c r="E52" s="269"/>
      <c r="F52" s="271" t="str">
        <f>IF(E18="","",E18)</f>
        <v/>
      </c>
      <c r="G52" s="269"/>
      <c r="H52" s="269"/>
      <c r="I52" s="269"/>
      <c r="J52" s="269"/>
      <c r="K52" s="270"/>
    </row>
    <row r="53" spans="2:11" s="267" customFormat="1" ht="10.35" customHeight="1">
      <c r="B53" s="268"/>
      <c r="C53" s="269"/>
      <c r="D53" s="269"/>
      <c r="E53" s="269"/>
      <c r="F53" s="269"/>
      <c r="G53" s="269"/>
      <c r="H53" s="269"/>
      <c r="I53" s="269"/>
      <c r="J53" s="269"/>
      <c r="K53" s="270"/>
    </row>
    <row r="54" spans="2:11" s="267" customFormat="1" ht="29.25" customHeight="1">
      <c r="B54" s="268"/>
      <c r="C54" s="300" t="s">
        <v>129</v>
      </c>
      <c r="D54" s="287"/>
      <c r="E54" s="287"/>
      <c r="F54" s="287"/>
      <c r="G54" s="287"/>
      <c r="H54" s="287"/>
      <c r="I54" s="287"/>
      <c r="J54" s="301" t="s">
        <v>130</v>
      </c>
      <c r="K54" s="302"/>
    </row>
    <row r="55" spans="2:11" s="267" customFormat="1" ht="10.35" customHeight="1">
      <c r="B55" s="268"/>
      <c r="C55" s="269"/>
      <c r="D55" s="269"/>
      <c r="E55" s="269"/>
      <c r="F55" s="269"/>
      <c r="G55" s="269"/>
      <c r="H55" s="269"/>
      <c r="I55" s="269"/>
      <c r="J55" s="269"/>
      <c r="K55" s="270"/>
    </row>
    <row r="56" spans="2:47" s="267" customFormat="1" ht="29.25" customHeight="1">
      <c r="B56" s="268"/>
      <c r="C56" s="303" t="s">
        <v>131</v>
      </c>
      <c r="D56" s="269"/>
      <c r="E56" s="269"/>
      <c r="F56" s="269"/>
      <c r="G56" s="269"/>
      <c r="H56" s="269"/>
      <c r="I56" s="269"/>
      <c r="J56" s="282">
        <f>J90</f>
        <v>0</v>
      </c>
      <c r="K56" s="270"/>
      <c r="AU56" s="386" t="s">
        <v>132</v>
      </c>
    </row>
    <row r="57" spans="2:11" s="304" customFormat="1" ht="24.95" customHeight="1">
      <c r="B57" s="305"/>
      <c r="C57" s="306"/>
      <c r="D57" s="307" t="s">
        <v>133</v>
      </c>
      <c r="E57" s="308"/>
      <c r="F57" s="308"/>
      <c r="G57" s="308"/>
      <c r="H57" s="308"/>
      <c r="I57" s="308"/>
      <c r="J57" s="309">
        <f>J91</f>
        <v>0</v>
      </c>
      <c r="K57" s="310"/>
    </row>
    <row r="58" spans="2:11" s="311" customFormat="1" ht="19.9" customHeight="1">
      <c r="B58" s="312"/>
      <c r="C58" s="313"/>
      <c r="D58" s="314" t="s">
        <v>134</v>
      </c>
      <c r="E58" s="315"/>
      <c r="F58" s="315"/>
      <c r="G58" s="315"/>
      <c r="H58" s="315"/>
      <c r="I58" s="315"/>
      <c r="J58" s="316">
        <f>J92</f>
        <v>0</v>
      </c>
      <c r="K58" s="317"/>
    </row>
    <row r="59" spans="2:11" s="311" customFormat="1" ht="19.9" customHeight="1">
      <c r="B59" s="312"/>
      <c r="C59" s="313"/>
      <c r="D59" s="314" t="s">
        <v>135</v>
      </c>
      <c r="E59" s="315"/>
      <c r="F59" s="315"/>
      <c r="G59" s="315"/>
      <c r="H59" s="315"/>
      <c r="I59" s="315"/>
      <c r="J59" s="316">
        <f>J136</f>
        <v>0</v>
      </c>
      <c r="K59" s="317"/>
    </row>
    <row r="60" spans="2:11" s="311" customFormat="1" ht="19.9" customHeight="1">
      <c r="B60" s="312"/>
      <c r="C60" s="313"/>
      <c r="D60" s="314" t="s">
        <v>136</v>
      </c>
      <c r="E60" s="315"/>
      <c r="F60" s="315"/>
      <c r="G60" s="315"/>
      <c r="H60" s="315"/>
      <c r="I60" s="315"/>
      <c r="J60" s="316">
        <f>J170</f>
        <v>0</v>
      </c>
      <c r="K60" s="317"/>
    </row>
    <row r="61" spans="2:11" s="311" customFormat="1" ht="19.9" customHeight="1">
      <c r="B61" s="312"/>
      <c r="C61" s="313"/>
      <c r="D61" s="314" t="s">
        <v>137</v>
      </c>
      <c r="E61" s="315"/>
      <c r="F61" s="315"/>
      <c r="G61" s="315"/>
      <c r="H61" s="315"/>
      <c r="I61" s="315"/>
      <c r="J61" s="316">
        <f>J186</f>
        <v>0</v>
      </c>
      <c r="K61" s="317"/>
    </row>
    <row r="62" spans="2:11" s="304" customFormat="1" ht="24.95" customHeight="1">
      <c r="B62" s="305"/>
      <c r="C62" s="306"/>
      <c r="D62" s="307" t="s">
        <v>138</v>
      </c>
      <c r="E62" s="308"/>
      <c r="F62" s="308"/>
      <c r="G62" s="308"/>
      <c r="H62" s="308"/>
      <c r="I62" s="308"/>
      <c r="J62" s="309">
        <f>J189</f>
        <v>0</v>
      </c>
      <c r="K62" s="310"/>
    </row>
    <row r="63" spans="2:11" s="311" customFormat="1" ht="19.9" customHeight="1">
      <c r="B63" s="312"/>
      <c r="C63" s="313"/>
      <c r="D63" s="314" t="s">
        <v>139</v>
      </c>
      <c r="E63" s="315"/>
      <c r="F63" s="315"/>
      <c r="G63" s="315"/>
      <c r="H63" s="315"/>
      <c r="I63" s="315"/>
      <c r="J63" s="316">
        <f>J190</f>
        <v>0</v>
      </c>
      <c r="K63" s="317"/>
    </row>
    <row r="64" spans="2:11" s="311" customFormat="1" ht="19.9" customHeight="1">
      <c r="B64" s="312"/>
      <c r="C64" s="313"/>
      <c r="D64" s="314" t="s">
        <v>140</v>
      </c>
      <c r="E64" s="315"/>
      <c r="F64" s="315"/>
      <c r="G64" s="315"/>
      <c r="H64" s="315"/>
      <c r="I64" s="315"/>
      <c r="J64" s="316">
        <f>J220</f>
        <v>0</v>
      </c>
      <c r="K64" s="317"/>
    </row>
    <row r="65" spans="2:11" s="311" customFormat="1" ht="19.9" customHeight="1">
      <c r="B65" s="312"/>
      <c r="C65" s="313"/>
      <c r="D65" s="314" t="s">
        <v>141</v>
      </c>
      <c r="E65" s="315"/>
      <c r="F65" s="315"/>
      <c r="G65" s="315"/>
      <c r="H65" s="315"/>
      <c r="I65" s="315"/>
      <c r="J65" s="316">
        <f>J237</f>
        <v>0</v>
      </c>
      <c r="K65" s="317"/>
    </row>
    <row r="66" spans="2:11" s="311" customFormat="1" ht="19.9" customHeight="1">
      <c r="B66" s="312"/>
      <c r="C66" s="313"/>
      <c r="D66" s="314" t="s">
        <v>142</v>
      </c>
      <c r="E66" s="315"/>
      <c r="F66" s="315"/>
      <c r="G66" s="315"/>
      <c r="H66" s="315"/>
      <c r="I66" s="315"/>
      <c r="J66" s="316">
        <f>J262</f>
        <v>0</v>
      </c>
      <c r="K66" s="317"/>
    </row>
    <row r="67" spans="2:11" s="304" customFormat="1" ht="24.95" customHeight="1">
      <c r="B67" s="305"/>
      <c r="C67" s="306"/>
      <c r="D67" s="307" t="s">
        <v>143</v>
      </c>
      <c r="E67" s="308"/>
      <c r="F67" s="308"/>
      <c r="G67" s="308"/>
      <c r="H67" s="308"/>
      <c r="I67" s="308"/>
      <c r="J67" s="309">
        <f>J310</f>
        <v>0</v>
      </c>
      <c r="K67" s="310"/>
    </row>
    <row r="68" spans="2:11" s="304" customFormat="1" ht="24.95" customHeight="1">
      <c r="B68" s="305"/>
      <c r="C68" s="306"/>
      <c r="D68" s="307" t="s">
        <v>144</v>
      </c>
      <c r="E68" s="308"/>
      <c r="F68" s="308"/>
      <c r="G68" s="308"/>
      <c r="H68" s="308"/>
      <c r="I68" s="308"/>
      <c r="J68" s="309">
        <f>J316</f>
        <v>0</v>
      </c>
      <c r="K68" s="310"/>
    </row>
    <row r="69" spans="2:11" s="311" customFormat="1" ht="19.9" customHeight="1">
      <c r="B69" s="312"/>
      <c r="C69" s="313"/>
      <c r="D69" s="314" t="s">
        <v>145</v>
      </c>
      <c r="E69" s="315"/>
      <c r="F69" s="315"/>
      <c r="G69" s="315"/>
      <c r="H69" s="315"/>
      <c r="I69" s="315"/>
      <c r="J69" s="316">
        <f>J317</f>
        <v>0</v>
      </c>
      <c r="K69" s="317"/>
    </row>
    <row r="70" spans="2:11" s="311" customFormat="1" ht="19.9" customHeight="1">
      <c r="B70" s="312"/>
      <c r="C70" s="313"/>
      <c r="D70" s="314" t="s">
        <v>146</v>
      </c>
      <c r="E70" s="315"/>
      <c r="F70" s="315"/>
      <c r="G70" s="315"/>
      <c r="H70" s="315"/>
      <c r="I70" s="315"/>
      <c r="J70" s="316">
        <f>J319</f>
        <v>0</v>
      </c>
      <c r="K70" s="317"/>
    </row>
    <row r="71" spans="2:11" s="267" customFormat="1" ht="21.75" customHeight="1">
      <c r="B71" s="268"/>
      <c r="C71" s="269"/>
      <c r="D71" s="269"/>
      <c r="E71" s="269"/>
      <c r="F71" s="269"/>
      <c r="G71" s="269"/>
      <c r="H71" s="269"/>
      <c r="I71" s="269"/>
      <c r="J71" s="269"/>
      <c r="K71" s="270"/>
    </row>
    <row r="72" spans="2:11" s="267" customFormat="1" ht="6.95" customHeight="1">
      <c r="B72" s="294"/>
      <c r="C72" s="295"/>
      <c r="D72" s="295"/>
      <c r="E72" s="295"/>
      <c r="F72" s="295"/>
      <c r="G72" s="295"/>
      <c r="H72" s="295"/>
      <c r="I72" s="295"/>
      <c r="J72" s="295"/>
      <c r="K72" s="296"/>
    </row>
    <row r="76" spans="2:12" s="267" customFormat="1" ht="6.95" customHeight="1">
      <c r="B76" s="297"/>
      <c r="C76" s="298"/>
      <c r="D76" s="298"/>
      <c r="E76" s="298"/>
      <c r="F76" s="298"/>
      <c r="G76" s="298"/>
      <c r="H76" s="298"/>
      <c r="I76" s="298"/>
      <c r="J76" s="298"/>
      <c r="K76" s="298"/>
      <c r="L76" s="268"/>
    </row>
    <row r="77" spans="2:12" s="267" customFormat="1" ht="36.95" customHeight="1">
      <c r="B77" s="268"/>
      <c r="C77" s="318" t="s">
        <v>147</v>
      </c>
      <c r="L77" s="268"/>
    </row>
    <row r="78" spans="2:12" s="267" customFormat="1" ht="6.95" customHeight="1">
      <c r="B78" s="268"/>
      <c r="L78" s="268"/>
    </row>
    <row r="79" spans="2:12" s="267" customFormat="1" ht="14.45" customHeight="1">
      <c r="B79" s="268"/>
      <c r="C79" s="319" t="s">
        <v>19</v>
      </c>
      <c r="L79" s="268"/>
    </row>
    <row r="80" spans="2:12" s="267" customFormat="1" ht="22.5" customHeight="1">
      <c r="B80" s="268"/>
      <c r="E80" s="520" t="str">
        <f>E7</f>
        <v>Výměna nevyhovujících požárních uzávěrů objektů - Masarykova nemocnice Úl.</v>
      </c>
      <c r="F80" s="521"/>
      <c r="G80" s="521"/>
      <c r="H80" s="521"/>
      <c r="L80" s="268"/>
    </row>
    <row r="81" spans="2:12" s="267" customFormat="1" ht="14.45" customHeight="1">
      <c r="B81" s="268"/>
      <c r="C81" s="319" t="s">
        <v>126</v>
      </c>
      <c r="L81" s="268"/>
    </row>
    <row r="82" spans="2:12" s="267" customFormat="1" ht="23.25" customHeight="1">
      <c r="B82" s="268"/>
      <c r="E82" s="522" t="str">
        <f>E9</f>
        <v>9 - Budova Lékárny</v>
      </c>
      <c r="F82" s="523"/>
      <c r="G82" s="523"/>
      <c r="H82" s="523"/>
      <c r="L82" s="268"/>
    </row>
    <row r="83" spans="2:12" s="267" customFormat="1" ht="6.95" customHeight="1">
      <c r="B83" s="268"/>
      <c r="L83" s="268"/>
    </row>
    <row r="84" spans="2:12" s="267" customFormat="1" ht="18" customHeight="1">
      <c r="B84" s="268"/>
      <c r="C84" s="319" t="s">
        <v>25</v>
      </c>
      <c r="F84" s="320" t="str">
        <f>F12</f>
        <v>Ústí nad Labem</v>
      </c>
      <c r="I84" s="319" t="s">
        <v>27</v>
      </c>
      <c r="J84" s="321" t="str">
        <f>IF(J12="","",J12)</f>
        <v>09.02.2017</v>
      </c>
      <c r="L84" s="268"/>
    </row>
    <row r="85" spans="2:12" s="267" customFormat="1" ht="6.95" customHeight="1">
      <c r="B85" s="268"/>
      <c r="L85" s="268"/>
    </row>
    <row r="86" spans="2:12" s="267" customFormat="1" ht="15">
      <c r="B86" s="268"/>
      <c r="C86" s="319" t="s">
        <v>33</v>
      </c>
      <c r="F86" s="320" t="str">
        <f>E15</f>
        <v>Krajská zdravotní, a.s.</v>
      </c>
      <c r="I86" s="319" t="s">
        <v>41</v>
      </c>
      <c r="J86" s="320" t="str">
        <f>E21</f>
        <v>PBŘ</v>
      </c>
      <c r="L86" s="268"/>
    </row>
    <row r="87" spans="2:12" s="267" customFormat="1" ht="14.45" customHeight="1">
      <c r="B87" s="268"/>
      <c r="C87" s="319" t="s">
        <v>39</v>
      </c>
      <c r="F87" s="320" t="str">
        <f>IF(E18="","",E18)</f>
        <v/>
      </c>
      <c r="L87" s="268"/>
    </row>
    <row r="88" spans="2:12" s="267" customFormat="1" ht="10.35" customHeight="1">
      <c r="B88" s="268"/>
      <c r="L88" s="268"/>
    </row>
    <row r="89" spans="2:20" s="322" customFormat="1" ht="29.25" customHeight="1">
      <c r="B89" s="323"/>
      <c r="C89" s="324" t="s">
        <v>148</v>
      </c>
      <c r="D89" s="325" t="s">
        <v>67</v>
      </c>
      <c r="E89" s="325" t="s">
        <v>63</v>
      </c>
      <c r="F89" s="325" t="s">
        <v>149</v>
      </c>
      <c r="G89" s="325" t="s">
        <v>150</v>
      </c>
      <c r="H89" s="325" t="s">
        <v>151</v>
      </c>
      <c r="I89" s="326" t="s">
        <v>152</v>
      </c>
      <c r="J89" s="325" t="s">
        <v>130</v>
      </c>
      <c r="K89" s="327" t="s">
        <v>153</v>
      </c>
      <c r="L89" s="323"/>
      <c r="M89" s="388" t="s">
        <v>154</v>
      </c>
      <c r="N89" s="389" t="s">
        <v>52</v>
      </c>
      <c r="O89" s="389" t="s">
        <v>155</v>
      </c>
      <c r="P89" s="389" t="s">
        <v>156</v>
      </c>
      <c r="Q89" s="389" t="s">
        <v>157</v>
      </c>
      <c r="R89" s="389" t="s">
        <v>158</v>
      </c>
      <c r="S89" s="389" t="s">
        <v>159</v>
      </c>
      <c r="T89" s="390" t="s">
        <v>160</v>
      </c>
    </row>
    <row r="90" spans="2:63" s="267" customFormat="1" ht="29.25" customHeight="1">
      <c r="B90" s="268"/>
      <c r="C90" s="328" t="s">
        <v>131</v>
      </c>
      <c r="J90" s="329">
        <f>BK90</f>
        <v>0</v>
      </c>
      <c r="L90" s="268"/>
      <c r="M90" s="391"/>
      <c r="N90" s="279"/>
      <c r="O90" s="279"/>
      <c r="P90" s="392">
        <f>P91+P189+P310+P316</f>
        <v>0</v>
      </c>
      <c r="Q90" s="279"/>
      <c r="R90" s="392">
        <f>R91+R189+R310+R316</f>
        <v>0.5649421499999999</v>
      </c>
      <c r="S90" s="279"/>
      <c r="T90" s="393">
        <f>T91+T189+T310+T316</f>
        <v>0.17917839999999996</v>
      </c>
      <c r="AT90" s="386" t="s">
        <v>81</v>
      </c>
      <c r="AU90" s="386" t="s">
        <v>132</v>
      </c>
      <c r="BK90" s="394">
        <f>BK91+BK189+BK310+BK316</f>
        <v>0</v>
      </c>
    </row>
    <row r="91" spans="2:63" s="330" customFormat="1" ht="37.35" customHeight="1">
      <c r="B91" s="331"/>
      <c r="D91" s="332" t="s">
        <v>81</v>
      </c>
      <c r="E91" s="333" t="s">
        <v>161</v>
      </c>
      <c r="F91" s="333" t="s">
        <v>162</v>
      </c>
      <c r="J91" s="334">
        <f>BK91</f>
        <v>0</v>
      </c>
      <c r="L91" s="331"/>
      <c r="M91" s="395"/>
      <c r="N91" s="396"/>
      <c r="O91" s="396"/>
      <c r="P91" s="397">
        <f>P92+P136+P170+P186</f>
        <v>0</v>
      </c>
      <c r="Q91" s="396"/>
      <c r="R91" s="397">
        <f>R92+R136+R170+R186</f>
        <v>0.52309959</v>
      </c>
      <c r="S91" s="396"/>
      <c r="T91" s="398">
        <f>T92+T136+T170+T186</f>
        <v>0.17467799999999997</v>
      </c>
      <c r="AR91" s="332" t="s">
        <v>44</v>
      </c>
      <c r="AT91" s="399" t="s">
        <v>81</v>
      </c>
      <c r="AU91" s="399" t="s">
        <v>82</v>
      </c>
      <c r="AY91" s="332" t="s">
        <v>163</v>
      </c>
      <c r="BK91" s="400">
        <f>BK92+BK136+BK170+BK186</f>
        <v>0</v>
      </c>
    </row>
    <row r="92" spans="2:63" s="330" customFormat="1" ht="19.9" customHeight="1">
      <c r="B92" s="331"/>
      <c r="D92" s="335" t="s">
        <v>81</v>
      </c>
      <c r="E92" s="336" t="s">
        <v>102</v>
      </c>
      <c r="F92" s="336" t="s">
        <v>164</v>
      </c>
      <c r="J92" s="337">
        <f>BK92</f>
        <v>0</v>
      </c>
      <c r="L92" s="331"/>
      <c r="M92" s="395"/>
      <c r="N92" s="396"/>
      <c r="O92" s="396"/>
      <c r="P92" s="397">
        <f>SUM(P93:P135)</f>
        <v>0</v>
      </c>
      <c r="Q92" s="396"/>
      <c r="R92" s="397">
        <f>SUM(R93:R135)</f>
        <v>0.5230167</v>
      </c>
      <c r="S92" s="396"/>
      <c r="T92" s="398">
        <f>SUM(T93:T135)</f>
        <v>0</v>
      </c>
      <c r="AR92" s="332" t="s">
        <v>44</v>
      </c>
      <c r="AT92" s="399" t="s">
        <v>81</v>
      </c>
      <c r="AU92" s="399" t="s">
        <v>44</v>
      </c>
      <c r="AY92" s="332" t="s">
        <v>163</v>
      </c>
      <c r="BK92" s="400">
        <f>SUM(BK93:BK135)</f>
        <v>0</v>
      </c>
    </row>
    <row r="93" spans="2:65" s="267" customFormat="1" ht="31.5" customHeight="1">
      <c r="B93" s="268"/>
      <c r="C93" s="338" t="s">
        <v>44</v>
      </c>
      <c r="D93" s="338" t="s">
        <v>165</v>
      </c>
      <c r="E93" s="339" t="s">
        <v>166</v>
      </c>
      <c r="F93" s="340" t="s">
        <v>167</v>
      </c>
      <c r="G93" s="341" t="s">
        <v>168</v>
      </c>
      <c r="H93" s="342">
        <v>2</v>
      </c>
      <c r="I93" s="107"/>
      <c r="J93" s="343">
        <f>ROUND(I93*H93,2)</f>
        <v>0</v>
      </c>
      <c r="K93" s="340" t="s">
        <v>169</v>
      </c>
      <c r="L93" s="268"/>
      <c r="M93" s="401" t="s">
        <v>5</v>
      </c>
      <c r="N93" s="402" t="s">
        <v>53</v>
      </c>
      <c r="O93" s="269"/>
      <c r="P93" s="403">
        <f>O93*H93</f>
        <v>0</v>
      </c>
      <c r="Q93" s="403">
        <v>0.0102</v>
      </c>
      <c r="R93" s="403">
        <f>Q93*H93</f>
        <v>0.0204</v>
      </c>
      <c r="S93" s="403">
        <v>0</v>
      </c>
      <c r="T93" s="404">
        <f>S93*H93</f>
        <v>0</v>
      </c>
      <c r="AR93" s="386" t="s">
        <v>96</v>
      </c>
      <c r="AT93" s="386" t="s">
        <v>165</v>
      </c>
      <c r="AU93" s="386" t="s">
        <v>90</v>
      </c>
      <c r="AY93" s="386" t="s">
        <v>163</v>
      </c>
      <c r="BE93" s="405">
        <f>IF(N93="základní",J93,0)</f>
        <v>0</v>
      </c>
      <c r="BF93" s="405">
        <f>IF(N93="snížená",J93,0)</f>
        <v>0</v>
      </c>
      <c r="BG93" s="405">
        <f>IF(N93="zákl. přenesená",J93,0)</f>
        <v>0</v>
      </c>
      <c r="BH93" s="405">
        <f>IF(N93="sníž. přenesená",J93,0)</f>
        <v>0</v>
      </c>
      <c r="BI93" s="405">
        <f>IF(N93="nulová",J93,0)</f>
        <v>0</v>
      </c>
      <c r="BJ93" s="386" t="s">
        <v>44</v>
      </c>
      <c r="BK93" s="405">
        <f>ROUND(I93*H93,2)</f>
        <v>0</v>
      </c>
      <c r="BL93" s="386" t="s">
        <v>96</v>
      </c>
      <c r="BM93" s="386" t="s">
        <v>1538</v>
      </c>
    </row>
    <row r="94" spans="2:51" s="344" customFormat="1" ht="13.5">
      <c r="B94" s="345"/>
      <c r="D94" s="346" t="s">
        <v>171</v>
      </c>
      <c r="E94" s="347" t="s">
        <v>5</v>
      </c>
      <c r="F94" s="348" t="s">
        <v>172</v>
      </c>
      <c r="H94" s="349" t="s">
        <v>5</v>
      </c>
      <c r="L94" s="345"/>
      <c r="M94" s="406"/>
      <c r="N94" s="407"/>
      <c r="O94" s="407"/>
      <c r="P94" s="407"/>
      <c r="Q94" s="407"/>
      <c r="R94" s="407"/>
      <c r="S94" s="407"/>
      <c r="T94" s="408"/>
      <c r="AT94" s="349" t="s">
        <v>171</v>
      </c>
      <c r="AU94" s="349" t="s">
        <v>90</v>
      </c>
      <c r="AV94" s="344" t="s">
        <v>44</v>
      </c>
      <c r="AW94" s="344" t="s">
        <v>42</v>
      </c>
      <c r="AX94" s="344" t="s">
        <v>82</v>
      </c>
      <c r="AY94" s="349" t="s">
        <v>163</v>
      </c>
    </row>
    <row r="95" spans="2:51" s="344" customFormat="1" ht="27">
      <c r="B95" s="345"/>
      <c r="D95" s="346" t="s">
        <v>171</v>
      </c>
      <c r="E95" s="347" t="s">
        <v>5</v>
      </c>
      <c r="F95" s="348" t="s">
        <v>173</v>
      </c>
      <c r="H95" s="349" t="s">
        <v>5</v>
      </c>
      <c r="L95" s="345"/>
      <c r="M95" s="406"/>
      <c r="N95" s="407"/>
      <c r="O95" s="407"/>
      <c r="P95" s="407"/>
      <c r="Q95" s="407"/>
      <c r="R95" s="407"/>
      <c r="S95" s="407"/>
      <c r="T95" s="408"/>
      <c r="AT95" s="349" t="s">
        <v>171</v>
      </c>
      <c r="AU95" s="349" t="s">
        <v>90</v>
      </c>
      <c r="AV95" s="344" t="s">
        <v>44</v>
      </c>
      <c r="AW95" s="344" t="s">
        <v>42</v>
      </c>
      <c r="AX95" s="344" t="s">
        <v>82</v>
      </c>
      <c r="AY95" s="349" t="s">
        <v>163</v>
      </c>
    </row>
    <row r="96" spans="2:51" s="350" customFormat="1" ht="13.5">
      <c r="B96" s="351"/>
      <c r="D96" s="346" t="s">
        <v>171</v>
      </c>
      <c r="E96" s="352" t="s">
        <v>5</v>
      </c>
      <c r="F96" s="353" t="s">
        <v>1539</v>
      </c>
      <c r="H96" s="354">
        <v>2</v>
      </c>
      <c r="L96" s="351"/>
      <c r="M96" s="409"/>
      <c r="N96" s="410"/>
      <c r="O96" s="410"/>
      <c r="P96" s="410"/>
      <c r="Q96" s="410"/>
      <c r="R96" s="410"/>
      <c r="S96" s="410"/>
      <c r="T96" s="411"/>
      <c r="AT96" s="352" t="s">
        <v>171</v>
      </c>
      <c r="AU96" s="352" t="s">
        <v>90</v>
      </c>
      <c r="AV96" s="350" t="s">
        <v>90</v>
      </c>
      <c r="AW96" s="350" t="s">
        <v>42</v>
      </c>
      <c r="AX96" s="350" t="s">
        <v>82</v>
      </c>
      <c r="AY96" s="352" t="s">
        <v>163</v>
      </c>
    </row>
    <row r="97" spans="2:51" s="355" customFormat="1" ht="13.5">
      <c r="B97" s="356"/>
      <c r="D97" s="346" t="s">
        <v>171</v>
      </c>
      <c r="E97" s="357" t="s">
        <v>5</v>
      </c>
      <c r="F97" s="358" t="s">
        <v>179</v>
      </c>
      <c r="H97" s="359">
        <v>2</v>
      </c>
      <c r="L97" s="356"/>
      <c r="M97" s="412"/>
      <c r="N97" s="413"/>
      <c r="O97" s="413"/>
      <c r="P97" s="413"/>
      <c r="Q97" s="413"/>
      <c r="R97" s="413"/>
      <c r="S97" s="413"/>
      <c r="T97" s="414"/>
      <c r="AT97" s="357" t="s">
        <v>171</v>
      </c>
      <c r="AU97" s="357" t="s">
        <v>90</v>
      </c>
      <c r="AV97" s="355" t="s">
        <v>93</v>
      </c>
      <c r="AW97" s="355" t="s">
        <v>42</v>
      </c>
      <c r="AX97" s="355" t="s">
        <v>82</v>
      </c>
      <c r="AY97" s="357" t="s">
        <v>163</v>
      </c>
    </row>
    <row r="98" spans="2:51" s="360" customFormat="1" ht="13.5">
      <c r="B98" s="361"/>
      <c r="D98" s="362" t="s">
        <v>171</v>
      </c>
      <c r="E98" s="363" t="s">
        <v>5</v>
      </c>
      <c r="F98" s="364" t="s">
        <v>185</v>
      </c>
      <c r="H98" s="365">
        <v>2</v>
      </c>
      <c r="L98" s="361"/>
      <c r="M98" s="415"/>
      <c r="N98" s="416"/>
      <c r="O98" s="416"/>
      <c r="P98" s="416"/>
      <c r="Q98" s="416"/>
      <c r="R98" s="416"/>
      <c r="S98" s="416"/>
      <c r="T98" s="417"/>
      <c r="AT98" s="418" t="s">
        <v>171</v>
      </c>
      <c r="AU98" s="418" t="s">
        <v>90</v>
      </c>
      <c r="AV98" s="360" t="s">
        <v>96</v>
      </c>
      <c r="AW98" s="360" t="s">
        <v>42</v>
      </c>
      <c r="AX98" s="360" t="s">
        <v>44</v>
      </c>
      <c r="AY98" s="418" t="s">
        <v>163</v>
      </c>
    </row>
    <row r="99" spans="2:65" s="267" customFormat="1" ht="22.5" customHeight="1">
      <c r="B99" s="268"/>
      <c r="C99" s="338" t="s">
        <v>90</v>
      </c>
      <c r="D99" s="338" t="s">
        <v>165</v>
      </c>
      <c r="E99" s="339" t="s">
        <v>186</v>
      </c>
      <c r="F99" s="340" t="s">
        <v>187</v>
      </c>
      <c r="G99" s="341" t="s">
        <v>188</v>
      </c>
      <c r="H99" s="342">
        <v>0.726</v>
      </c>
      <c r="I99" s="107"/>
      <c r="J99" s="343">
        <f>ROUND(I99*H99,2)</f>
        <v>0</v>
      </c>
      <c r="K99" s="340" t="s">
        <v>169</v>
      </c>
      <c r="L99" s="268"/>
      <c r="M99" s="401" t="s">
        <v>5</v>
      </c>
      <c r="N99" s="402" t="s">
        <v>53</v>
      </c>
      <c r="O99" s="269"/>
      <c r="P99" s="403">
        <f>O99*H99</f>
        <v>0</v>
      </c>
      <c r="Q99" s="403">
        <v>0.03045</v>
      </c>
      <c r="R99" s="403">
        <f>Q99*H99</f>
        <v>0.0221067</v>
      </c>
      <c r="S99" s="403">
        <v>0</v>
      </c>
      <c r="T99" s="404">
        <f>S99*H99</f>
        <v>0</v>
      </c>
      <c r="AR99" s="386" t="s">
        <v>96</v>
      </c>
      <c r="AT99" s="386" t="s">
        <v>165</v>
      </c>
      <c r="AU99" s="386" t="s">
        <v>90</v>
      </c>
      <c r="AY99" s="386" t="s">
        <v>163</v>
      </c>
      <c r="BE99" s="405">
        <f>IF(N99="základní",J99,0)</f>
        <v>0</v>
      </c>
      <c r="BF99" s="405">
        <f>IF(N99="snížená",J99,0)</f>
        <v>0</v>
      </c>
      <c r="BG99" s="405">
        <f>IF(N99="zákl. přenesená",J99,0)</f>
        <v>0</v>
      </c>
      <c r="BH99" s="405">
        <f>IF(N99="sníž. přenesená",J99,0)</f>
        <v>0</v>
      </c>
      <c r="BI99" s="405">
        <f>IF(N99="nulová",J99,0)</f>
        <v>0</v>
      </c>
      <c r="BJ99" s="386" t="s">
        <v>44</v>
      </c>
      <c r="BK99" s="405">
        <f>ROUND(I99*H99,2)</f>
        <v>0</v>
      </c>
      <c r="BL99" s="386" t="s">
        <v>96</v>
      </c>
      <c r="BM99" s="386" t="s">
        <v>1540</v>
      </c>
    </row>
    <row r="100" spans="2:47" s="267" customFormat="1" ht="40.5">
      <c r="B100" s="268"/>
      <c r="D100" s="346" t="s">
        <v>190</v>
      </c>
      <c r="F100" s="366" t="s">
        <v>191</v>
      </c>
      <c r="L100" s="268"/>
      <c r="M100" s="419"/>
      <c r="N100" s="269"/>
      <c r="O100" s="269"/>
      <c r="P100" s="269"/>
      <c r="Q100" s="269"/>
      <c r="R100" s="269"/>
      <c r="S100" s="269"/>
      <c r="T100" s="420"/>
      <c r="AT100" s="386" t="s">
        <v>190</v>
      </c>
      <c r="AU100" s="386" t="s">
        <v>90</v>
      </c>
    </row>
    <row r="101" spans="2:51" s="344" customFormat="1" ht="13.5">
      <c r="B101" s="345"/>
      <c r="D101" s="346" t="s">
        <v>171</v>
      </c>
      <c r="E101" s="347" t="s">
        <v>5</v>
      </c>
      <c r="F101" s="348" t="s">
        <v>172</v>
      </c>
      <c r="H101" s="349" t="s">
        <v>5</v>
      </c>
      <c r="L101" s="345"/>
      <c r="M101" s="406"/>
      <c r="N101" s="407"/>
      <c r="O101" s="407"/>
      <c r="P101" s="407"/>
      <c r="Q101" s="407"/>
      <c r="R101" s="407"/>
      <c r="S101" s="407"/>
      <c r="T101" s="408"/>
      <c r="AT101" s="349" t="s">
        <v>171</v>
      </c>
      <c r="AU101" s="349" t="s">
        <v>90</v>
      </c>
      <c r="AV101" s="344" t="s">
        <v>44</v>
      </c>
      <c r="AW101" s="344" t="s">
        <v>42</v>
      </c>
      <c r="AX101" s="344" t="s">
        <v>82</v>
      </c>
      <c r="AY101" s="349" t="s">
        <v>163</v>
      </c>
    </row>
    <row r="102" spans="2:51" s="344" customFormat="1" ht="13.5">
      <c r="B102" s="345"/>
      <c r="D102" s="346" t="s">
        <v>171</v>
      </c>
      <c r="E102" s="347" t="s">
        <v>5</v>
      </c>
      <c r="F102" s="348" t="s">
        <v>192</v>
      </c>
      <c r="H102" s="349" t="s">
        <v>5</v>
      </c>
      <c r="L102" s="345"/>
      <c r="M102" s="406"/>
      <c r="N102" s="407"/>
      <c r="O102" s="407"/>
      <c r="P102" s="407"/>
      <c r="Q102" s="407"/>
      <c r="R102" s="407"/>
      <c r="S102" s="407"/>
      <c r="T102" s="408"/>
      <c r="AT102" s="349" t="s">
        <v>171</v>
      </c>
      <c r="AU102" s="349" t="s">
        <v>90</v>
      </c>
      <c r="AV102" s="344" t="s">
        <v>44</v>
      </c>
      <c r="AW102" s="344" t="s">
        <v>42</v>
      </c>
      <c r="AX102" s="344" t="s">
        <v>82</v>
      </c>
      <c r="AY102" s="349" t="s">
        <v>163</v>
      </c>
    </row>
    <row r="103" spans="2:51" s="350" customFormat="1" ht="13.5">
      <c r="B103" s="351"/>
      <c r="D103" s="346" t="s">
        <v>171</v>
      </c>
      <c r="E103" s="352" t="s">
        <v>5</v>
      </c>
      <c r="F103" s="353" t="s">
        <v>1541</v>
      </c>
      <c r="H103" s="354">
        <v>0.726</v>
      </c>
      <c r="L103" s="351"/>
      <c r="M103" s="409"/>
      <c r="N103" s="410"/>
      <c r="O103" s="410"/>
      <c r="P103" s="410"/>
      <c r="Q103" s="410"/>
      <c r="R103" s="410"/>
      <c r="S103" s="410"/>
      <c r="T103" s="411"/>
      <c r="AT103" s="352" t="s">
        <v>171</v>
      </c>
      <c r="AU103" s="352" t="s">
        <v>90</v>
      </c>
      <c r="AV103" s="350" t="s">
        <v>90</v>
      </c>
      <c r="AW103" s="350" t="s">
        <v>42</v>
      </c>
      <c r="AX103" s="350" t="s">
        <v>82</v>
      </c>
      <c r="AY103" s="352" t="s">
        <v>163</v>
      </c>
    </row>
    <row r="104" spans="2:51" s="355" customFormat="1" ht="13.5">
      <c r="B104" s="356"/>
      <c r="D104" s="346" t="s">
        <v>171</v>
      </c>
      <c r="E104" s="357" t="s">
        <v>5</v>
      </c>
      <c r="F104" s="358" t="s">
        <v>179</v>
      </c>
      <c r="H104" s="359">
        <v>0.726</v>
      </c>
      <c r="L104" s="356"/>
      <c r="M104" s="412"/>
      <c r="N104" s="413"/>
      <c r="O104" s="413"/>
      <c r="P104" s="413"/>
      <c r="Q104" s="413"/>
      <c r="R104" s="413"/>
      <c r="S104" s="413"/>
      <c r="T104" s="414"/>
      <c r="AT104" s="357" t="s">
        <v>171</v>
      </c>
      <c r="AU104" s="357" t="s">
        <v>90</v>
      </c>
      <c r="AV104" s="355" t="s">
        <v>93</v>
      </c>
      <c r="AW104" s="355" t="s">
        <v>42</v>
      </c>
      <c r="AX104" s="355" t="s">
        <v>82</v>
      </c>
      <c r="AY104" s="357" t="s">
        <v>163</v>
      </c>
    </row>
    <row r="105" spans="2:51" s="360" customFormat="1" ht="13.5">
      <c r="B105" s="361"/>
      <c r="D105" s="362" t="s">
        <v>171</v>
      </c>
      <c r="E105" s="363" t="s">
        <v>5</v>
      </c>
      <c r="F105" s="364" t="s">
        <v>185</v>
      </c>
      <c r="H105" s="365">
        <v>0.726</v>
      </c>
      <c r="L105" s="361"/>
      <c r="M105" s="415"/>
      <c r="N105" s="416"/>
      <c r="O105" s="416"/>
      <c r="P105" s="416"/>
      <c r="Q105" s="416"/>
      <c r="R105" s="416"/>
      <c r="S105" s="416"/>
      <c r="T105" s="417"/>
      <c r="AT105" s="418" t="s">
        <v>171</v>
      </c>
      <c r="AU105" s="418" t="s">
        <v>90</v>
      </c>
      <c r="AV105" s="360" t="s">
        <v>96</v>
      </c>
      <c r="AW105" s="360" t="s">
        <v>42</v>
      </c>
      <c r="AX105" s="360" t="s">
        <v>44</v>
      </c>
      <c r="AY105" s="418" t="s">
        <v>163</v>
      </c>
    </row>
    <row r="106" spans="2:65" s="267" customFormat="1" ht="31.5" customHeight="1">
      <c r="B106" s="268"/>
      <c r="C106" s="338" t="s">
        <v>93</v>
      </c>
      <c r="D106" s="338" t="s">
        <v>165</v>
      </c>
      <c r="E106" s="339" t="s">
        <v>211</v>
      </c>
      <c r="F106" s="340" t="s">
        <v>212</v>
      </c>
      <c r="G106" s="341" t="s">
        <v>188</v>
      </c>
      <c r="H106" s="342">
        <v>4</v>
      </c>
      <c r="I106" s="107"/>
      <c r="J106" s="343">
        <f>ROUND(I106*H106,2)</f>
        <v>0</v>
      </c>
      <c r="K106" s="340" t="s">
        <v>169</v>
      </c>
      <c r="L106" s="268"/>
      <c r="M106" s="401" t="s">
        <v>5</v>
      </c>
      <c r="N106" s="402" t="s">
        <v>53</v>
      </c>
      <c r="O106" s="269"/>
      <c r="P106" s="403">
        <f>O106*H106</f>
        <v>0</v>
      </c>
      <c r="Q106" s="403">
        <v>0.00012</v>
      </c>
      <c r="R106" s="403">
        <f>Q106*H106</f>
        <v>0.00048</v>
      </c>
      <c r="S106" s="403">
        <v>0</v>
      </c>
      <c r="T106" s="404">
        <f>S106*H106</f>
        <v>0</v>
      </c>
      <c r="AR106" s="386" t="s">
        <v>96</v>
      </c>
      <c r="AT106" s="386" t="s">
        <v>165</v>
      </c>
      <c r="AU106" s="386" t="s">
        <v>90</v>
      </c>
      <c r="AY106" s="386" t="s">
        <v>163</v>
      </c>
      <c r="BE106" s="405">
        <f>IF(N106="základní",J106,0)</f>
        <v>0</v>
      </c>
      <c r="BF106" s="405">
        <f>IF(N106="snížená",J106,0)</f>
        <v>0</v>
      </c>
      <c r="BG106" s="405">
        <f>IF(N106="zákl. přenesená",J106,0)</f>
        <v>0</v>
      </c>
      <c r="BH106" s="405">
        <f>IF(N106="sníž. přenesená",J106,0)</f>
        <v>0</v>
      </c>
      <c r="BI106" s="405">
        <f>IF(N106="nulová",J106,0)</f>
        <v>0</v>
      </c>
      <c r="BJ106" s="386" t="s">
        <v>44</v>
      </c>
      <c r="BK106" s="405">
        <f>ROUND(I106*H106,2)</f>
        <v>0</v>
      </c>
      <c r="BL106" s="386" t="s">
        <v>96</v>
      </c>
      <c r="BM106" s="386" t="s">
        <v>1542</v>
      </c>
    </row>
    <row r="107" spans="2:47" s="267" customFormat="1" ht="54">
      <c r="B107" s="268"/>
      <c r="D107" s="346" t="s">
        <v>190</v>
      </c>
      <c r="F107" s="366" t="s">
        <v>214</v>
      </c>
      <c r="L107" s="268"/>
      <c r="M107" s="419"/>
      <c r="N107" s="269"/>
      <c r="O107" s="269"/>
      <c r="P107" s="269"/>
      <c r="Q107" s="269"/>
      <c r="R107" s="269"/>
      <c r="S107" s="269"/>
      <c r="T107" s="420"/>
      <c r="AT107" s="386" t="s">
        <v>190</v>
      </c>
      <c r="AU107" s="386" t="s">
        <v>90</v>
      </c>
    </row>
    <row r="108" spans="2:51" s="344" customFormat="1" ht="13.5">
      <c r="B108" s="345"/>
      <c r="D108" s="346" t="s">
        <v>171</v>
      </c>
      <c r="E108" s="347" t="s">
        <v>5</v>
      </c>
      <c r="F108" s="348" t="s">
        <v>172</v>
      </c>
      <c r="H108" s="349" t="s">
        <v>5</v>
      </c>
      <c r="L108" s="345"/>
      <c r="M108" s="406"/>
      <c r="N108" s="407"/>
      <c r="O108" s="407"/>
      <c r="P108" s="407"/>
      <c r="Q108" s="407"/>
      <c r="R108" s="407"/>
      <c r="S108" s="407"/>
      <c r="T108" s="408"/>
      <c r="AT108" s="349" t="s">
        <v>171</v>
      </c>
      <c r="AU108" s="349" t="s">
        <v>90</v>
      </c>
      <c r="AV108" s="344" t="s">
        <v>44</v>
      </c>
      <c r="AW108" s="344" t="s">
        <v>42</v>
      </c>
      <c r="AX108" s="344" t="s">
        <v>82</v>
      </c>
      <c r="AY108" s="349" t="s">
        <v>163</v>
      </c>
    </row>
    <row r="109" spans="2:51" s="344" customFormat="1" ht="27">
      <c r="B109" s="345"/>
      <c r="D109" s="346" t="s">
        <v>171</v>
      </c>
      <c r="E109" s="347" t="s">
        <v>5</v>
      </c>
      <c r="F109" s="348" t="s">
        <v>215</v>
      </c>
      <c r="H109" s="349" t="s">
        <v>5</v>
      </c>
      <c r="L109" s="345"/>
      <c r="M109" s="406"/>
      <c r="N109" s="407"/>
      <c r="O109" s="407"/>
      <c r="P109" s="407"/>
      <c r="Q109" s="407"/>
      <c r="R109" s="407"/>
      <c r="S109" s="407"/>
      <c r="T109" s="408"/>
      <c r="AT109" s="349" t="s">
        <v>171</v>
      </c>
      <c r="AU109" s="349" t="s">
        <v>90</v>
      </c>
      <c r="AV109" s="344" t="s">
        <v>44</v>
      </c>
      <c r="AW109" s="344" t="s">
        <v>42</v>
      </c>
      <c r="AX109" s="344" t="s">
        <v>82</v>
      </c>
      <c r="AY109" s="349" t="s">
        <v>163</v>
      </c>
    </row>
    <row r="110" spans="2:51" s="344" customFormat="1" ht="13.5">
      <c r="B110" s="345"/>
      <c r="D110" s="346" t="s">
        <v>171</v>
      </c>
      <c r="E110" s="347" t="s">
        <v>5</v>
      </c>
      <c r="F110" s="348" t="s">
        <v>1543</v>
      </c>
      <c r="H110" s="349" t="s">
        <v>5</v>
      </c>
      <c r="L110" s="345"/>
      <c r="M110" s="406"/>
      <c r="N110" s="407"/>
      <c r="O110" s="407"/>
      <c r="P110" s="407"/>
      <c r="Q110" s="407"/>
      <c r="R110" s="407"/>
      <c r="S110" s="407"/>
      <c r="T110" s="408"/>
      <c r="AT110" s="349" t="s">
        <v>171</v>
      </c>
      <c r="AU110" s="349" t="s">
        <v>90</v>
      </c>
      <c r="AV110" s="344" t="s">
        <v>44</v>
      </c>
      <c r="AW110" s="344" t="s">
        <v>42</v>
      </c>
      <c r="AX110" s="344" t="s">
        <v>82</v>
      </c>
      <c r="AY110" s="349" t="s">
        <v>163</v>
      </c>
    </row>
    <row r="111" spans="2:51" s="350" customFormat="1" ht="13.5">
      <c r="B111" s="351"/>
      <c r="D111" s="346" t="s">
        <v>171</v>
      </c>
      <c r="E111" s="352" t="s">
        <v>5</v>
      </c>
      <c r="F111" s="353" t="s">
        <v>218</v>
      </c>
      <c r="H111" s="354">
        <v>4</v>
      </c>
      <c r="L111" s="351"/>
      <c r="M111" s="409"/>
      <c r="N111" s="410"/>
      <c r="O111" s="410"/>
      <c r="P111" s="410"/>
      <c r="Q111" s="410"/>
      <c r="R111" s="410"/>
      <c r="S111" s="410"/>
      <c r="T111" s="411"/>
      <c r="AT111" s="352" t="s">
        <v>171</v>
      </c>
      <c r="AU111" s="352" t="s">
        <v>90</v>
      </c>
      <c r="AV111" s="350" t="s">
        <v>90</v>
      </c>
      <c r="AW111" s="350" t="s">
        <v>42</v>
      </c>
      <c r="AX111" s="350" t="s">
        <v>82</v>
      </c>
      <c r="AY111" s="352" t="s">
        <v>163</v>
      </c>
    </row>
    <row r="112" spans="2:51" s="355" customFormat="1" ht="13.5">
      <c r="B112" s="356"/>
      <c r="D112" s="346" t="s">
        <v>171</v>
      </c>
      <c r="E112" s="357" t="s">
        <v>5</v>
      </c>
      <c r="F112" s="358" t="s">
        <v>179</v>
      </c>
      <c r="H112" s="359">
        <v>4</v>
      </c>
      <c r="L112" s="356"/>
      <c r="M112" s="412"/>
      <c r="N112" s="413"/>
      <c r="O112" s="413"/>
      <c r="P112" s="413"/>
      <c r="Q112" s="413"/>
      <c r="R112" s="413"/>
      <c r="S112" s="413"/>
      <c r="T112" s="414"/>
      <c r="AT112" s="357" t="s">
        <v>171</v>
      </c>
      <c r="AU112" s="357" t="s">
        <v>90</v>
      </c>
      <c r="AV112" s="355" t="s">
        <v>93</v>
      </c>
      <c r="AW112" s="355" t="s">
        <v>42</v>
      </c>
      <c r="AX112" s="355" t="s">
        <v>82</v>
      </c>
      <c r="AY112" s="357" t="s">
        <v>163</v>
      </c>
    </row>
    <row r="113" spans="2:51" s="360" customFormat="1" ht="13.5">
      <c r="B113" s="361"/>
      <c r="D113" s="362" t="s">
        <v>171</v>
      </c>
      <c r="E113" s="363" t="s">
        <v>5</v>
      </c>
      <c r="F113" s="364" t="s">
        <v>185</v>
      </c>
      <c r="H113" s="365">
        <v>4</v>
      </c>
      <c r="L113" s="361"/>
      <c r="M113" s="415"/>
      <c r="N113" s="416"/>
      <c r="O113" s="416"/>
      <c r="P113" s="416"/>
      <c r="Q113" s="416"/>
      <c r="R113" s="416"/>
      <c r="S113" s="416"/>
      <c r="T113" s="417"/>
      <c r="AT113" s="418" t="s">
        <v>171</v>
      </c>
      <c r="AU113" s="418" t="s">
        <v>90</v>
      </c>
      <c r="AV113" s="360" t="s">
        <v>96</v>
      </c>
      <c r="AW113" s="360" t="s">
        <v>42</v>
      </c>
      <c r="AX113" s="360" t="s">
        <v>44</v>
      </c>
      <c r="AY113" s="418" t="s">
        <v>163</v>
      </c>
    </row>
    <row r="114" spans="2:65" s="267" customFormat="1" ht="31.5" customHeight="1">
      <c r="B114" s="268"/>
      <c r="C114" s="338" t="s">
        <v>96</v>
      </c>
      <c r="D114" s="338" t="s">
        <v>165</v>
      </c>
      <c r="E114" s="339" t="s">
        <v>219</v>
      </c>
      <c r="F114" s="340" t="s">
        <v>220</v>
      </c>
      <c r="G114" s="341" t="s">
        <v>221</v>
      </c>
      <c r="H114" s="342">
        <v>9.68</v>
      </c>
      <c r="I114" s="107"/>
      <c r="J114" s="343">
        <f>ROUND(I114*H114,2)</f>
        <v>0</v>
      </c>
      <c r="K114" s="340" t="s">
        <v>169</v>
      </c>
      <c r="L114" s="268"/>
      <c r="M114" s="401" t="s">
        <v>5</v>
      </c>
      <c r="N114" s="402" t="s">
        <v>53</v>
      </c>
      <c r="O114" s="269"/>
      <c r="P114" s="403">
        <f>O114*H114</f>
        <v>0</v>
      </c>
      <c r="Q114" s="403">
        <v>0</v>
      </c>
      <c r="R114" s="403">
        <f>Q114*H114</f>
        <v>0</v>
      </c>
      <c r="S114" s="403">
        <v>0</v>
      </c>
      <c r="T114" s="404">
        <f>S114*H114</f>
        <v>0</v>
      </c>
      <c r="AR114" s="386" t="s">
        <v>96</v>
      </c>
      <c r="AT114" s="386" t="s">
        <v>165</v>
      </c>
      <c r="AU114" s="386" t="s">
        <v>90</v>
      </c>
      <c r="AY114" s="386" t="s">
        <v>163</v>
      </c>
      <c r="BE114" s="405">
        <f>IF(N114="základní",J114,0)</f>
        <v>0</v>
      </c>
      <c r="BF114" s="405">
        <f>IF(N114="snížená",J114,0)</f>
        <v>0</v>
      </c>
      <c r="BG114" s="405">
        <f>IF(N114="zákl. přenesená",J114,0)</f>
        <v>0</v>
      </c>
      <c r="BH114" s="405">
        <f>IF(N114="sníž. přenesená",J114,0)</f>
        <v>0</v>
      </c>
      <c r="BI114" s="405">
        <f>IF(N114="nulová",J114,0)</f>
        <v>0</v>
      </c>
      <c r="BJ114" s="386" t="s">
        <v>44</v>
      </c>
      <c r="BK114" s="405">
        <f>ROUND(I114*H114,2)</f>
        <v>0</v>
      </c>
      <c r="BL114" s="386" t="s">
        <v>96</v>
      </c>
      <c r="BM114" s="386" t="s">
        <v>1544</v>
      </c>
    </row>
    <row r="115" spans="2:47" s="267" customFormat="1" ht="54">
      <c r="B115" s="268"/>
      <c r="D115" s="346" t="s">
        <v>190</v>
      </c>
      <c r="F115" s="366" t="s">
        <v>214</v>
      </c>
      <c r="L115" s="268"/>
      <c r="M115" s="419"/>
      <c r="N115" s="269"/>
      <c r="O115" s="269"/>
      <c r="P115" s="269"/>
      <c r="Q115" s="269"/>
      <c r="R115" s="269"/>
      <c r="S115" s="269"/>
      <c r="T115" s="420"/>
      <c r="AT115" s="386" t="s">
        <v>190</v>
      </c>
      <c r="AU115" s="386" t="s">
        <v>90</v>
      </c>
    </row>
    <row r="116" spans="2:51" s="344" customFormat="1" ht="13.5">
      <c r="B116" s="345"/>
      <c r="D116" s="346" t="s">
        <v>171</v>
      </c>
      <c r="E116" s="347" t="s">
        <v>5</v>
      </c>
      <c r="F116" s="348" t="s">
        <v>172</v>
      </c>
      <c r="H116" s="349" t="s">
        <v>5</v>
      </c>
      <c r="L116" s="345"/>
      <c r="M116" s="406"/>
      <c r="N116" s="407"/>
      <c r="O116" s="407"/>
      <c r="P116" s="407"/>
      <c r="Q116" s="407"/>
      <c r="R116" s="407"/>
      <c r="S116" s="407"/>
      <c r="T116" s="408"/>
      <c r="AT116" s="349" t="s">
        <v>171</v>
      </c>
      <c r="AU116" s="349" t="s">
        <v>90</v>
      </c>
      <c r="AV116" s="344" t="s">
        <v>44</v>
      </c>
      <c r="AW116" s="344" t="s">
        <v>42</v>
      </c>
      <c r="AX116" s="344" t="s">
        <v>82</v>
      </c>
      <c r="AY116" s="349" t="s">
        <v>163</v>
      </c>
    </row>
    <row r="117" spans="2:51" s="344" customFormat="1" ht="13.5">
      <c r="B117" s="345"/>
      <c r="D117" s="346" t="s">
        <v>171</v>
      </c>
      <c r="E117" s="347" t="s">
        <v>5</v>
      </c>
      <c r="F117" s="348" t="s">
        <v>223</v>
      </c>
      <c r="H117" s="349" t="s">
        <v>5</v>
      </c>
      <c r="L117" s="345"/>
      <c r="M117" s="406"/>
      <c r="N117" s="407"/>
      <c r="O117" s="407"/>
      <c r="P117" s="407"/>
      <c r="Q117" s="407"/>
      <c r="R117" s="407"/>
      <c r="S117" s="407"/>
      <c r="T117" s="408"/>
      <c r="AT117" s="349" t="s">
        <v>171</v>
      </c>
      <c r="AU117" s="349" t="s">
        <v>90</v>
      </c>
      <c r="AV117" s="344" t="s">
        <v>44</v>
      </c>
      <c r="AW117" s="344" t="s">
        <v>42</v>
      </c>
      <c r="AX117" s="344" t="s">
        <v>82</v>
      </c>
      <c r="AY117" s="349" t="s">
        <v>163</v>
      </c>
    </row>
    <row r="118" spans="2:51" s="350" customFormat="1" ht="13.5">
      <c r="B118" s="351"/>
      <c r="D118" s="346" t="s">
        <v>171</v>
      </c>
      <c r="E118" s="352" t="s">
        <v>5</v>
      </c>
      <c r="F118" s="353" t="s">
        <v>1545</v>
      </c>
      <c r="H118" s="354">
        <v>9.68</v>
      </c>
      <c r="L118" s="351"/>
      <c r="M118" s="409"/>
      <c r="N118" s="410"/>
      <c r="O118" s="410"/>
      <c r="P118" s="410"/>
      <c r="Q118" s="410"/>
      <c r="R118" s="410"/>
      <c r="S118" s="410"/>
      <c r="T118" s="411"/>
      <c r="AT118" s="352" t="s">
        <v>171</v>
      </c>
      <c r="AU118" s="352" t="s">
        <v>90</v>
      </c>
      <c r="AV118" s="350" t="s">
        <v>90</v>
      </c>
      <c r="AW118" s="350" t="s">
        <v>42</v>
      </c>
      <c r="AX118" s="350" t="s">
        <v>82</v>
      </c>
      <c r="AY118" s="352" t="s">
        <v>163</v>
      </c>
    </row>
    <row r="119" spans="2:51" s="355" customFormat="1" ht="13.5">
      <c r="B119" s="356"/>
      <c r="D119" s="346" t="s">
        <v>171</v>
      </c>
      <c r="E119" s="357" t="s">
        <v>5</v>
      </c>
      <c r="F119" s="358" t="s">
        <v>179</v>
      </c>
      <c r="H119" s="359">
        <v>9.68</v>
      </c>
      <c r="L119" s="356"/>
      <c r="M119" s="412"/>
      <c r="N119" s="413"/>
      <c r="O119" s="413"/>
      <c r="P119" s="413"/>
      <c r="Q119" s="413"/>
      <c r="R119" s="413"/>
      <c r="S119" s="413"/>
      <c r="T119" s="414"/>
      <c r="AT119" s="357" t="s">
        <v>171</v>
      </c>
      <c r="AU119" s="357" t="s">
        <v>90</v>
      </c>
      <c r="AV119" s="355" t="s">
        <v>93</v>
      </c>
      <c r="AW119" s="355" t="s">
        <v>42</v>
      </c>
      <c r="AX119" s="355" t="s">
        <v>82</v>
      </c>
      <c r="AY119" s="357" t="s">
        <v>163</v>
      </c>
    </row>
    <row r="120" spans="2:51" s="360" customFormat="1" ht="13.5">
      <c r="B120" s="361"/>
      <c r="D120" s="362" t="s">
        <v>171</v>
      </c>
      <c r="E120" s="363" t="s">
        <v>5</v>
      </c>
      <c r="F120" s="364" t="s">
        <v>185</v>
      </c>
      <c r="H120" s="365">
        <v>9.68</v>
      </c>
      <c r="L120" s="361"/>
      <c r="M120" s="415"/>
      <c r="N120" s="416"/>
      <c r="O120" s="416"/>
      <c r="P120" s="416"/>
      <c r="Q120" s="416"/>
      <c r="R120" s="416"/>
      <c r="S120" s="416"/>
      <c r="T120" s="417"/>
      <c r="AT120" s="418" t="s">
        <v>171</v>
      </c>
      <c r="AU120" s="418" t="s">
        <v>90</v>
      </c>
      <c r="AV120" s="360" t="s">
        <v>96</v>
      </c>
      <c r="AW120" s="360" t="s">
        <v>42</v>
      </c>
      <c r="AX120" s="360" t="s">
        <v>44</v>
      </c>
      <c r="AY120" s="418" t="s">
        <v>163</v>
      </c>
    </row>
    <row r="121" spans="2:65" s="267" customFormat="1" ht="22.5" customHeight="1">
      <c r="B121" s="268"/>
      <c r="C121" s="338" t="s">
        <v>99</v>
      </c>
      <c r="D121" s="338" t="s">
        <v>165</v>
      </c>
      <c r="E121" s="339" t="s">
        <v>242</v>
      </c>
      <c r="F121" s="340" t="s">
        <v>243</v>
      </c>
      <c r="G121" s="341" t="s">
        <v>221</v>
      </c>
      <c r="H121" s="342">
        <v>9.68</v>
      </c>
      <c r="I121" s="107"/>
      <c r="J121" s="343">
        <f>ROUND(I121*H121,2)</f>
        <v>0</v>
      </c>
      <c r="K121" s="340" t="s">
        <v>169</v>
      </c>
      <c r="L121" s="268"/>
      <c r="M121" s="401" t="s">
        <v>5</v>
      </c>
      <c r="N121" s="402" t="s">
        <v>53</v>
      </c>
      <c r="O121" s="269"/>
      <c r="P121" s="403">
        <f>O121*H121</f>
        <v>0</v>
      </c>
      <c r="Q121" s="403">
        <v>0.0015</v>
      </c>
      <c r="R121" s="403">
        <f>Q121*H121</f>
        <v>0.01452</v>
      </c>
      <c r="S121" s="403">
        <v>0</v>
      </c>
      <c r="T121" s="404">
        <f>S121*H121</f>
        <v>0</v>
      </c>
      <c r="AR121" s="386" t="s">
        <v>96</v>
      </c>
      <c r="AT121" s="386" t="s">
        <v>165</v>
      </c>
      <c r="AU121" s="386" t="s">
        <v>90</v>
      </c>
      <c r="AY121" s="386" t="s">
        <v>163</v>
      </c>
      <c r="BE121" s="405">
        <f>IF(N121="základní",J121,0)</f>
        <v>0</v>
      </c>
      <c r="BF121" s="405">
        <f>IF(N121="snížená",J121,0)</f>
        <v>0</v>
      </c>
      <c r="BG121" s="405">
        <f>IF(N121="zákl. přenesená",J121,0)</f>
        <v>0</v>
      </c>
      <c r="BH121" s="405">
        <f>IF(N121="sníž. přenesená",J121,0)</f>
        <v>0</v>
      </c>
      <c r="BI121" s="405">
        <f>IF(N121="nulová",J121,0)</f>
        <v>0</v>
      </c>
      <c r="BJ121" s="386" t="s">
        <v>44</v>
      </c>
      <c r="BK121" s="405">
        <f>ROUND(I121*H121,2)</f>
        <v>0</v>
      </c>
      <c r="BL121" s="386" t="s">
        <v>96</v>
      </c>
      <c r="BM121" s="386" t="s">
        <v>1546</v>
      </c>
    </row>
    <row r="122" spans="2:47" s="267" customFormat="1" ht="54">
      <c r="B122" s="268"/>
      <c r="D122" s="346" t="s">
        <v>190</v>
      </c>
      <c r="F122" s="366" t="s">
        <v>245</v>
      </c>
      <c r="L122" s="268"/>
      <c r="M122" s="419"/>
      <c r="N122" s="269"/>
      <c r="O122" s="269"/>
      <c r="P122" s="269"/>
      <c r="Q122" s="269"/>
      <c r="R122" s="269"/>
      <c r="S122" s="269"/>
      <c r="T122" s="420"/>
      <c r="AT122" s="386" t="s">
        <v>190</v>
      </c>
      <c r="AU122" s="386" t="s">
        <v>90</v>
      </c>
    </row>
    <row r="123" spans="2:51" s="344" customFormat="1" ht="13.5">
      <c r="B123" s="345"/>
      <c r="D123" s="346" t="s">
        <v>171</v>
      </c>
      <c r="E123" s="347" t="s">
        <v>5</v>
      </c>
      <c r="F123" s="348" t="s">
        <v>172</v>
      </c>
      <c r="H123" s="349" t="s">
        <v>5</v>
      </c>
      <c r="L123" s="345"/>
      <c r="M123" s="406"/>
      <c r="N123" s="407"/>
      <c r="O123" s="407"/>
      <c r="P123" s="407"/>
      <c r="Q123" s="407"/>
      <c r="R123" s="407"/>
      <c r="S123" s="407"/>
      <c r="T123" s="408"/>
      <c r="AT123" s="349" t="s">
        <v>171</v>
      </c>
      <c r="AU123" s="349" t="s">
        <v>90</v>
      </c>
      <c r="AV123" s="344" t="s">
        <v>44</v>
      </c>
      <c r="AW123" s="344" t="s">
        <v>42</v>
      </c>
      <c r="AX123" s="344" t="s">
        <v>82</v>
      </c>
      <c r="AY123" s="349" t="s">
        <v>163</v>
      </c>
    </row>
    <row r="124" spans="2:51" s="344" customFormat="1" ht="13.5">
      <c r="B124" s="345"/>
      <c r="D124" s="346" t="s">
        <v>171</v>
      </c>
      <c r="E124" s="347" t="s">
        <v>5</v>
      </c>
      <c r="F124" s="348" t="s">
        <v>246</v>
      </c>
      <c r="H124" s="349" t="s">
        <v>5</v>
      </c>
      <c r="L124" s="345"/>
      <c r="M124" s="406"/>
      <c r="N124" s="407"/>
      <c r="O124" s="407"/>
      <c r="P124" s="407"/>
      <c r="Q124" s="407"/>
      <c r="R124" s="407"/>
      <c r="S124" s="407"/>
      <c r="T124" s="408"/>
      <c r="AT124" s="349" t="s">
        <v>171</v>
      </c>
      <c r="AU124" s="349" t="s">
        <v>90</v>
      </c>
      <c r="AV124" s="344" t="s">
        <v>44</v>
      </c>
      <c r="AW124" s="344" t="s">
        <v>42</v>
      </c>
      <c r="AX124" s="344" t="s">
        <v>82</v>
      </c>
      <c r="AY124" s="349" t="s">
        <v>163</v>
      </c>
    </row>
    <row r="125" spans="2:51" s="350" customFormat="1" ht="13.5">
      <c r="B125" s="351"/>
      <c r="D125" s="346" t="s">
        <v>171</v>
      </c>
      <c r="E125" s="352" t="s">
        <v>5</v>
      </c>
      <c r="F125" s="353" t="s">
        <v>1545</v>
      </c>
      <c r="H125" s="354">
        <v>9.68</v>
      </c>
      <c r="L125" s="351"/>
      <c r="M125" s="409"/>
      <c r="N125" s="410"/>
      <c r="O125" s="410"/>
      <c r="P125" s="410"/>
      <c r="Q125" s="410"/>
      <c r="R125" s="410"/>
      <c r="S125" s="410"/>
      <c r="T125" s="411"/>
      <c r="AT125" s="352" t="s">
        <v>171</v>
      </c>
      <c r="AU125" s="352" t="s">
        <v>90</v>
      </c>
      <c r="AV125" s="350" t="s">
        <v>90</v>
      </c>
      <c r="AW125" s="350" t="s">
        <v>42</v>
      </c>
      <c r="AX125" s="350" t="s">
        <v>82</v>
      </c>
      <c r="AY125" s="352" t="s">
        <v>163</v>
      </c>
    </row>
    <row r="126" spans="2:51" s="355" customFormat="1" ht="13.5">
      <c r="B126" s="356"/>
      <c r="D126" s="346" t="s">
        <v>171</v>
      </c>
      <c r="E126" s="357" t="s">
        <v>5</v>
      </c>
      <c r="F126" s="358" t="s">
        <v>179</v>
      </c>
      <c r="H126" s="359">
        <v>9.68</v>
      </c>
      <c r="L126" s="356"/>
      <c r="M126" s="412"/>
      <c r="N126" s="413"/>
      <c r="O126" s="413"/>
      <c r="P126" s="413"/>
      <c r="Q126" s="413"/>
      <c r="R126" s="413"/>
      <c r="S126" s="413"/>
      <c r="T126" s="414"/>
      <c r="AT126" s="357" t="s">
        <v>171</v>
      </c>
      <c r="AU126" s="357" t="s">
        <v>90</v>
      </c>
      <c r="AV126" s="355" t="s">
        <v>93</v>
      </c>
      <c r="AW126" s="355" t="s">
        <v>42</v>
      </c>
      <c r="AX126" s="355" t="s">
        <v>82</v>
      </c>
      <c r="AY126" s="357" t="s">
        <v>163</v>
      </c>
    </row>
    <row r="127" spans="2:51" s="360" customFormat="1" ht="13.5">
      <c r="B127" s="361"/>
      <c r="D127" s="362" t="s">
        <v>171</v>
      </c>
      <c r="E127" s="363" t="s">
        <v>5</v>
      </c>
      <c r="F127" s="364" t="s">
        <v>185</v>
      </c>
      <c r="H127" s="365">
        <v>9.68</v>
      </c>
      <c r="L127" s="361"/>
      <c r="M127" s="415"/>
      <c r="N127" s="416"/>
      <c r="O127" s="416"/>
      <c r="P127" s="416"/>
      <c r="Q127" s="416"/>
      <c r="R127" s="416"/>
      <c r="S127" s="416"/>
      <c r="T127" s="417"/>
      <c r="AT127" s="418" t="s">
        <v>171</v>
      </c>
      <c r="AU127" s="418" t="s">
        <v>90</v>
      </c>
      <c r="AV127" s="360" t="s">
        <v>96</v>
      </c>
      <c r="AW127" s="360" t="s">
        <v>42</v>
      </c>
      <c r="AX127" s="360" t="s">
        <v>44</v>
      </c>
      <c r="AY127" s="418" t="s">
        <v>163</v>
      </c>
    </row>
    <row r="128" spans="2:65" s="267" customFormat="1" ht="31.5" customHeight="1">
      <c r="B128" s="268"/>
      <c r="C128" s="338" t="s">
        <v>102</v>
      </c>
      <c r="D128" s="338" t="s">
        <v>165</v>
      </c>
      <c r="E128" s="339" t="s">
        <v>247</v>
      </c>
      <c r="F128" s="340" t="s">
        <v>248</v>
      </c>
      <c r="G128" s="341" t="s">
        <v>168</v>
      </c>
      <c r="H128" s="342">
        <v>1</v>
      </c>
      <c r="I128" s="107"/>
      <c r="J128" s="343">
        <f>ROUND(I128*H128,2)</f>
        <v>0</v>
      </c>
      <c r="K128" s="340" t="s">
        <v>169</v>
      </c>
      <c r="L128" s="268"/>
      <c r="M128" s="401" t="s">
        <v>5</v>
      </c>
      <c r="N128" s="402" t="s">
        <v>53</v>
      </c>
      <c r="O128" s="269"/>
      <c r="P128" s="403">
        <f>O128*H128</f>
        <v>0</v>
      </c>
      <c r="Q128" s="403">
        <v>0.4417</v>
      </c>
      <c r="R128" s="403">
        <f>Q128*H128</f>
        <v>0.4417</v>
      </c>
      <c r="S128" s="403">
        <v>0</v>
      </c>
      <c r="T128" s="404">
        <f>S128*H128</f>
        <v>0</v>
      </c>
      <c r="AR128" s="386" t="s">
        <v>96</v>
      </c>
      <c r="AT128" s="386" t="s">
        <v>165</v>
      </c>
      <c r="AU128" s="386" t="s">
        <v>90</v>
      </c>
      <c r="AY128" s="386" t="s">
        <v>163</v>
      </c>
      <c r="BE128" s="405">
        <f>IF(N128="základní",J128,0)</f>
        <v>0</v>
      </c>
      <c r="BF128" s="405">
        <f>IF(N128="snížená",J128,0)</f>
        <v>0</v>
      </c>
      <c r="BG128" s="405">
        <f>IF(N128="zákl. přenesená",J128,0)</f>
        <v>0</v>
      </c>
      <c r="BH128" s="405">
        <f>IF(N128="sníž. přenesená",J128,0)</f>
        <v>0</v>
      </c>
      <c r="BI128" s="405">
        <f>IF(N128="nulová",J128,0)</f>
        <v>0</v>
      </c>
      <c r="BJ128" s="386" t="s">
        <v>44</v>
      </c>
      <c r="BK128" s="405">
        <f>ROUND(I128*H128,2)</f>
        <v>0</v>
      </c>
      <c r="BL128" s="386" t="s">
        <v>96</v>
      </c>
      <c r="BM128" s="386" t="s">
        <v>1547</v>
      </c>
    </row>
    <row r="129" spans="2:47" s="267" customFormat="1" ht="108">
      <c r="B129" s="268"/>
      <c r="D129" s="346" t="s">
        <v>190</v>
      </c>
      <c r="F129" s="366" t="s">
        <v>250</v>
      </c>
      <c r="L129" s="268"/>
      <c r="M129" s="419"/>
      <c r="N129" s="269"/>
      <c r="O129" s="269"/>
      <c r="P129" s="269"/>
      <c r="Q129" s="269"/>
      <c r="R129" s="269"/>
      <c r="S129" s="269"/>
      <c r="T129" s="420"/>
      <c r="AT129" s="386" t="s">
        <v>190</v>
      </c>
      <c r="AU129" s="386" t="s">
        <v>90</v>
      </c>
    </row>
    <row r="130" spans="2:51" s="344" customFormat="1" ht="13.5">
      <c r="B130" s="345"/>
      <c r="D130" s="346" t="s">
        <v>171</v>
      </c>
      <c r="E130" s="347" t="s">
        <v>5</v>
      </c>
      <c r="F130" s="348" t="s">
        <v>172</v>
      </c>
      <c r="H130" s="349" t="s">
        <v>5</v>
      </c>
      <c r="L130" s="345"/>
      <c r="M130" s="406"/>
      <c r="N130" s="407"/>
      <c r="O130" s="407"/>
      <c r="P130" s="407"/>
      <c r="Q130" s="407"/>
      <c r="R130" s="407"/>
      <c r="S130" s="407"/>
      <c r="T130" s="408"/>
      <c r="AT130" s="349" t="s">
        <v>171</v>
      </c>
      <c r="AU130" s="349" t="s">
        <v>90</v>
      </c>
      <c r="AV130" s="344" t="s">
        <v>44</v>
      </c>
      <c r="AW130" s="344" t="s">
        <v>42</v>
      </c>
      <c r="AX130" s="344" t="s">
        <v>82</v>
      </c>
      <c r="AY130" s="349" t="s">
        <v>163</v>
      </c>
    </row>
    <row r="131" spans="2:51" s="344" customFormat="1" ht="13.5">
      <c r="B131" s="345"/>
      <c r="D131" s="346" t="s">
        <v>171</v>
      </c>
      <c r="E131" s="347" t="s">
        <v>5</v>
      </c>
      <c r="F131" s="348" t="s">
        <v>310</v>
      </c>
      <c r="H131" s="349" t="s">
        <v>5</v>
      </c>
      <c r="L131" s="345"/>
      <c r="M131" s="406"/>
      <c r="N131" s="407"/>
      <c r="O131" s="407"/>
      <c r="P131" s="407"/>
      <c r="Q131" s="407"/>
      <c r="R131" s="407"/>
      <c r="S131" s="407"/>
      <c r="T131" s="408"/>
      <c r="AT131" s="349" t="s">
        <v>171</v>
      </c>
      <c r="AU131" s="349" t="s">
        <v>90</v>
      </c>
      <c r="AV131" s="344" t="s">
        <v>44</v>
      </c>
      <c r="AW131" s="344" t="s">
        <v>42</v>
      </c>
      <c r="AX131" s="344" t="s">
        <v>82</v>
      </c>
      <c r="AY131" s="349" t="s">
        <v>163</v>
      </c>
    </row>
    <row r="132" spans="2:51" s="350" customFormat="1" ht="13.5">
      <c r="B132" s="351"/>
      <c r="D132" s="346" t="s">
        <v>171</v>
      </c>
      <c r="E132" s="352" t="s">
        <v>5</v>
      </c>
      <c r="F132" s="353" t="s">
        <v>1548</v>
      </c>
      <c r="H132" s="354">
        <v>1</v>
      </c>
      <c r="L132" s="351"/>
      <c r="M132" s="409"/>
      <c r="N132" s="410"/>
      <c r="O132" s="410"/>
      <c r="P132" s="410"/>
      <c r="Q132" s="410"/>
      <c r="R132" s="410"/>
      <c r="S132" s="410"/>
      <c r="T132" s="411"/>
      <c r="AT132" s="352" t="s">
        <v>171</v>
      </c>
      <c r="AU132" s="352" t="s">
        <v>90</v>
      </c>
      <c r="AV132" s="350" t="s">
        <v>90</v>
      </c>
      <c r="AW132" s="350" t="s">
        <v>42</v>
      </c>
      <c r="AX132" s="350" t="s">
        <v>82</v>
      </c>
      <c r="AY132" s="352" t="s">
        <v>163</v>
      </c>
    </row>
    <row r="133" spans="2:51" s="355" customFormat="1" ht="13.5">
      <c r="B133" s="356"/>
      <c r="D133" s="346" t="s">
        <v>171</v>
      </c>
      <c r="E133" s="357" t="s">
        <v>5</v>
      </c>
      <c r="F133" s="358" t="s">
        <v>179</v>
      </c>
      <c r="H133" s="359">
        <v>1</v>
      </c>
      <c r="L133" s="356"/>
      <c r="M133" s="412"/>
      <c r="N133" s="413"/>
      <c r="O133" s="413"/>
      <c r="P133" s="413"/>
      <c r="Q133" s="413"/>
      <c r="R133" s="413"/>
      <c r="S133" s="413"/>
      <c r="T133" s="414"/>
      <c r="AT133" s="357" t="s">
        <v>171</v>
      </c>
      <c r="AU133" s="357" t="s">
        <v>90</v>
      </c>
      <c r="AV133" s="355" t="s">
        <v>93</v>
      </c>
      <c r="AW133" s="355" t="s">
        <v>42</v>
      </c>
      <c r="AX133" s="355" t="s">
        <v>82</v>
      </c>
      <c r="AY133" s="357" t="s">
        <v>163</v>
      </c>
    </row>
    <row r="134" spans="2:51" s="360" customFormat="1" ht="13.5">
      <c r="B134" s="361"/>
      <c r="D134" s="362" t="s">
        <v>171</v>
      </c>
      <c r="E134" s="363" t="s">
        <v>5</v>
      </c>
      <c r="F134" s="364" t="s">
        <v>185</v>
      </c>
      <c r="H134" s="365">
        <v>1</v>
      </c>
      <c r="L134" s="361"/>
      <c r="M134" s="415"/>
      <c r="N134" s="416"/>
      <c r="O134" s="416"/>
      <c r="P134" s="416"/>
      <c r="Q134" s="416"/>
      <c r="R134" s="416"/>
      <c r="S134" s="416"/>
      <c r="T134" s="417"/>
      <c r="AT134" s="418" t="s">
        <v>171</v>
      </c>
      <c r="AU134" s="418" t="s">
        <v>90</v>
      </c>
      <c r="AV134" s="360" t="s">
        <v>96</v>
      </c>
      <c r="AW134" s="360" t="s">
        <v>42</v>
      </c>
      <c r="AX134" s="360" t="s">
        <v>44</v>
      </c>
      <c r="AY134" s="418" t="s">
        <v>163</v>
      </c>
    </row>
    <row r="135" spans="2:65" s="267" customFormat="1" ht="22.5" customHeight="1">
      <c r="B135" s="268"/>
      <c r="C135" s="367" t="s">
        <v>105</v>
      </c>
      <c r="D135" s="367" t="s">
        <v>256</v>
      </c>
      <c r="E135" s="368" t="s">
        <v>260</v>
      </c>
      <c r="F135" s="369" t="s">
        <v>261</v>
      </c>
      <c r="G135" s="370" t="s">
        <v>168</v>
      </c>
      <c r="H135" s="371">
        <v>1</v>
      </c>
      <c r="I135" s="137"/>
      <c r="J135" s="372">
        <f>ROUND(I135*H135,2)</f>
        <v>0</v>
      </c>
      <c r="K135" s="369" t="s">
        <v>169</v>
      </c>
      <c r="L135" s="421"/>
      <c r="M135" s="422" t="s">
        <v>5</v>
      </c>
      <c r="N135" s="423" t="s">
        <v>53</v>
      </c>
      <c r="O135" s="269"/>
      <c r="P135" s="403">
        <f>O135*H135</f>
        <v>0</v>
      </c>
      <c r="Q135" s="403">
        <v>0.02381</v>
      </c>
      <c r="R135" s="403">
        <f>Q135*H135</f>
        <v>0.02381</v>
      </c>
      <c r="S135" s="403">
        <v>0</v>
      </c>
      <c r="T135" s="404">
        <f>S135*H135</f>
        <v>0</v>
      </c>
      <c r="AR135" s="386" t="s">
        <v>108</v>
      </c>
      <c r="AT135" s="386" t="s">
        <v>256</v>
      </c>
      <c r="AU135" s="386" t="s">
        <v>90</v>
      </c>
      <c r="AY135" s="386" t="s">
        <v>163</v>
      </c>
      <c r="BE135" s="405">
        <f>IF(N135="základní",J135,0)</f>
        <v>0</v>
      </c>
      <c r="BF135" s="405">
        <f>IF(N135="snížená",J135,0)</f>
        <v>0</v>
      </c>
      <c r="BG135" s="405">
        <f>IF(N135="zákl. přenesená",J135,0)</f>
        <v>0</v>
      </c>
      <c r="BH135" s="405">
        <f>IF(N135="sníž. přenesená",J135,0)</f>
        <v>0</v>
      </c>
      <c r="BI135" s="405">
        <f>IF(N135="nulová",J135,0)</f>
        <v>0</v>
      </c>
      <c r="BJ135" s="386" t="s">
        <v>44</v>
      </c>
      <c r="BK135" s="405">
        <f>ROUND(I135*H135,2)</f>
        <v>0</v>
      </c>
      <c r="BL135" s="386" t="s">
        <v>96</v>
      </c>
      <c r="BM135" s="386" t="s">
        <v>1549</v>
      </c>
    </row>
    <row r="136" spans="2:63" s="330" customFormat="1" ht="29.85" customHeight="1">
      <c r="B136" s="331"/>
      <c r="D136" s="335" t="s">
        <v>81</v>
      </c>
      <c r="E136" s="336" t="s">
        <v>111</v>
      </c>
      <c r="F136" s="336" t="s">
        <v>282</v>
      </c>
      <c r="J136" s="337">
        <f>BK136</f>
        <v>0</v>
      </c>
      <c r="L136" s="331"/>
      <c r="M136" s="395"/>
      <c r="N136" s="396"/>
      <c r="O136" s="396"/>
      <c r="P136" s="397">
        <f>SUM(P137:P169)</f>
        <v>0</v>
      </c>
      <c r="Q136" s="396"/>
      <c r="R136" s="397">
        <f>SUM(R137:R169)</f>
        <v>8.289000000000001E-05</v>
      </c>
      <c r="S136" s="396"/>
      <c r="T136" s="398">
        <f>SUM(T137:T169)</f>
        <v>0.17467799999999997</v>
      </c>
      <c r="AR136" s="332" t="s">
        <v>44</v>
      </c>
      <c r="AT136" s="399" t="s">
        <v>81</v>
      </c>
      <c r="AU136" s="399" t="s">
        <v>44</v>
      </c>
      <c r="AY136" s="332" t="s">
        <v>163</v>
      </c>
      <c r="BK136" s="400">
        <f>SUM(BK137:BK169)</f>
        <v>0</v>
      </c>
    </row>
    <row r="137" spans="2:65" s="267" customFormat="1" ht="31.5" customHeight="1">
      <c r="B137" s="268"/>
      <c r="C137" s="338" t="s">
        <v>108</v>
      </c>
      <c r="D137" s="338" t="s">
        <v>165</v>
      </c>
      <c r="E137" s="339" t="s">
        <v>284</v>
      </c>
      <c r="F137" s="340" t="s">
        <v>285</v>
      </c>
      <c r="G137" s="341" t="s">
        <v>188</v>
      </c>
      <c r="H137" s="342">
        <v>1.773</v>
      </c>
      <c r="I137" s="107"/>
      <c r="J137" s="343">
        <f>ROUND(I137*H137,2)</f>
        <v>0</v>
      </c>
      <c r="K137" s="340" t="s">
        <v>169</v>
      </c>
      <c r="L137" s="268"/>
      <c r="M137" s="401" t="s">
        <v>5</v>
      </c>
      <c r="N137" s="402" t="s">
        <v>53</v>
      </c>
      <c r="O137" s="269"/>
      <c r="P137" s="403">
        <f>O137*H137</f>
        <v>0</v>
      </c>
      <c r="Q137" s="403">
        <v>1E-05</v>
      </c>
      <c r="R137" s="403">
        <f>Q137*H137</f>
        <v>1.773E-05</v>
      </c>
      <c r="S137" s="403">
        <v>0</v>
      </c>
      <c r="T137" s="404">
        <f>S137*H137</f>
        <v>0</v>
      </c>
      <c r="AR137" s="386" t="s">
        <v>96</v>
      </c>
      <c r="AT137" s="386" t="s">
        <v>165</v>
      </c>
      <c r="AU137" s="386" t="s">
        <v>90</v>
      </c>
      <c r="AY137" s="386" t="s">
        <v>163</v>
      </c>
      <c r="BE137" s="405">
        <f>IF(N137="základní",J137,0)</f>
        <v>0</v>
      </c>
      <c r="BF137" s="405">
        <f>IF(N137="snížená",J137,0)</f>
        <v>0</v>
      </c>
      <c r="BG137" s="405">
        <f>IF(N137="zákl. přenesená",J137,0)</f>
        <v>0</v>
      </c>
      <c r="BH137" s="405">
        <f>IF(N137="sníž. přenesená",J137,0)</f>
        <v>0</v>
      </c>
      <c r="BI137" s="405">
        <f>IF(N137="nulová",J137,0)</f>
        <v>0</v>
      </c>
      <c r="BJ137" s="386" t="s">
        <v>44</v>
      </c>
      <c r="BK137" s="405">
        <f>ROUND(I137*H137,2)</f>
        <v>0</v>
      </c>
      <c r="BL137" s="386" t="s">
        <v>96</v>
      </c>
      <c r="BM137" s="386" t="s">
        <v>1550</v>
      </c>
    </row>
    <row r="138" spans="2:47" s="267" customFormat="1" ht="175.5">
      <c r="B138" s="268"/>
      <c r="D138" s="346" t="s">
        <v>190</v>
      </c>
      <c r="F138" s="366" t="s">
        <v>287</v>
      </c>
      <c r="L138" s="268"/>
      <c r="M138" s="419"/>
      <c r="N138" s="269"/>
      <c r="O138" s="269"/>
      <c r="P138" s="269"/>
      <c r="Q138" s="269"/>
      <c r="R138" s="269"/>
      <c r="S138" s="269"/>
      <c r="T138" s="420"/>
      <c r="AT138" s="386" t="s">
        <v>190</v>
      </c>
      <c r="AU138" s="386" t="s">
        <v>90</v>
      </c>
    </row>
    <row r="139" spans="2:51" s="344" customFormat="1" ht="13.5">
      <c r="B139" s="345"/>
      <c r="D139" s="346" t="s">
        <v>171</v>
      </c>
      <c r="E139" s="347" t="s">
        <v>5</v>
      </c>
      <c r="F139" s="348" t="s">
        <v>172</v>
      </c>
      <c r="H139" s="349" t="s">
        <v>5</v>
      </c>
      <c r="L139" s="345"/>
      <c r="M139" s="406"/>
      <c r="N139" s="407"/>
      <c r="O139" s="407"/>
      <c r="P139" s="407"/>
      <c r="Q139" s="407"/>
      <c r="R139" s="407"/>
      <c r="S139" s="407"/>
      <c r="T139" s="408"/>
      <c r="AT139" s="349" t="s">
        <v>171</v>
      </c>
      <c r="AU139" s="349" t="s">
        <v>90</v>
      </c>
      <c r="AV139" s="344" t="s">
        <v>44</v>
      </c>
      <c r="AW139" s="344" t="s">
        <v>42</v>
      </c>
      <c r="AX139" s="344" t="s">
        <v>82</v>
      </c>
      <c r="AY139" s="349" t="s">
        <v>163</v>
      </c>
    </row>
    <row r="140" spans="2:51" s="350" customFormat="1" ht="13.5">
      <c r="B140" s="351"/>
      <c r="D140" s="346" t="s">
        <v>171</v>
      </c>
      <c r="E140" s="352" t="s">
        <v>5</v>
      </c>
      <c r="F140" s="353" t="s">
        <v>1551</v>
      </c>
      <c r="H140" s="354">
        <v>1.773</v>
      </c>
      <c r="L140" s="351"/>
      <c r="M140" s="409"/>
      <c r="N140" s="410"/>
      <c r="O140" s="410"/>
      <c r="P140" s="410"/>
      <c r="Q140" s="410"/>
      <c r="R140" s="410"/>
      <c r="S140" s="410"/>
      <c r="T140" s="411"/>
      <c r="AT140" s="352" t="s">
        <v>171</v>
      </c>
      <c r="AU140" s="352" t="s">
        <v>90</v>
      </c>
      <c r="AV140" s="350" t="s">
        <v>90</v>
      </c>
      <c r="AW140" s="350" t="s">
        <v>42</v>
      </c>
      <c r="AX140" s="350" t="s">
        <v>82</v>
      </c>
      <c r="AY140" s="352" t="s">
        <v>163</v>
      </c>
    </row>
    <row r="141" spans="2:51" s="355" customFormat="1" ht="13.5">
      <c r="B141" s="356"/>
      <c r="D141" s="346" t="s">
        <v>171</v>
      </c>
      <c r="E141" s="357" t="s">
        <v>5</v>
      </c>
      <c r="F141" s="358" t="s">
        <v>179</v>
      </c>
      <c r="H141" s="359">
        <v>1.773</v>
      </c>
      <c r="L141" s="356"/>
      <c r="M141" s="412"/>
      <c r="N141" s="413"/>
      <c r="O141" s="413"/>
      <c r="P141" s="413"/>
      <c r="Q141" s="413"/>
      <c r="R141" s="413"/>
      <c r="S141" s="413"/>
      <c r="T141" s="414"/>
      <c r="AT141" s="357" t="s">
        <v>171</v>
      </c>
      <c r="AU141" s="357" t="s">
        <v>90</v>
      </c>
      <c r="AV141" s="355" t="s">
        <v>93</v>
      </c>
      <c r="AW141" s="355" t="s">
        <v>42</v>
      </c>
      <c r="AX141" s="355" t="s">
        <v>82</v>
      </c>
      <c r="AY141" s="357" t="s">
        <v>163</v>
      </c>
    </row>
    <row r="142" spans="2:51" s="360" customFormat="1" ht="13.5">
      <c r="B142" s="361"/>
      <c r="D142" s="362" t="s">
        <v>171</v>
      </c>
      <c r="E142" s="363" t="s">
        <v>5</v>
      </c>
      <c r="F142" s="364" t="s">
        <v>185</v>
      </c>
      <c r="H142" s="365">
        <v>1.773</v>
      </c>
      <c r="L142" s="361"/>
      <c r="M142" s="415"/>
      <c r="N142" s="416"/>
      <c r="O142" s="416"/>
      <c r="P142" s="416"/>
      <c r="Q142" s="416"/>
      <c r="R142" s="416"/>
      <c r="S142" s="416"/>
      <c r="T142" s="417"/>
      <c r="AT142" s="418" t="s">
        <v>171</v>
      </c>
      <c r="AU142" s="418" t="s">
        <v>90</v>
      </c>
      <c r="AV142" s="360" t="s">
        <v>96</v>
      </c>
      <c r="AW142" s="360" t="s">
        <v>42</v>
      </c>
      <c r="AX142" s="360" t="s">
        <v>44</v>
      </c>
      <c r="AY142" s="418" t="s">
        <v>163</v>
      </c>
    </row>
    <row r="143" spans="2:65" s="267" customFormat="1" ht="22.5" customHeight="1">
      <c r="B143" s="268"/>
      <c r="C143" s="338" t="s">
        <v>111</v>
      </c>
      <c r="D143" s="338" t="s">
        <v>165</v>
      </c>
      <c r="E143" s="339" t="s">
        <v>307</v>
      </c>
      <c r="F143" s="340" t="s">
        <v>308</v>
      </c>
      <c r="G143" s="341" t="s">
        <v>188</v>
      </c>
      <c r="H143" s="342">
        <v>1.258</v>
      </c>
      <c r="I143" s="107"/>
      <c r="J143" s="343">
        <f>ROUND(I143*H143,2)</f>
        <v>0</v>
      </c>
      <c r="K143" s="340" t="s">
        <v>169</v>
      </c>
      <c r="L143" s="268"/>
      <c r="M143" s="401" t="s">
        <v>5</v>
      </c>
      <c r="N143" s="402" t="s">
        <v>53</v>
      </c>
      <c r="O143" s="269"/>
      <c r="P143" s="403">
        <f>O143*H143</f>
        <v>0</v>
      </c>
      <c r="Q143" s="403">
        <v>2E-05</v>
      </c>
      <c r="R143" s="403">
        <f>Q143*H143</f>
        <v>2.5160000000000003E-05</v>
      </c>
      <c r="S143" s="403">
        <v>0</v>
      </c>
      <c r="T143" s="404">
        <f>S143*H143</f>
        <v>0</v>
      </c>
      <c r="AR143" s="386" t="s">
        <v>96</v>
      </c>
      <c r="AT143" s="386" t="s">
        <v>165</v>
      </c>
      <c r="AU143" s="386" t="s">
        <v>90</v>
      </c>
      <c r="AY143" s="386" t="s">
        <v>163</v>
      </c>
      <c r="BE143" s="405">
        <f>IF(N143="základní",J143,0)</f>
        <v>0</v>
      </c>
      <c r="BF143" s="405">
        <f>IF(N143="snížená",J143,0)</f>
        <v>0</v>
      </c>
      <c r="BG143" s="405">
        <f>IF(N143="zákl. přenesená",J143,0)</f>
        <v>0</v>
      </c>
      <c r="BH143" s="405">
        <f>IF(N143="sníž. přenesená",J143,0)</f>
        <v>0</v>
      </c>
      <c r="BI143" s="405">
        <f>IF(N143="nulová",J143,0)</f>
        <v>0</v>
      </c>
      <c r="BJ143" s="386" t="s">
        <v>44</v>
      </c>
      <c r="BK143" s="405">
        <f>ROUND(I143*H143,2)</f>
        <v>0</v>
      </c>
      <c r="BL143" s="386" t="s">
        <v>96</v>
      </c>
      <c r="BM143" s="386" t="s">
        <v>1552</v>
      </c>
    </row>
    <row r="144" spans="2:47" s="267" customFormat="1" ht="175.5">
      <c r="B144" s="268"/>
      <c r="D144" s="346" t="s">
        <v>190</v>
      </c>
      <c r="F144" s="366" t="s">
        <v>287</v>
      </c>
      <c r="L144" s="268"/>
      <c r="M144" s="419"/>
      <c r="N144" s="269"/>
      <c r="O144" s="269"/>
      <c r="P144" s="269"/>
      <c r="Q144" s="269"/>
      <c r="R144" s="269"/>
      <c r="S144" s="269"/>
      <c r="T144" s="420"/>
      <c r="AT144" s="386" t="s">
        <v>190</v>
      </c>
      <c r="AU144" s="386" t="s">
        <v>90</v>
      </c>
    </row>
    <row r="145" spans="2:51" s="344" customFormat="1" ht="13.5">
      <c r="B145" s="345"/>
      <c r="D145" s="346" t="s">
        <v>171</v>
      </c>
      <c r="E145" s="347" t="s">
        <v>5</v>
      </c>
      <c r="F145" s="348" t="s">
        <v>172</v>
      </c>
      <c r="H145" s="349" t="s">
        <v>5</v>
      </c>
      <c r="L145" s="345"/>
      <c r="M145" s="406"/>
      <c r="N145" s="407"/>
      <c r="O145" s="407"/>
      <c r="P145" s="407"/>
      <c r="Q145" s="407"/>
      <c r="R145" s="407"/>
      <c r="S145" s="407"/>
      <c r="T145" s="408"/>
      <c r="AT145" s="349" t="s">
        <v>171</v>
      </c>
      <c r="AU145" s="349" t="s">
        <v>90</v>
      </c>
      <c r="AV145" s="344" t="s">
        <v>44</v>
      </c>
      <c r="AW145" s="344" t="s">
        <v>42</v>
      </c>
      <c r="AX145" s="344" t="s">
        <v>82</v>
      </c>
      <c r="AY145" s="349" t="s">
        <v>163</v>
      </c>
    </row>
    <row r="146" spans="2:51" s="344" customFormat="1" ht="13.5">
      <c r="B146" s="345"/>
      <c r="D146" s="346" t="s">
        <v>171</v>
      </c>
      <c r="E146" s="347" t="s">
        <v>5</v>
      </c>
      <c r="F146" s="348" t="s">
        <v>310</v>
      </c>
      <c r="H146" s="349" t="s">
        <v>5</v>
      </c>
      <c r="L146" s="345"/>
      <c r="M146" s="406"/>
      <c r="N146" s="407"/>
      <c r="O146" s="407"/>
      <c r="P146" s="407"/>
      <c r="Q146" s="407"/>
      <c r="R146" s="407"/>
      <c r="S146" s="407"/>
      <c r="T146" s="408"/>
      <c r="AT146" s="349" t="s">
        <v>171</v>
      </c>
      <c r="AU146" s="349" t="s">
        <v>90</v>
      </c>
      <c r="AV146" s="344" t="s">
        <v>44</v>
      </c>
      <c r="AW146" s="344" t="s">
        <v>42</v>
      </c>
      <c r="AX146" s="344" t="s">
        <v>82</v>
      </c>
      <c r="AY146" s="349" t="s">
        <v>163</v>
      </c>
    </row>
    <row r="147" spans="2:51" s="350" customFormat="1" ht="13.5">
      <c r="B147" s="351"/>
      <c r="D147" s="346" t="s">
        <v>171</v>
      </c>
      <c r="E147" s="352" t="s">
        <v>5</v>
      </c>
      <c r="F147" s="353" t="s">
        <v>1553</v>
      </c>
      <c r="H147" s="354">
        <v>1.258</v>
      </c>
      <c r="L147" s="351"/>
      <c r="M147" s="409"/>
      <c r="N147" s="410"/>
      <c r="O147" s="410"/>
      <c r="P147" s="410"/>
      <c r="Q147" s="410"/>
      <c r="R147" s="410"/>
      <c r="S147" s="410"/>
      <c r="T147" s="411"/>
      <c r="AT147" s="352" t="s">
        <v>171</v>
      </c>
      <c r="AU147" s="352" t="s">
        <v>90</v>
      </c>
      <c r="AV147" s="350" t="s">
        <v>90</v>
      </c>
      <c r="AW147" s="350" t="s">
        <v>42</v>
      </c>
      <c r="AX147" s="350" t="s">
        <v>82</v>
      </c>
      <c r="AY147" s="352" t="s">
        <v>163</v>
      </c>
    </row>
    <row r="148" spans="2:51" s="355" customFormat="1" ht="13.5">
      <c r="B148" s="356"/>
      <c r="D148" s="346" t="s">
        <v>171</v>
      </c>
      <c r="E148" s="357" t="s">
        <v>5</v>
      </c>
      <c r="F148" s="358" t="s">
        <v>179</v>
      </c>
      <c r="H148" s="359">
        <v>1.258</v>
      </c>
      <c r="L148" s="356"/>
      <c r="M148" s="412"/>
      <c r="N148" s="413"/>
      <c r="O148" s="413"/>
      <c r="P148" s="413"/>
      <c r="Q148" s="413"/>
      <c r="R148" s="413"/>
      <c r="S148" s="413"/>
      <c r="T148" s="414"/>
      <c r="AT148" s="357" t="s">
        <v>171</v>
      </c>
      <c r="AU148" s="357" t="s">
        <v>90</v>
      </c>
      <c r="AV148" s="355" t="s">
        <v>93</v>
      </c>
      <c r="AW148" s="355" t="s">
        <v>42</v>
      </c>
      <c r="AX148" s="355" t="s">
        <v>82</v>
      </c>
      <c r="AY148" s="357" t="s">
        <v>163</v>
      </c>
    </row>
    <row r="149" spans="2:51" s="360" customFormat="1" ht="13.5">
      <c r="B149" s="361"/>
      <c r="D149" s="362" t="s">
        <v>171</v>
      </c>
      <c r="E149" s="363" t="s">
        <v>5</v>
      </c>
      <c r="F149" s="364" t="s">
        <v>185</v>
      </c>
      <c r="H149" s="365">
        <v>1.258</v>
      </c>
      <c r="L149" s="361"/>
      <c r="M149" s="415"/>
      <c r="N149" s="416"/>
      <c r="O149" s="416"/>
      <c r="P149" s="416"/>
      <c r="Q149" s="416"/>
      <c r="R149" s="416"/>
      <c r="S149" s="416"/>
      <c r="T149" s="417"/>
      <c r="AT149" s="418" t="s">
        <v>171</v>
      </c>
      <c r="AU149" s="418" t="s">
        <v>90</v>
      </c>
      <c r="AV149" s="360" t="s">
        <v>96</v>
      </c>
      <c r="AW149" s="360" t="s">
        <v>42</v>
      </c>
      <c r="AX149" s="360" t="s">
        <v>44</v>
      </c>
      <c r="AY149" s="418" t="s">
        <v>163</v>
      </c>
    </row>
    <row r="150" spans="2:65" s="267" customFormat="1" ht="22.5" customHeight="1">
      <c r="B150" s="268"/>
      <c r="C150" s="338" t="s">
        <v>114</v>
      </c>
      <c r="D150" s="338" t="s">
        <v>165</v>
      </c>
      <c r="E150" s="339" t="s">
        <v>329</v>
      </c>
      <c r="F150" s="340" t="s">
        <v>330</v>
      </c>
      <c r="G150" s="341" t="s">
        <v>188</v>
      </c>
      <c r="H150" s="342">
        <v>4</v>
      </c>
      <c r="I150" s="107"/>
      <c r="J150" s="343">
        <f>ROUND(I150*H150,2)</f>
        <v>0</v>
      </c>
      <c r="K150" s="340" t="s">
        <v>169</v>
      </c>
      <c r="L150" s="268"/>
      <c r="M150" s="401" t="s">
        <v>5</v>
      </c>
      <c r="N150" s="402" t="s">
        <v>53</v>
      </c>
      <c r="O150" s="269"/>
      <c r="P150" s="403">
        <f>O150*H150</f>
        <v>0</v>
      </c>
      <c r="Q150" s="403">
        <v>1E-05</v>
      </c>
      <c r="R150" s="403">
        <f>Q150*H150</f>
        <v>4E-05</v>
      </c>
      <c r="S150" s="403">
        <v>0</v>
      </c>
      <c r="T150" s="404">
        <f>S150*H150</f>
        <v>0</v>
      </c>
      <c r="AR150" s="386" t="s">
        <v>96</v>
      </c>
      <c r="AT150" s="386" t="s">
        <v>165</v>
      </c>
      <c r="AU150" s="386" t="s">
        <v>90</v>
      </c>
      <c r="AY150" s="386" t="s">
        <v>163</v>
      </c>
      <c r="BE150" s="405">
        <f>IF(N150="základní",J150,0)</f>
        <v>0</v>
      </c>
      <c r="BF150" s="405">
        <f>IF(N150="snížená",J150,0)</f>
        <v>0</v>
      </c>
      <c r="BG150" s="405">
        <f>IF(N150="zákl. přenesená",J150,0)</f>
        <v>0</v>
      </c>
      <c r="BH150" s="405">
        <f>IF(N150="sníž. přenesená",J150,0)</f>
        <v>0</v>
      </c>
      <c r="BI150" s="405">
        <f>IF(N150="nulová",J150,0)</f>
        <v>0</v>
      </c>
      <c r="BJ150" s="386" t="s">
        <v>44</v>
      </c>
      <c r="BK150" s="405">
        <f>ROUND(I150*H150,2)</f>
        <v>0</v>
      </c>
      <c r="BL150" s="386" t="s">
        <v>96</v>
      </c>
      <c r="BM150" s="386" t="s">
        <v>1554</v>
      </c>
    </row>
    <row r="151" spans="2:47" s="267" customFormat="1" ht="175.5">
      <c r="B151" s="268"/>
      <c r="D151" s="346" t="s">
        <v>190</v>
      </c>
      <c r="F151" s="366" t="s">
        <v>287</v>
      </c>
      <c r="L151" s="268"/>
      <c r="M151" s="419"/>
      <c r="N151" s="269"/>
      <c r="O151" s="269"/>
      <c r="P151" s="269"/>
      <c r="Q151" s="269"/>
      <c r="R151" s="269"/>
      <c r="S151" s="269"/>
      <c r="T151" s="420"/>
      <c r="AT151" s="386" t="s">
        <v>190</v>
      </c>
      <c r="AU151" s="386" t="s">
        <v>90</v>
      </c>
    </row>
    <row r="152" spans="2:51" s="344" customFormat="1" ht="13.5">
      <c r="B152" s="345"/>
      <c r="D152" s="346" t="s">
        <v>171</v>
      </c>
      <c r="E152" s="347" t="s">
        <v>5</v>
      </c>
      <c r="F152" s="348" t="s">
        <v>172</v>
      </c>
      <c r="H152" s="349" t="s">
        <v>5</v>
      </c>
      <c r="L152" s="345"/>
      <c r="M152" s="406"/>
      <c r="N152" s="407"/>
      <c r="O152" s="407"/>
      <c r="P152" s="407"/>
      <c r="Q152" s="407"/>
      <c r="R152" s="407"/>
      <c r="S152" s="407"/>
      <c r="T152" s="408"/>
      <c r="AT152" s="349" t="s">
        <v>171</v>
      </c>
      <c r="AU152" s="349" t="s">
        <v>90</v>
      </c>
      <c r="AV152" s="344" t="s">
        <v>44</v>
      </c>
      <c r="AW152" s="344" t="s">
        <v>42</v>
      </c>
      <c r="AX152" s="344" t="s">
        <v>82</v>
      </c>
      <c r="AY152" s="349" t="s">
        <v>163</v>
      </c>
    </row>
    <row r="153" spans="2:51" s="344" customFormat="1" ht="13.5">
      <c r="B153" s="345"/>
      <c r="D153" s="346" t="s">
        <v>171</v>
      </c>
      <c r="E153" s="347" t="s">
        <v>5</v>
      </c>
      <c r="F153" s="348" t="s">
        <v>332</v>
      </c>
      <c r="H153" s="349" t="s">
        <v>5</v>
      </c>
      <c r="L153" s="345"/>
      <c r="M153" s="406"/>
      <c r="N153" s="407"/>
      <c r="O153" s="407"/>
      <c r="P153" s="407"/>
      <c r="Q153" s="407"/>
      <c r="R153" s="407"/>
      <c r="S153" s="407"/>
      <c r="T153" s="408"/>
      <c r="AT153" s="349" t="s">
        <v>171</v>
      </c>
      <c r="AU153" s="349" t="s">
        <v>90</v>
      </c>
      <c r="AV153" s="344" t="s">
        <v>44</v>
      </c>
      <c r="AW153" s="344" t="s">
        <v>42</v>
      </c>
      <c r="AX153" s="344" t="s">
        <v>82</v>
      </c>
      <c r="AY153" s="349" t="s">
        <v>163</v>
      </c>
    </row>
    <row r="154" spans="2:51" s="344" customFormat="1" ht="13.5">
      <c r="B154" s="345"/>
      <c r="D154" s="346" t="s">
        <v>171</v>
      </c>
      <c r="E154" s="347" t="s">
        <v>5</v>
      </c>
      <c r="F154" s="348" t="s">
        <v>1555</v>
      </c>
      <c r="H154" s="349" t="s">
        <v>5</v>
      </c>
      <c r="L154" s="345"/>
      <c r="M154" s="406"/>
      <c r="N154" s="407"/>
      <c r="O154" s="407"/>
      <c r="P154" s="407"/>
      <c r="Q154" s="407"/>
      <c r="R154" s="407"/>
      <c r="S154" s="407"/>
      <c r="T154" s="408"/>
      <c r="AT154" s="349" t="s">
        <v>171</v>
      </c>
      <c r="AU154" s="349" t="s">
        <v>90</v>
      </c>
      <c r="AV154" s="344" t="s">
        <v>44</v>
      </c>
      <c r="AW154" s="344" t="s">
        <v>42</v>
      </c>
      <c r="AX154" s="344" t="s">
        <v>82</v>
      </c>
      <c r="AY154" s="349" t="s">
        <v>163</v>
      </c>
    </row>
    <row r="155" spans="2:51" s="350" customFormat="1" ht="13.5">
      <c r="B155" s="351"/>
      <c r="D155" s="346" t="s">
        <v>171</v>
      </c>
      <c r="E155" s="352" t="s">
        <v>5</v>
      </c>
      <c r="F155" s="353" t="s">
        <v>218</v>
      </c>
      <c r="H155" s="354">
        <v>4</v>
      </c>
      <c r="L155" s="351"/>
      <c r="M155" s="409"/>
      <c r="N155" s="410"/>
      <c r="O155" s="410"/>
      <c r="P155" s="410"/>
      <c r="Q155" s="410"/>
      <c r="R155" s="410"/>
      <c r="S155" s="410"/>
      <c r="T155" s="411"/>
      <c r="AT155" s="352" t="s">
        <v>171</v>
      </c>
      <c r="AU155" s="352" t="s">
        <v>90</v>
      </c>
      <c r="AV155" s="350" t="s">
        <v>90</v>
      </c>
      <c r="AW155" s="350" t="s">
        <v>42</v>
      </c>
      <c r="AX155" s="350" t="s">
        <v>82</v>
      </c>
      <c r="AY155" s="352" t="s">
        <v>163</v>
      </c>
    </row>
    <row r="156" spans="2:51" s="355" customFormat="1" ht="13.5">
      <c r="B156" s="356"/>
      <c r="D156" s="346" t="s">
        <v>171</v>
      </c>
      <c r="E156" s="357" t="s">
        <v>5</v>
      </c>
      <c r="F156" s="358" t="s">
        <v>179</v>
      </c>
      <c r="H156" s="359">
        <v>4</v>
      </c>
      <c r="L156" s="356"/>
      <c r="M156" s="412"/>
      <c r="N156" s="413"/>
      <c r="O156" s="413"/>
      <c r="P156" s="413"/>
      <c r="Q156" s="413"/>
      <c r="R156" s="413"/>
      <c r="S156" s="413"/>
      <c r="T156" s="414"/>
      <c r="AT156" s="357" t="s">
        <v>171</v>
      </c>
      <c r="AU156" s="357" t="s">
        <v>90</v>
      </c>
      <c r="AV156" s="355" t="s">
        <v>93</v>
      </c>
      <c r="AW156" s="355" t="s">
        <v>42</v>
      </c>
      <c r="AX156" s="355" t="s">
        <v>82</v>
      </c>
      <c r="AY156" s="357" t="s">
        <v>163</v>
      </c>
    </row>
    <row r="157" spans="2:51" s="360" customFormat="1" ht="13.5">
      <c r="B157" s="361"/>
      <c r="D157" s="362" t="s">
        <v>171</v>
      </c>
      <c r="E157" s="363" t="s">
        <v>5</v>
      </c>
      <c r="F157" s="364" t="s">
        <v>185</v>
      </c>
      <c r="H157" s="365">
        <v>4</v>
      </c>
      <c r="L157" s="361"/>
      <c r="M157" s="415"/>
      <c r="N157" s="416"/>
      <c r="O157" s="416"/>
      <c r="P157" s="416"/>
      <c r="Q157" s="416"/>
      <c r="R157" s="416"/>
      <c r="S157" s="416"/>
      <c r="T157" s="417"/>
      <c r="AT157" s="418" t="s">
        <v>171</v>
      </c>
      <c r="AU157" s="418" t="s">
        <v>90</v>
      </c>
      <c r="AV157" s="360" t="s">
        <v>96</v>
      </c>
      <c r="AW157" s="360" t="s">
        <v>42</v>
      </c>
      <c r="AX157" s="360" t="s">
        <v>44</v>
      </c>
      <c r="AY157" s="418" t="s">
        <v>163</v>
      </c>
    </row>
    <row r="158" spans="2:65" s="267" customFormat="1" ht="31.5" customHeight="1">
      <c r="B158" s="268"/>
      <c r="C158" s="338" t="s">
        <v>117</v>
      </c>
      <c r="D158" s="338" t="s">
        <v>165</v>
      </c>
      <c r="E158" s="339" t="s">
        <v>334</v>
      </c>
      <c r="F158" s="340" t="s">
        <v>335</v>
      </c>
      <c r="G158" s="341" t="s">
        <v>188</v>
      </c>
      <c r="H158" s="342">
        <v>0.726</v>
      </c>
      <c r="I158" s="107"/>
      <c r="J158" s="343">
        <f>ROUND(I158*H158,2)</f>
        <v>0</v>
      </c>
      <c r="K158" s="340" t="s">
        <v>169</v>
      </c>
      <c r="L158" s="268"/>
      <c r="M158" s="401" t="s">
        <v>5</v>
      </c>
      <c r="N158" s="402" t="s">
        <v>53</v>
      </c>
      <c r="O158" s="269"/>
      <c r="P158" s="403">
        <f>O158*H158</f>
        <v>0</v>
      </c>
      <c r="Q158" s="403">
        <v>0</v>
      </c>
      <c r="R158" s="403">
        <f>Q158*H158</f>
        <v>0</v>
      </c>
      <c r="S158" s="403">
        <v>0.055</v>
      </c>
      <c r="T158" s="404">
        <f>S158*H158</f>
        <v>0.03993</v>
      </c>
      <c r="AR158" s="386" t="s">
        <v>96</v>
      </c>
      <c r="AT158" s="386" t="s">
        <v>165</v>
      </c>
      <c r="AU158" s="386" t="s">
        <v>90</v>
      </c>
      <c r="AY158" s="386" t="s">
        <v>163</v>
      </c>
      <c r="BE158" s="405">
        <f>IF(N158="základní",J158,0)</f>
        <v>0</v>
      </c>
      <c r="BF158" s="405">
        <f>IF(N158="snížená",J158,0)</f>
        <v>0</v>
      </c>
      <c r="BG158" s="405">
        <f>IF(N158="zákl. přenesená",J158,0)</f>
        <v>0</v>
      </c>
      <c r="BH158" s="405">
        <f>IF(N158="sníž. přenesená",J158,0)</f>
        <v>0</v>
      </c>
      <c r="BI158" s="405">
        <f>IF(N158="nulová",J158,0)</f>
        <v>0</v>
      </c>
      <c r="BJ158" s="386" t="s">
        <v>44</v>
      </c>
      <c r="BK158" s="405">
        <f>ROUND(I158*H158,2)</f>
        <v>0</v>
      </c>
      <c r="BL158" s="386" t="s">
        <v>96</v>
      </c>
      <c r="BM158" s="386" t="s">
        <v>1556</v>
      </c>
    </row>
    <row r="159" spans="2:51" s="344" customFormat="1" ht="13.5">
      <c r="B159" s="345"/>
      <c r="D159" s="346" t="s">
        <v>171</v>
      </c>
      <c r="E159" s="347" t="s">
        <v>5</v>
      </c>
      <c r="F159" s="348" t="s">
        <v>172</v>
      </c>
      <c r="H159" s="349" t="s">
        <v>5</v>
      </c>
      <c r="L159" s="345"/>
      <c r="M159" s="406"/>
      <c r="N159" s="407"/>
      <c r="O159" s="407"/>
      <c r="P159" s="407"/>
      <c r="Q159" s="407"/>
      <c r="R159" s="407"/>
      <c r="S159" s="407"/>
      <c r="T159" s="408"/>
      <c r="AT159" s="349" t="s">
        <v>171</v>
      </c>
      <c r="AU159" s="349" t="s">
        <v>90</v>
      </c>
      <c r="AV159" s="344" t="s">
        <v>44</v>
      </c>
      <c r="AW159" s="344" t="s">
        <v>42</v>
      </c>
      <c r="AX159" s="344" t="s">
        <v>82</v>
      </c>
      <c r="AY159" s="349" t="s">
        <v>163</v>
      </c>
    </row>
    <row r="160" spans="2:51" s="344" customFormat="1" ht="13.5">
      <c r="B160" s="345"/>
      <c r="D160" s="346" t="s">
        <v>171</v>
      </c>
      <c r="E160" s="347" t="s">
        <v>5</v>
      </c>
      <c r="F160" s="348" t="s">
        <v>192</v>
      </c>
      <c r="H160" s="349" t="s">
        <v>5</v>
      </c>
      <c r="L160" s="345"/>
      <c r="M160" s="406"/>
      <c r="N160" s="407"/>
      <c r="O160" s="407"/>
      <c r="P160" s="407"/>
      <c r="Q160" s="407"/>
      <c r="R160" s="407"/>
      <c r="S160" s="407"/>
      <c r="T160" s="408"/>
      <c r="AT160" s="349" t="s">
        <v>171</v>
      </c>
      <c r="AU160" s="349" t="s">
        <v>90</v>
      </c>
      <c r="AV160" s="344" t="s">
        <v>44</v>
      </c>
      <c r="AW160" s="344" t="s">
        <v>42</v>
      </c>
      <c r="AX160" s="344" t="s">
        <v>82</v>
      </c>
      <c r="AY160" s="349" t="s">
        <v>163</v>
      </c>
    </row>
    <row r="161" spans="2:51" s="350" customFormat="1" ht="13.5">
      <c r="B161" s="351"/>
      <c r="D161" s="346" t="s">
        <v>171</v>
      </c>
      <c r="E161" s="352" t="s">
        <v>5</v>
      </c>
      <c r="F161" s="353" t="s">
        <v>1541</v>
      </c>
      <c r="H161" s="354">
        <v>0.726</v>
      </c>
      <c r="L161" s="351"/>
      <c r="M161" s="409"/>
      <c r="N161" s="410"/>
      <c r="O161" s="410"/>
      <c r="P161" s="410"/>
      <c r="Q161" s="410"/>
      <c r="R161" s="410"/>
      <c r="S161" s="410"/>
      <c r="T161" s="411"/>
      <c r="AT161" s="352" t="s">
        <v>171</v>
      </c>
      <c r="AU161" s="352" t="s">
        <v>90</v>
      </c>
      <c r="AV161" s="350" t="s">
        <v>90</v>
      </c>
      <c r="AW161" s="350" t="s">
        <v>42</v>
      </c>
      <c r="AX161" s="350" t="s">
        <v>82</v>
      </c>
      <c r="AY161" s="352" t="s">
        <v>163</v>
      </c>
    </row>
    <row r="162" spans="2:51" s="355" customFormat="1" ht="13.5">
      <c r="B162" s="356"/>
      <c r="D162" s="346" t="s">
        <v>171</v>
      </c>
      <c r="E162" s="357" t="s">
        <v>5</v>
      </c>
      <c r="F162" s="358" t="s">
        <v>179</v>
      </c>
      <c r="H162" s="359">
        <v>0.726</v>
      </c>
      <c r="L162" s="356"/>
      <c r="M162" s="412"/>
      <c r="N162" s="413"/>
      <c r="O162" s="413"/>
      <c r="P162" s="413"/>
      <c r="Q162" s="413"/>
      <c r="R162" s="413"/>
      <c r="S162" s="413"/>
      <c r="T162" s="414"/>
      <c r="AT162" s="357" t="s">
        <v>171</v>
      </c>
      <c r="AU162" s="357" t="s">
        <v>90</v>
      </c>
      <c r="AV162" s="355" t="s">
        <v>93</v>
      </c>
      <c r="AW162" s="355" t="s">
        <v>42</v>
      </c>
      <c r="AX162" s="355" t="s">
        <v>82</v>
      </c>
      <c r="AY162" s="357" t="s">
        <v>163</v>
      </c>
    </row>
    <row r="163" spans="2:51" s="360" customFormat="1" ht="13.5">
      <c r="B163" s="361"/>
      <c r="D163" s="362" t="s">
        <v>171</v>
      </c>
      <c r="E163" s="363" t="s">
        <v>5</v>
      </c>
      <c r="F163" s="364" t="s">
        <v>185</v>
      </c>
      <c r="H163" s="365">
        <v>0.726</v>
      </c>
      <c r="L163" s="361"/>
      <c r="M163" s="415"/>
      <c r="N163" s="416"/>
      <c r="O163" s="416"/>
      <c r="P163" s="416"/>
      <c r="Q163" s="416"/>
      <c r="R163" s="416"/>
      <c r="S163" s="416"/>
      <c r="T163" s="417"/>
      <c r="AT163" s="418" t="s">
        <v>171</v>
      </c>
      <c r="AU163" s="418" t="s">
        <v>90</v>
      </c>
      <c r="AV163" s="360" t="s">
        <v>96</v>
      </c>
      <c r="AW163" s="360" t="s">
        <v>42</v>
      </c>
      <c r="AX163" s="360" t="s">
        <v>44</v>
      </c>
      <c r="AY163" s="418" t="s">
        <v>163</v>
      </c>
    </row>
    <row r="164" spans="2:65" s="267" customFormat="1" ht="31.5" customHeight="1">
      <c r="B164" s="268"/>
      <c r="C164" s="338" t="s">
        <v>278</v>
      </c>
      <c r="D164" s="338" t="s">
        <v>165</v>
      </c>
      <c r="E164" s="339" t="s">
        <v>338</v>
      </c>
      <c r="F164" s="340" t="s">
        <v>339</v>
      </c>
      <c r="G164" s="341" t="s">
        <v>188</v>
      </c>
      <c r="H164" s="342">
        <v>1.773</v>
      </c>
      <c r="I164" s="107"/>
      <c r="J164" s="343">
        <f>ROUND(I164*H164,2)</f>
        <v>0</v>
      </c>
      <c r="K164" s="340" t="s">
        <v>169</v>
      </c>
      <c r="L164" s="268"/>
      <c r="M164" s="401" t="s">
        <v>5</v>
      </c>
      <c r="N164" s="402" t="s">
        <v>53</v>
      </c>
      <c r="O164" s="269"/>
      <c r="P164" s="403">
        <f>O164*H164</f>
        <v>0</v>
      </c>
      <c r="Q164" s="403">
        <v>0</v>
      </c>
      <c r="R164" s="403">
        <f>Q164*H164</f>
        <v>0</v>
      </c>
      <c r="S164" s="403">
        <v>0.076</v>
      </c>
      <c r="T164" s="404">
        <f>S164*H164</f>
        <v>0.13474799999999998</v>
      </c>
      <c r="AR164" s="386" t="s">
        <v>96</v>
      </c>
      <c r="AT164" s="386" t="s">
        <v>165</v>
      </c>
      <c r="AU164" s="386" t="s">
        <v>90</v>
      </c>
      <c r="AY164" s="386" t="s">
        <v>163</v>
      </c>
      <c r="BE164" s="405">
        <f>IF(N164="základní",J164,0)</f>
        <v>0</v>
      </c>
      <c r="BF164" s="405">
        <f>IF(N164="snížená",J164,0)</f>
        <v>0</v>
      </c>
      <c r="BG164" s="405">
        <f>IF(N164="zákl. přenesená",J164,0)</f>
        <v>0</v>
      </c>
      <c r="BH164" s="405">
        <f>IF(N164="sníž. přenesená",J164,0)</f>
        <v>0</v>
      </c>
      <c r="BI164" s="405">
        <f>IF(N164="nulová",J164,0)</f>
        <v>0</v>
      </c>
      <c r="BJ164" s="386" t="s">
        <v>44</v>
      </c>
      <c r="BK164" s="405">
        <f>ROUND(I164*H164,2)</f>
        <v>0</v>
      </c>
      <c r="BL164" s="386" t="s">
        <v>96</v>
      </c>
      <c r="BM164" s="386" t="s">
        <v>1557</v>
      </c>
    </row>
    <row r="165" spans="2:47" s="267" customFormat="1" ht="40.5">
      <c r="B165" s="268"/>
      <c r="D165" s="346" t="s">
        <v>190</v>
      </c>
      <c r="F165" s="366" t="s">
        <v>341</v>
      </c>
      <c r="L165" s="268"/>
      <c r="M165" s="419"/>
      <c r="N165" s="269"/>
      <c r="O165" s="269"/>
      <c r="P165" s="269"/>
      <c r="Q165" s="269"/>
      <c r="R165" s="269"/>
      <c r="S165" s="269"/>
      <c r="T165" s="420"/>
      <c r="AT165" s="386" t="s">
        <v>190</v>
      </c>
      <c r="AU165" s="386" t="s">
        <v>90</v>
      </c>
    </row>
    <row r="166" spans="2:51" s="344" customFormat="1" ht="13.5">
      <c r="B166" s="345"/>
      <c r="D166" s="346" t="s">
        <v>171</v>
      </c>
      <c r="E166" s="347" t="s">
        <v>5</v>
      </c>
      <c r="F166" s="348" t="s">
        <v>172</v>
      </c>
      <c r="H166" s="349" t="s">
        <v>5</v>
      </c>
      <c r="L166" s="345"/>
      <c r="M166" s="406"/>
      <c r="N166" s="407"/>
      <c r="O166" s="407"/>
      <c r="P166" s="407"/>
      <c r="Q166" s="407"/>
      <c r="R166" s="407"/>
      <c r="S166" s="407"/>
      <c r="T166" s="408"/>
      <c r="AT166" s="349" t="s">
        <v>171</v>
      </c>
      <c r="AU166" s="349" t="s">
        <v>90</v>
      </c>
      <c r="AV166" s="344" t="s">
        <v>44</v>
      </c>
      <c r="AW166" s="344" t="s">
        <v>42</v>
      </c>
      <c r="AX166" s="344" t="s">
        <v>82</v>
      </c>
      <c r="AY166" s="349" t="s">
        <v>163</v>
      </c>
    </row>
    <row r="167" spans="2:51" s="350" customFormat="1" ht="13.5">
      <c r="B167" s="351"/>
      <c r="D167" s="346" t="s">
        <v>171</v>
      </c>
      <c r="E167" s="352" t="s">
        <v>5</v>
      </c>
      <c r="F167" s="353" t="s">
        <v>1558</v>
      </c>
      <c r="H167" s="354">
        <v>1.773</v>
      </c>
      <c r="L167" s="351"/>
      <c r="M167" s="409"/>
      <c r="N167" s="410"/>
      <c r="O167" s="410"/>
      <c r="P167" s="410"/>
      <c r="Q167" s="410"/>
      <c r="R167" s="410"/>
      <c r="S167" s="410"/>
      <c r="T167" s="411"/>
      <c r="AT167" s="352" t="s">
        <v>171</v>
      </c>
      <c r="AU167" s="352" t="s">
        <v>90</v>
      </c>
      <c r="AV167" s="350" t="s">
        <v>90</v>
      </c>
      <c r="AW167" s="350" t="s">
        <v>42</v>
      </c>
      <c r="AX167" s="350" t="s">
        <v>82</v>
      </c>
      <c r="AY167" s="352" t="s">
        <v>163</v>
      </c>
    </row>
    <row r="168" spans="2:51" s="355" customFormat="1" ht="13.5">
      <c r="B168" s="356"/>
      <c r="D168" s="346" t="s">
        <v>171</v>
      </c>
      <c r="E168" s="357" t="s">
        <v>5</v>
      </c>
      <c r="F168" s="358" t="s">
        <v>179</v>
      </c>
      <c r="H168" s="359">
        <v>1.773</v>
      </c>
      <c r="L168" s="356"/>
      <c r="M168" s="412"/>
      <c r="N168" s="413"/>
      <c r="O168" s="413"/>
      <c r="P168" s="413"/>
      <c r="Q168" s="413"/>
      <c r="R168" s="413"/>
      <c r="S168" s="413"/>
      <c r="T168" s="414"/>
      <c r="AT168" s="357" t="s">
        <v>171</v>
      </c>
      <c r="AU168" s="357" t="s">
        <v>90</v>
      </c>
      <c r="AV168" s="355" t="s">
        <v>93</v>
      </c>
      <c r="AW168" s="355" t="s">
        <v>42</v>
      </c>
      <c r="AX168" s="355" t="s">
        <v>82</v>
      </c>
      <c r="AY168" s="357" t="s">
        <v>163</v>
      </c>
    </row>
    <row r="169" spans="2:51" s="360" customFormat="1" ht="13.5">
      <c r="B169" s="361"/>
      <c r="D169" s="346" t="s">
        <v>171</v>
      </c>
      <c r="E169" s="373" t="s">
        <v>5</v>
      </c>
      <c r="F169" s="374" t="s">
        <v>185</v>
      </c>
      <c r="H169" s="375">
        <v>1.773</v>
      </c>
      <c r="L169" s="361"/>
      <c r="M169" s="415"/>
      <c r="N169" s="416"/>
      <c r="O169" s="416"/>
      <c r="P169" s="416"/>
      <c r="Q169" s="416"/>
      <c r="R169" s="416"/>
      <c r="S169" s="416"/>
      <c r="T169" s="417"/>
      <c r="AT169" s="418" t="s">
        <v>171</v>
      </c>
      <c r="AU169" s="418" t="s">
        <v>90</v>
      </c>
      <c r="AV169" s="360" t="s">
        <v>96</v>
      </c>
      <c r="AW169" s="360" t="s">
        <v>42</v>
      </c>
      <c r="AX169" s="360" t="s">
        <v>44</v>
      </c>
      <c r="AY169" s="418" t="s">
        <v>163</v>
      </c>
    </row>
    <row r="170" spans="2:63" s="330" customFormat="1" ht="29.85" customHeight="1">
      <c r="B170" s="331"/>
      <c r="D170" s="335" t="s">
        <v>81</v>
      </c>
      <c r="E170" s="336" t="s">
        <v>364</v>
      </c>
      <c r="F170" s="336" t="s">
        <v>365</v>
      </c>
      <c r="J170" s="337">
        <f>BK170</f>
        <v>0</v>
      </c>
      <c r="L170" s="331"/>
      <c r="M170" s="395"/>
      <c r="N170" s="396"/>
      <c r="O170" s="396"/>
      <c r="P170" s="397">
        <f>SUM(P171:P185)</f>
        <v>0</v>
      </c>
      <c r="Q170" s="396"/>
      <c r="R170" s="397">
        <f>SUM(R171:R185)</f>
        <v>0</v>
      </c>
      <c r="S170" s="396"/>
      <c r="T170" s="398">
        <f>SUM(T171:T185)</f>
        <v>0</v>
      </c>
      <c r="AR170" s="332" t="s">
        <v>44</v>
      </c>
      <c r="AT170" s="399" t="s">
        <v>81</v>
      </c>
      <c r="AU170" s="399" t="s">
        <v>44</v>
      </c>
      <c r="AY170" s="332" t="s">
        <v>163</v>
      </c>
      <c r="BK170" s="400">
        <f>SUM(BK171:BK185)</f>
        <v>0</v>
      </c>
    </row>
    <row r="171" spans="2:65" s="267" customFormat="1" ht="31.5" customHeight="1">
      <c r="B171" s="268"/>
      <c r="C171" s="338" t="s">
        <v>283</v>
      </c>
      <c r="D171" s="338" t="s">
        <v>165</v>
      </c>
      <c r="E171" s="339" t="s">
        <v>1284</v>
      </c>
      <c r="F171" s="340" t="s">
        <v>1285</v>
      </c>
      <c r="G171" s="341" t="s">
        <v>369</v>
      </c>
      <c r="H171" s="342">
        <v>0.179</v>
      </c>
      <c r="I171" s="107"/>
      <c r="J171" s="343">
        <f>ROUND(I171*H171,2)</f>
        <v>0</v>
      </c>
      <c r="K171" s="340" t="s">
        <v>169</v>
      </c>
      <c r="L171" s="268"/>
      <c r="M171" s="401" t="s">
        <v>5</v>
      </c>
      <c r="N171" s="402" t="s">
        <v>53</v>
      </c>
      <c r="O171" s="269"/>
      <c r="P171" s="403">
        <f>O171*H171</f>
        <v>0</v>
      </c>
      <c r="Q171" s="403">
        <v>0</v>
      </c>
      <c r="R171" s="403">
        <f>Q171*H171</f>
        <v>0</v>
      </c>
      <c r="S171" s="403">
        <v>0</v>
      </c>
      <c r="T171" s="404">
        <f>S171*H171</f>
        <v>0</v>
      </c>
      <c r="AR171" s="386" t="s">
        <v>96</v>
      </c>
      <c r="AT171" s="386" t="s">
        <v>165</v>
      </c>
      <c r="AU171" s="386" t="s">
        <v>90</v>
      </c>
      <c r="AY171" s="386" t="s">
        <v>163</v>
      </c>
      <c r="BE171" s="405">
        <f>IF(N171="základní",J171,0)</f>
        <v>0</v>
      </c>
      <c r="BF171" s="405">
        <f>IF(N171="snížená",J171,0)</f>
        <v>0</v>
      </c>
      <c r="BG171" s="405">
        <f>IF(N171="zákl. přenesená",J171,0)</f>
        <v>0</v>
      </c>
      <c r="BH171" s="405">
        <f>IF(N171="sníž. přenesená",J171,0)</f>
        <v>0</v>
      </c>
      <c r="BI171" s="405">
        <f>IF(N171="nulová",J171,0)</f>
        <v>0</v>
      </c>
      <c r="BJ171" s="386" t="s">
        <v>44</v>
      </c>
      <c r="BK171" s="405">
        <f>ROUND(I171*H171,2)</f>
        <v>0</v>
      </c>
      <c r="BL171" s="386" t="s">
        <v>96</v>
      </c>
      <c r="BM171" s="386" t="s">
        <v>1559</v>
      </c>
    </row>
    <row r="172" spans="2:47" s="267" customFormat="1" ht="121.5">
      <c r="B172" s="268"/>
      <c r="D172" s="362" t="s">
        <v>190</v>
      </c>
      <c r="F172" s="376" t="s">
        <v>371</v>
      </c>
      <c r="L172" s="268"/>
      <c r="M172" s="419"/>
      <c r="N172" s="269"/>
      <c r="O172" s="269"/>
      <c r="P172" s="269"/>
      <c r="Q172" s="269"/>
      <c r="R172" s="269"/>
      <c r="S172" s="269"/>
      <c r="T172" s="420"/>
      <c r="AT172" s="386" t="s">
        <v>190</v>
      </c>
      <c r="AU172" s="386" t="s">
        <v>90</v>
      </c>
    </row>
    <row r="173" spans="2:65" s="267" customFormat="1" ht="44.25" customHeight="1">
      <c r="B173" s="268"/>
      <c r="C173" s="338" t="s">
        <v>306</v>
      </c>
      <c r="D173" s="338" t="s">
        <v>165</v>
      </c>
      <c r="E173" s="339" t="s">
        <v>373</v>
      </c>
      <c r="F173" s="340" t="s">
        <v>374</v>
      </c>
      <c r="G173" s="341" t="s">
        <v>369</v>
      </c>
      <c r="H173" s="342">
        <v>0.895</v>
      </c>
      <c r="I173" s="107"/>
      <c r="J173" s="343">
        <f>ROUND(I173*H173,2)</f>
        <v>0</v>
      </c>
      <c r="K173" s="340" t="s">
        <v>169</v>
      </c>
      <c r="L173" s="268"/>
      <c r="M173" s="401" t="s">
        <v>5</v>
      </c>
      <c r="N173" s="402" t="s">
        <v>53</v>
      </c>
      <c r="O173" s="269"/>
      <c r="P173" s="403">
        <f>O173*H173</f>
        <v>0</v>
      </c>
      <c r="Q173" s="403">
        <v>0</v>
      </c>
      <c r="R173" s="403">
        <f>Q173*H173</f>
        <v>0</v>
      </c>
      <c r="S173" s="403">
        <v>0</v>
      </c>
      <c r="T173" s="404">
        <f>S173*H173</f>
        <v>0</v>
      </c>
      <c r="AR173" s="386" t="s">
        <v>96</v>
      </c>
      <c r="AT173" s="386" t="s">
        <v>165</v>
      </c>
      <c r="AU173" s="386" t="s">
        <v>90</v>
      </c>
      <c r="AY173" s="386" t="s">
        <v>163</v>
      </c>
      <c r="BE173" s="405">
        <f>IF(N173="základní",J173,0)</f>
        <v>0</v>
      </c>
      <c r="BF173" s="405">
        <f>IF(N173="snížená",J173,0)</f>
        <v>0</v>
      </c>
      <c r="BG173" s="405">
        <f>IF(N173="zákl. přenesená",J173,0)</f>
        <v>0</v>
      </c>
      <c r="BH173" s="405">
        <f>IF(N173="sníž. přenesená",J173,0)</f>
        <v>0</v>
      </c>
      <c r="BI173" s="405">
        <f>IF(N173="nulová",J173,0)</f>
        <v>0</v>
      </c>
      <c r="BJ173" s="386" t="s">
        <v>44</v>
      </c>
      <c r="BK173" s="405">
        <f>ROUND(I173*H173,2)</f>
        <v>0</v>
      </c>
      <c r="BL173" s="386" t="s">
        <v>96</v>
      </c>
      <c r="BM173" s="386" t="s">
        <v>1560</v>
      </c>
    </row>
    <row r="174" spans="2:47" s="267" customFormat="1" ht="121.5">
      <c r="B174" s="268"/>
      <c r="D174" s="346" t="s">
        <v>190</v>
      </c>
      <c r="F174" s="366" t="s">
        <v>371</v>
      </c>
      <c r="L174" s="268"/>
      <c r="M174" s="419"/>
      <c r="N174" s="269"/>
      <c r="O174" s="269"/>
      <c r="P174" s="269"/>
      <c r="Q174" s="269"/>
      <c r="R174" s="269"/>
      <c r="S174" s="269"/>
      <c r="T174" s="420"/>
      <c r="AT174" s="386" t="s">
        <v>190</v>
      </c>
      <c r="AU174" s="386" t="s">
        <v>90</v>
      </c>
    </row>
    <row r="175" spans="2:51" s="350" customFormat="1" ht="13.5">
      <c r="B175" s="351"/>
      <c r="D175" s="362" t="s">
        <v>171</v>
      </c>
      <c r="F175" s="377" t="s">
        <v>1561</v>
      </c>
      <c r="H175" s="378">
        <v>0.895</v>
      </c>
      <c r="L175" s="351"/>
      <c r="M175" s="409"/>
      <c r="N175" s="410"/>
      <c r="O175" s="410"/>
      <c r="P175" s="410"/>
      <c r="Q175" s="410"/>
      <c r="R175" s="410"/>
      <c r="S175" s="410"/>
      <c r="T175" s="411"/>
      <c r="AT175" s="352" t="s">
        <v>171</v>
      </c>
      <c r="AU175" s="352" t="s">
        <v>90</v>
      </c>
      <c r="AV175" s="350" t="s">
        <v>90</v>
      </c>
      <c r="AW175" s="350" t="s">
        <v>6</v>
      </c>
      <c r="AX175" s="350" t="s">
        <v>44</v>
      </c>
      <c r="AY175" s="352" t="s">
        <v>163</v>
      </c>
    </row>
    <row r="176" spans="2:65" s="267" customFormat="1" ht="31.5" customHeight="1">
      <c r="B176" s="268"/>
      <c r="C176" s="338" t="s">
        <v>11</v>
      </c>
      <c r="D176" s="338" t="s">
        <v>165</v>
      </c>
      <c r="E176" s="339" t="s">
        <v>377</v>
      </c>
      <c r="F176" s="340" t="s">
        <v>378</v>
      </c>
      <c r="G176" s="341" t="s">
        <v>369</v>
      </c>
      <c r="H176" s="342">
        <v>0.179</v>
      </c>
      <c r="I176" s="107"/>
      <c r="J176" s="343">
        <f>ROUND(I176*H176,2)</f>
        <v>0</v>
      </c>
      <c r="K176" s="340" t="s">
        <v>169</v>
      </c>
      <c r="L176" s="268"/>
      <c r="M176" s="401" t="s">
        <v>5</v>
      </c>
      <c r="N176" s="402" t="s">
        <v>53</v>
      </c>
      <c r="O176" s="269"/>
      <c r="P176" s="403">
        <f>O176*H176</f>
        <v>0</v>
      </c>
      <c r="Q176" s="403">
        <v>0</v>
      </c>
      <c r="R176" s="403">
        <f>Q176*H176</f>
        <v>0</v>
      </c>
      <c r="S176" s="403">
        <v>0</v>
      </c>
      <c r="T176" s="404">
        <f>S176*H176</f>
        <v>0</v>
      </c>
      <c r="AR176" s="386" t="s">
        <v>96</v>
      </c>
      <c r="AT176" s="386" t="s">
        <v>165</v>
      </c>
      <c r="AU176" s="386" t="s">
        <v>90</v>
      </c>
      <c r="AY176" s="386" t="s">
        <v>163</v>
      </c>
      <c r="BE176" s="405">
        <f>IF(N176="základní",J176,0)</f>
        <v>0</v>
      </c>
      <c r="BF176" s="405">
        <f>IF(N176="snížená",J176,0)</f>
        <v>0</v>
      </c>
      <c r="BG176" s="405">
        <f>IF(N176="zákl. přenesená",J176,0)</f>
        <v>0</v>
      </c>
      <c r="BH176" s="405">
        <f>IF(N176="sníž. přenesená",J176,0)</f>
        <v>0</v>
      </c>
      <c r="BI176" s="405">
        <f>IF(N176="nulová",J176,0)</f>
        <v>0</v>
      </c>
      <c r="BJ176" s="386" t="s">
        <v>44</v>
      </c>
      <c r="BK176" s="405">
        <f>ROUND(I176*H176,2)</f>
        <v>0</v>
      </c>
      <c r="BL176" s="386" t="s">
        <v>96</v>
      </c>
      <c r="BM176" s="386" t="s">
        <v>1562</v>
      </c>
    </row>
    <row r="177" spans="2:47" s="267" customFormat="1" ht="81">
      <c r="B177" s="268"/>
      <c r="D177" s="362" t="s">
        <v>190</v>
      </c>
      <c r="F177" s="376" t="s">
        <v>380</v>
      </c>
      <c r="L177" s="268"/>
      <c r="M177" s="419"/>
      <c r="N177" s="269"/>
      <c r="O177" s="269"/>
      <c r="P177" s="269"/>
      <c r="Q177" s="269"/>
      <c r="R177" s="269"/>
      <c r="S177" s="269"/>
      <c r="T177" s="420"/>
      <c r="AT177" s="386" t="s">
        <v>190</v>
      </c>
      <c r="AU177" s="386" t="s">
        <v>90</v>
      </c>
    </row>
    <row r="178" spans="2:65" s="267" customFormat="1" ht="31.5" customHeight="1">
      <c r="B178" s="268"/>
      <c r="C178" s="338" t="s">
        <v>333</v>
      </c>
      <c r="D178" s="338" t="s">
        <v>165</v>
      </c>
      <c r="E178" s="339" t="s">
        <v>382</v>
      </c>
      <c r="F178" s="340" t="s">
        <v>383</v>
      </c>
      <c r="G178" s="341" t="s">
        <v>369</v>
      </c>
      <c r="H178" s="342">
        <v>0.537</v>
      </c>
      <c r="I178" s="107"/>
      <c r="J178" s="343">
        <f>ROUND(I178*H178,2)</f>
        <v>0</v>
      </c>
      <c r="K178" s="340" t="s">
        <v>169</v>
      </c>
      <c r="L178" s="268"/>
      <c r="M178" s="401" t="s">
        <v>5</v>
      </c>
      <c r="N178" s="402" t="s">
        <v>53</v>
      </c>
      <c r="O178" s="269"/>
      <c r="P178" s="403">
        <f>O178*H178</f>
        <v>0</v>
      </c>
      <c r="Q178" s="403">
        <v>0</v>
      </c>
      <c r="R178" s="403">
        <f>Q178*H178</f>
        <v>0</v>
      </c>
      <c r="S178" s="403">
        <v>0</v>
      </c>
      <c r="T178" s="404">
        <f>S178*H178</f>
        <v>0</v>
      </c>
      <c r="AR178" s="386" t="s">
        <v>96</v>
      </c>
      <c r="AT178" s="386" t="s">
        <v>165</v>
      </c>
      <c r="AU178" s="386" t="s">
        <v>90</v>
      </c>
      <c r="AY178" s="386" t="s">
        <v>163</v>
      </c>
      <c r="BE178" s="405">
        <f>IF(N178="základní",J178,0)</f>
        <v>0</v>
      </c>
      <c r="BF178" s="405">
        <f>IF(N178="snížená",J178,0)</f>
        <v>0</v>
      </c>
      <c r="BG178" s="405">
        <f>IF(N178="zákl. přenesená",J178,0)</f>
        <v>0</v>
      </c>
      <c r="BH178" s="405">
        <f>IF(N178="sníž. přenesená",J178,0)</f>
        <v>0</v>
      </c>
      <c r="BI178" s="405">
        <f>IF(N178="nulová",J178,0)</f>
        <v>0</v>
      </c>
      <c r="BJ178" s="386" t="s">
        <v>44</v>
      </c>
      <c r="BK178" s="405">
        <f>ROUND(I178*H178,2)</f>
        <v>0</v>
      </c>
      <c r="BL178" s="386" t="s">
        <v>96</v>
      </c>
      <c r="BM178" s="386" t="s">
        <v>1563</v>
      </c>
    </row>
    <row r="179" spans="2:47" s="267" customFormat="1" ht="81">
      <c r="B179" s="268"/>
      <c r="D179" s="346" t="s">
        <v>190</v>
      </c>
      <c r="F179" s="366" t="s">
        <v>380</v>
      </c>
      <c r="L179" s="268"/>
      <c r="M179" s="419"/>
      <c r="N179" s="269"/>
      <c r="O179" s="269"/>
      <c r="P179" s="269"/>
      <c r="Q179" s="269"/>
      <c r="R179" s="269"/>
      <c r="S179" s="269"/>
      <c r="T179" s="420"/>
      <c r="AT179" s="386" t="s">
        <v>190</v>
      </c>
      <c r="AU179" s="386" t="s">
        <v>90</v>
      </c>
    </row>
    <row r="180" spans="2:51" s="350" customFormat="1" ht="13.5">
      <c r="B180" s="351"/>
      <c r="D180" s="362" t="s">
        <v>171</v>
      </c>
      <c r="F180" s="377" t="s">
        <v>1564</v>
      </c>
      <c r="H180" s="378">
        <v>0.537</v>
      </c>
      <c r="L180" s="351"/>
      <c r="M180" s="409"/>
      <c r="N180" s="410"/>
      <c r="O180" s="410"/>
      <c r="P180" s="410"/>
      <c r="Q180" s="410"/>
      <c r="R180" s="410"/>
      <c r="S180" s="410"/>
      <c r="T180" s="411"/>
      <c r="AT180" s="352" t="s">
        <v>171</v>
      </c>
      <c r="AU180" s="352" t="s">
        <v>90</v>
      </c>
      <c r="AV180" s="350" t="s">
        <v>90</v>
      </c>
      <c r="AW180" s="350" t="s">
        <v>6</v>
      </c>
      <c r="AX180" s="350" t="s">
        <v>44</v>
      </c>
      <c r="AY180" s="352" t="s">
        <v>163</v>
      </c>
    </row>
    <row r="181" spans="2:65" s="267" customFormat="1" ht="22.5" customHeight="1">
      <c r="B181" s="268"/>
      <c r="C181" s="338" t="s">
        <v>337</v>
      </c>
      <c r="D181" s="338" t="s">
        <v>165</v>
      </c>
      <c r="E181" s="339" t="s">
        <v>387</v>
      </c>
      <c r="F181" s="340" t="s">
        <v>388</v>
      </c>
      <c r="G181" s="341" t="s">
        <v>369</v>
      </c>
      <c r="H181" s="342">
        <v>0.124</v>
      </c>
      <c r="I181" s="107"/>
      <c r="J181" s="343">
        <f>ROUND(I181*H181,2)</f>
        <v>0</v>
      </c>
      <c r="K181" s="340" t="s">
        <v>169</v>
      </c>
      <c r="L181" s="268"/>
      <c r="M181" s="401" t="s">
        <v>5</v>
      </c>
      <c r="N181" s="402" t="s">
        <v>53</v>
      </c>
      <c r="O181" s="269"/>
      <c r="P181" s="403">
        <f>O181*H181</f>
        <v>0</v>
      </c>
      <c r="Q181" s="403">
        <v>0</v>
      </c>
      <c r="R181" s="403">
        <f>Q181*H181</f>
        <v>0</v>
      </c>
      <c r="S181" s="403">
        <v>0</v>
      </c>
      <c r="T181" s="404">
        <f>S181*H181</f>
        <v>0</v>
      </c>
      <c r="AR181" s="386" t="s">
        <v>96</v>
      </c>
      <c r="AT181" s="386" t="s">
        <v>165</v>
      </c>
      <c r="AU181" s="386" t="s">
        <v>90</v>
      </c>
      <c r="AY181" s="386" t="s">
        <v>163</v>
      </c>
      <c r="BE181" s="405">
        <f>IF(N181="základní",J181,0)</f>
        <v>0</v>
      </c>
      <c r="BF181" s="405">
        <f>IF(N181="snížená",J181,0)</f>
        <v>0</v>
      </c>
      <c r="BG181" s="405">
        <f>IF(N181="zákl. přenesená",J181,0)</f>
        <v>0</v>
      </c>
      <c r="BH181" s="405">
        <f>IF(N181="sníž. přenesená",J181,0)</f>
        <v>0</v>
      </c>
      <c r="BI181" s="405">
        <f>IF(N181="nulová",J181,0)</f>
        <v>0</v>
      </c>
      <c r="BJ181" s="386" t="s">
        <v>44</v>
      </c>
      <c r="BK181" s="405">
        <f>ROUND(I181*H181,2)</f>
        <v>0</v>
      </c>
      <c r="BL181" s="386" t="s">
        <v>96</v>
      </c>
      <c r="BM181" s="386" t="s">
        <v>1565</v>
      </c>
    </row>
    <row r="182" spans="2:47" s="267" customFormat="1" ht="67.5">
      <c r="B182" s="268"/>
      <c r="D182" s="362" t="s">
        <v>190</v>
      </c>
      <c r="F182" s="376" t="s">
        <v>390</v>
      </c>
      <c r="L182" s="268"/>
      <c r="M182" s="419"/>
      <c r="N182" s="269"/>
      <c r="O182" s="269"/>
      <c r="P182" s="269"/>
      <c r="Q182" s="269"/>
      <c r="R182" s="269"/>
      <c r="S182" s="269"/>
      <c r="T182" s="420"/>
      <c r="AT182" s="386" t="s">
        <v>190</v>
      </c>
      <c r="AU182" s="386" t="s">
        <v>90</v>
      </c>
    </row>
    <row r="183" spans="2:65" s="267" customFormat="1" ht="22.5" customHeight="1">
      <c r="B183" s="268"/>
      <c r="C183" s="338" t="s">
        <v>345</v>
      </c>
      <c r="D183" s="338" t="s">
        <v>165</v>
      </c>
      <c r="E183" s="339" t="s">
        <v>392</v>
      </c>
      <c r="F183" s="340" t="s">
        <v>393</v>
      </c>
      <c r="G183" s="341" t="s">
        <v>369</v>
      </c>
      <c r="H183" s="342">
        <v>0.031</v>
      </c>
      <c r="I183" s="107"/>
      <c r="J183" s="343">
        <f>ROUND(I183*H183,2)</f>
        <v>0</v>
      </c>
      <c r="K183" s="340" t="s">
        <v>169</v>
      </c>
      <c r="L183" s="268"/>
      <c r="M183" s="401" t="s">
        <v>5</v>
      </c>
      <c r="N183" s="402" t="s">
        <v>53</v>
      </c>
      <c r="O183" s="269"/>
      <c r="P183" s="403">
        <f>O183*H183</f>
        <v>0</v>
      </c>
      <c r="Q183" s="403">
        <v>0</v>
      </c>
      <c r="R183" s="403">
        <f>Q183*H183</f>
        <v>0</v>
      </c>
      <c r="S183" s="403">
        <v>0</v>
      </c>
      <c r="T183" s="404">
        <f>S183*H183</f>
        <v>0</v>
      </c>
      <c r="AR183" s="386" t="s">
        <v>96</v>
      </c>
      <c r="AT183" s="386" t="s">
        <v>165</v>
      </c>
      <c r="AU183" s="386" t="s">
        <v>90</v>
      </c>
      <c r="AY183" s="386" t="s">
        <v>163</v>
      </c>
      <c r="BE183" s="405">
        <f>IF(N183="základní",J183,0)</f>
        <v>0</v>
      </c>
      <c r="BF183" s="405">
        <f>IF(N183="snížená",J183,0)</f>
        <v>0</v>
      </c>
      <c r="BG183" s="405">
        <f>IF(N183="zákl. přenesená",J183,0)</f>
        <v>0</v>
      </c>
      <c r="BH183" s="405">
        <f>IF(N183="sníž. přenesená",J183,0)</f>
        <v>0</v>
      </c>
      <c r="BI183" s="405">
        <f>IF(N183="nulová",J183,0)</f>
        <v>0</v>
      </c>
      <c r="BJ183" s="386" t="s">
        <v>44</v>
      </c>
      <c r="BK183" s="405">
        <f>ROUND(I183*H183,2)</f>
        <v>0</v>
      </c>
      <c r="BL183" s="386" t="s">
        <v>96</v>
      </c>
      <c r="BM183" s="386" t="s">
        <v>1566</v>
      </c>
    </row>
    <row r="184" spans="2:47" s="267" customFormat="1" ht="67.5">
      <c r="B184" s="268"/>
      <c r="D184" s="362" t="s">
        <v>190</v>
      </c>
      <c r="F184" s="376" t="s">
        <v>390</v>
      </c>
      <c r="L184" s="268"/>
      <c r="M184" s="419"/>
      <c r="N184" s="269"/>
      <c r="O184" s="269"/>
      <c r="P184" s="269"/>
      <c r="Q184" s="269"/>
      <c r="R184" s="269"/>
      <c r="S184" s="269"/>
      <c r="T184" s="420"/>
      <c r="AT184" s="386" t="s">
        <v>190</v>
      </c>
      <c r="AU184" s="386" t="s">
        <v>90</v>
      </c>
    </row>
    <row r="185" spans="2:65" s="267" customFormat="1" ht="22.5" customHeight="1">
      <c r="B185" s="268"/>
      <c r="C185" s="338" t="s">
        <v>366</v>
      </c>
      <c r="D185" s="338" t="s">
        <v>165</v>
      </c>
      <c r="E185" s="339" t="s">
        <v>396</v>
      </c>
      <c r="F185" s="340" t="s">
        <v>397</v>
      </c>
      <c r="G185" s="341" t="s">
        <v>369</v>
      </c>
      <c r="H185" s="342">
        <v>0.024</v>
      </c>
      <c r="I185" s="107"/>
      <c r="J185" s="343">
        <f>ROUND(I185*H185,2)</f>
        <v>0</v>
      </c>
      <c r="K185" s="340" t="s">
        <v>5</v>
      </c>
      <c r="L185" s="268"/>
      <c r="M185" s="401" t="s">
        <v>5</v>
      </c>
      <c r="N185" s="402" t="s">
        <v>53</v>
      </c>
      <c r="O185" s="269"/>
      <c r="P185" s="403">
        <f>O185*H185</f>
        <v>0</v>
      </c>
      <c r="Q185" s="403">
        <v>0</v>
      </c>
      <c r="R185" s="403">
        <f>Q185*H185</f>
        <v>0</v>
      </c>
      <c r="S185" s="403">
        <v>0</v>
      </c>
      <c r="T185" s="404">
        <f>S185*H185</f>
        <v>0</v>
      </c>
      <c r="AR185" s="386" t="s">
        <v>96</v>
      </c>
      <c r="AT185" s="386" t="s">
        <v>165</v>
      </c>
      <c r="AU185" s="386" t="s">
        <v>90</v>
      </c>
      <c r="AY185" s="386" t="s">
        <v>163</v>
      </c>
      <c r="BE185" s="405">
        <f>IF(N185="základní",J185,0)</f>
        <v>0</v>
      </c>
      <c r="BF185" s="405">
        <f>IF(N185="snížená",J185,0)</f>
        <v>0</v>
      </c>
      <c r="BG185" s="405">
        <f>IF(N185="zákl. přenesená",J185,0)</f>
        <v>0</v>
      </c>
      <c r="BH185" s="405">
        <f>IF(N185="sníž. přenesená",J185,0)</f>
        <v>0</v>
      </c>
      <c r="BI185" s="405">
        <f>IF(N185="nulová",J185,0)</f>
        <v>0</v>
      </c>
      <c r="BJ185" s="386" t="s">
        <v>44</v>
      </c>
      <c r="BK185" s="405">
        <f>ROUND(I185*H185,2)</f>
        <v>0</v>
      </c>
      <c r="BL185" s="386" t="s">
        <v>96</v>
      </c>
      <c r="BM185" s="386" t="s">
        <v>1567</v>
      </c>
    </row>
    <row r="186" spans="2:63" s="330" customFormat="1" ht="29.85" customHeight="1">
      <c r="B186" s="331"/>
      <c r="D186" s="335" t="s">
        <v>81</v>
      </c>
      <c r="E186" s="336" t="s">
        <v>399</v>
      </c>
      <c r="F186" s="336" t="s">
        <v>400</v>
      </c>
      <c r="J186" s="337">
        <f>BK186</f>
        <v>0</v>
      </c>
      <c r="L186" s="331"/>
      <c r="M186" s="395"/>
      <c r="N186" s="396"/>
      <c r="O186" s="396"/>
      <c r="P186" s="397">
        <f>SUM(P187:P188)</f>
        <v>0</v>
      </c>
      <c r="Q186" s="396"/>
      <c r="R186" s="397">
        <f>SUM(R187:R188)</f>
        <v>0</v>
      </c>
      <c r="S186" s="396"/>
      <c r="T186" s="398">
        <f>SUM(T187:T188)</f>
        <v>0</v>
      </c>
      <c r="AR186" s="332" t="s">
        <v>44</v>
      </c>
      <c r="AT186" s="399" t="s">
        <v>81</v>
      </c>
      <c r="AU186" s="399" t="s">
        <v>44</v>
      </c>
      <c r="AY186" s="332" t="s">
        <v>163</v>
      </c>
      <c r="BK186" s="400">
        <f>SUM(BK187:BK188)</f>
        <v>0</v>
      </c>
    </row>
    <row r="187" spans="2:65" s="267" customFormat="1" ht="44.25" customHeight="1">
      <c r="B187" s="268"/>
      <c r="C187" s="338" t="s">
        <v>372</v>
      </c>
      <c r="D187" s="338" t="s">
        <v>165</v>
      </c>
      <c r="E187" s="339" t="s">
        <v>1295</v>
      </c>
      <c r="F187" s="340" t="s">
        <v>1296</v>
      </c>
      <c r="G187" s="341" t="s">
        <v>369</v>
      </c>
      <c r="H187" s="342">
        <v>0.523</v>
      </c>
      <c r="I187" s="107"/>
      <c r="J187" s="343">
        <f>ROUND(I187*H187,2)</f>
        <v>0</v>
      </c>
      <c r="K187" s="340" t="s">
        <v>169</v>
      </c>
      <c r="L187" s="268"/>
      <c r="M187" s="401" t="s">
        <v>5</v>
      </c>
      <c r="N187" s="402" t="s">
        <v>53</v>
      </c>
      <c r="O187" s="269"/>
      <c r="P187" s="403">
        <f>O187*H187</f>
        <v>0</v>
      </c>
      <c r="Q187" s="403">
        <v>0</v>
      </c>
      <c r="R187" s="403">
        <f>Q187*H187</f>
        <v>0</v>
      </c>
      <c r="S187" s="403">
        <v>0</v>
      </c>
      <c r="T187" s="404">
        <f>S187*H187</f>
        <v>0</v>
      </c>
      <c r="AR187" s="386" t="s">
        <v>96</v>
      </c>
      <c r="AT187" s="386" t="s">
        <v>165</v>
      </c>
      <c r="AU187" s="386" t="s">
        <v>90</v>
      </c>
      <c r="AY187" s="386" t="s">
        <v>163</v>
      </c>
      <c r="BE187" s="405">
        <f>IF(N187="základní",J187,0)</f>
        <v>0</v>
      </c>
      <c r="BF187" s="405">
        <f>IF(N187="snížená",J187,0)</f>
        <v>0</v>
      </c>
      <c r="BG187" s="405">
        <f>IF(N187="zákl. přenesená",J187,0)</f>
        <v>0</v>
      </c>
      <c r="BH187" s="405">
        <f>IF(N187="sníž. přenesená",J187,0)</f>
        <v>0</v>
      </c>
      <c r="BI187" s="405">
        <f>IF(N187="nulová",J187,0)</f>
        <v>0</v>
      </c>
      <c r="BJ187" s="386" t="s">
        <v>44</v>
      </c>
      <c r="BK187" s="405">
        <f>ROUND(I187*H187,2)</f>
        <v>0</v>
      </c>
      <c r="BL187" s="386" t="s">
        <v>96</v>
      </c>
      <c r="BM187" s="386" t="s">
        <v>1568</v>
      </c>
    </row>
    <row r="188" spans="2:47" s="267" customFormat="1" ht="81">
      <c r="B188" s="268"/>
      <c r="D188" s="346" t="s">
        <v>190</v>
      </c>
      <c r="F188" s="366" t="s">
        <v>405</v>
      </c>
      <c r="L188" s="268"/>
      <c r="M188" s="419"/>
      <c r="N188" s="269"/>
      <c r="O188" s="269"/>
      <c r="P188" s="269"/>
      <c r="Q188" s="269"/>
      <c r="R188" s="269"/>
      <c r="S188" s="269"/>
      <c r="T188" s="420"/>
      <c r="AT188" s="386" t="s">
        <v>190</v>
      </c>
      <c r="AU188" s="386" t="s">
        <v>90</v>
      </c>
    </row>
    <row r="189" spans="2:63" s="330" customFormat="1" ht="37.35" customHeight="1">
      <c r="B189" s="331"/>
      <c r="D189" s="332" t="s">
        <v>81</v>
      </c>
      <c r="E189" s="333" t="s">
        <v>410</v>
      </c>
      <c r="F189" s="333" t="s">
        <v>411</v>
      </c>
      <c r="J189" s="334">
        <f>BK189</f>
        <v>0</v>
      </c>
      <c r="L189" s="331"/>
      <c r="M189" s="395"/>
      <c r="N189" s="396"/>
      <c r="O189" s="396"/>
      <c r="P189" s="397">
        <f>P190+P220+P237+P262</f>
        <v>0</v>
      </c>
      <c r="Q189" s="396"/>
      <c r="R189" s="397">
        <f>R190+R220+R237+R262</f>
        <v>0.04184256000000001</v>
      </c>
      <c r="S189" s="396"/>
      <c r="T189" s="398">
        <f>T190+T220+T237+T262</f>
        <v>0.0045004</v>
      </c>
      <c r="AR189" s="332" t="s">
        <v>90</v>
      </c>
      <c r="AT189" s="399" t="s">
        <v>81</v>
      </c>
      <c r="AU189" s="399" t="s">
        <v>82</v>
      </c>
      <c r="AY189" s="332" t="s">
        <v>163</v>
      </c>
      <c r="BK189" s="400">
        <f>BK190+BK220+BK237+BK262</f>
        <v>0</v>
      </c>
    </row>
    <row r="190" spans="2:63" s="330" customFormat="1" ht="19.9" customHeight="1">
      <c r="B190" s="331"/>
      <c r="D190" s="335" t="s">
        <v>81</v>
      </c>
      <c r="E190" s="336" t="s">
        <v>412</v>
      </c>
      <c r="F190" s="336" t="s">
        <v>413</v>
      </c>
      <c r="J190" s="337">
        <f>BK190</f>
        <v>0</v>
      </c>
      <c r="L190" s="331"/>
      <c r="M190" s="395"/>
      <c r="N190" s="396"/>
      <c r="O190" s="396"/>
      <c r="P190" s="397">
        <f>SUM(P191:P219)</f>
        <v>0</v>
      </c>
      <c r="Q190" s="396"/>
      <c r="R190" s="397">
        <f>SUM(R191:R219)</f>
        <v>0.0306</v>
      </c>
      <c r="S190" s="396"/>
      <c r="T190" s="398">
        <f>SUM(T191:T219)</f>
        <v>0</v>
      </c>
      <c r="AR190" s="332" t="s">
        <v>90</v>
      </c>
      <c r="AT190" s="399" t="s">
        <v>81</v>
      </c>
      <c r="AU190" s="399" t="s">
        <v>44</v>
      </c>
      <c r="AY190" s="332" t="s">
        <v>163</v>
      </c>
      <c r="BK190" s="400">
        <f>SUM(BK191:BK219)</f>
        <v>0</v>
      </c>
    </row>
    <row r="191" spans="2:65" s="267" customFormat="1" ht="31.5" customHeight="1">
      <c r="B191" s="268"/>
      <c r="C191" s="338" t="s">
        <v>10</v>
      </c>
      <c r="D191" s="338" t="s">
        <v>165</v>
      </c>
      <c r="E191" s="339" t="s">
        <v>426</v>
      </c>
      <c r="F191" s="340" t="s">
        <v>427</v>
      </c>
      <c r="G191" s="341" t="s">
        <v>168</v>
      </c>
      <c r="H191" s="342">
        <v>1</v>
      </c>
      <c r="I191" s="107"/>
      <c r="J191" s="343">
        <f>ROUND(I191*H191,2)</f>
        <v>0</v>
      </c>
      <c r="K191" s="340" t="s">
        <v>169</v>
      </c>
      <c r="L191" s="268"/>
      <c r="M191" s="401" t="s">
        <v>5</v>
      </c>
      <c r="N191" s="402" t="s">
        <v>53</v>
      </c>
      <c r="O191" s="269"/>
      <c r="P191" s="403">
        <f>O191*H191</f>
        <v>0</v>
      </c>
      <c r="Q191" s="403">
        <v>0</v>
      </c>
      <c r="R191" s="403">
        <f>Q191*H191</f>
        <v>0</v>
      </c>
      <c r="S191" s="403">
        <v>0</v>
      </c>
      <c r="T191" s="404">
        <f>S191*H191</f>
        <v>0</v>
      </c>
      <c r="AR191" s="386" t="s">
        <v>333</v>
      </c>
      <c r="AT191" s="386" t="s">
        <v>165</v>
      </c>
      <c r="AU191" s="386" t="s">
        <v>90</v>
      </c>
      <c r="AY191" s="386" t="s">
        <v>163</v>
      </c>
      <c r="BE191" s="405">
        <f>IF(N191="základní",J191,0)</f>
        <v>0</v>
      </c>
      <c r="BF191" s="405">
        <f>IF(N191="snížená",J191,0)</f>
        <v>0</v>
      </c>
      <c r="BG191" s="405">
        <f>IF(N191="zákl. přenesená",J191,0)</f>
        <v>0</v>
      </c>
      <c r="BH191" s="405">
        <f>IF(N191="sníž. přenesená",J191,0)</f>
        <v>0</v>
      </c>
      <c r="BI191" s="405">
        <f>IF(N191="nulová",J191,0)</f>
        <v>0</v>
      </c>
      <c r="BJ191" s="386" t="s">
        <v>44</v>
      </c>
      <c r="BK191" s="405">
        <f>ROUND(I191*H191,2)</f>
        <v>0</v>
      </c>
      <c r="BL191" s="386" t="s">
        <v>333</v>
      </c>
      <c r="BM191" s="386" t="s">
        <v>1569</v>
      </c>
    </row>
    <row r="192" spans="2:47" s="267" customFormat="1" ht="148.5">
      <c r="B192" s="268"/>
      <c r="D192" s="346" t="s">
        <v>190</v>
      </c>
      <c r="F192" s="366" t="s">
        <v>418</v>
      </c>
      <c r="L192" s="268"/>
      <c r="M192" s="419"/>
      <c r="N192" s="269"/>
      <c r="O192" s="269"/>
      <c r="P192" s="269"/>
      <c r="Q192" s="269"/>
      <c r="R192" s="269"/>
      <c r="S192" s="269"/>
      <c r="T192" s="420"/>
      <c r="AT192" s="386" t="s">
        <v>190</v>
      </c>
      <c r="AU192" s="386" t="s">
        <v>90</v>
      </c>
    </row>
    <row r="193" spans="2:51" s="344" customFormat="1" ht="13.5">
      <c r="B193" s="345"/>
      <c r="D193" s="346" t="s">
        <v>171</v>
      </c>
      <c r="E193" s="347" t="s">
        <v>5</v>
      </c>
      <c r="F193" s="348" t="s">
        <v>172</v>
      </c>
      <c r="H193" s="349" t="s">
        <v>5</v>
      </c>
      <c r="L193" s="345"/>
      <c r="M193" s="406"/>
      <c r="N193" s="407"/>
      <c r="O193" s="407"/>
      <c r="P193" s="407"/>
      <c r="Q193" s="407"/>
      <c r="R193" s="407"/>
      <c r="S193" s="407"/>
      <c r="T193" s="408"/>
      <c r="AT193" s="349" t="s">
        <v>171</v>
      </c>
      <c r="AU193" s="349" t="s">
        <v>90</v>
      </c>
      <c r="AV193" s="344" t="s">
        <v>44</v>
      </c>
      <c r="AW193" s="344" t="s">
        <v>42</v>
      </c>
      <c r="AX193" s="344" t="s">
        <v>82</v>
      </c>
      <c r="AY193" s="349" t="s">
        <v>163</v>
      </c>
    </row>
    <row r="194" spans="2:51" s="344" customFormat="1" ht="13.5">
      <c r="B194" s="345"/>
      <c r="D194" s="346" t="s">
        <v>171</v>
      </c>
      <c r="E194" s="347" t="s">
        <v>5</v>
      </c>
      <c r="F194" s="348" t="s">
        <v>310</v>
      </c>
      <c r="H194" s="349" t="s">
        <v>5</v>
      </c>
      <c r="L194" s="345"/>
      <c r="M194" s="406"/>
      <c r="N194" s="407"/>
      <c r="O194" s="407"/>
      <c r="P194" s="407"/>
      <c r="Q194" s="407"/>
      <c r="R194" s="407"/>
      <c r="S194" s="407"/>
      <c r="T194" s="408"/>
      <c r="AT194" s="349" t="s">
        <v>171</v>
      </c>
      <c r="AU194" s="349" t="s">
        <v>90</v>
      </c>
      <c r="AV194" s="344" t="s">
        <v>44</v>
      </c>
      <c r="AW194" s="344" t="s">
        <v>42</v>
      </c>
      <c r="AX194" s="344" t="s">
        <v>82</v>
      </c>
      <c r="AY194" s="349" t="s">
        <v>163</v>
      </c>
    </row>
    <row r="195" spans="2:51" s="350" customFormat="1" ht="13.5">
      <c r="B195" s="351"/>
      <c r="D195" s="346" t="s">
        <v>171</v>
      </c>
      <c r="E195" s="352" t="s">
        <v>5</v>
      </c>
      <c r="F195" s="353" t="s">
        <v>1548</v>
      </c>
      <c r="H195" s="354">
        <v>1</v>
      </c>
      <c r="L195" s="351"/>
      <c r="M195" s="409"/>
      <c r="N195" s="410"/>
      <c r="O195" s="410"/>
      <c r="P195" s="410"/>
      <c r="Q195" s="410"/>
      <c r="R195" s="410"/>
      <c r="S195" s="410"/>
      <c r="T195" s="411"/>
      <c r="AT195" s="352" t="s">
        <v>171</v>
      </c>
      <c r="AU195" s="352" t="s">
        <v>90</v>
      </c>
      <c r="AV195" s="350" t="s">
        <v>90</v>
      </c>
      <c r="AW195" s="350" t="s">
        <v>42</v>
      </c>
      <c r="AX195" s="350" t="s">
        <v>82</v>
      </c>
      <c r="AY195" s="352" t="s">
        <v>163</v>
      </c>
    </row>
    <row r="196" spans="2:51" s="355" customFormat="1" ht="13.5">
      <c r="B196" s="356"/>
      <c r="D196" s="346" t="s">
        <v>171</v>
      </c>
      <c r="E196" s="357" t="s">
        <v>5</v>
      </c>
      <c r="F196" s="358" t="s">
        <v>179</v>
      </c>
      <c r="H196" s="359">
        <v>1</v>
      </c>
      <c r="L196" s="356"/>
      <c r="M196" s="412"/>
      <c r="N196" s="413"/>
      <c r="O196" s="413"/>
      <c r="P196" s="413"/>
      <c r="Q196" s="413"/>
      <c r="R196" s="413"/>
      <c r="S196" s="413"/>
      <c r="T196" s="414"/>
      <c r="AT196" s="357" t="s">
        <v>171</v>
      </c>
      <c r="AU196" s="357" t="s">
        <v>90</v>
      </c>
      <c r="AV196" s="355" t="s">
        <v>93</v>
      </c>
      <c r="AW196" s="355" t="s">
        <v>42</v>
      </c>
      <c r="AX196" s="355" t="s">
        <v>82</v>
      </c>
      <c r="AY196" s="357" t="s">
        <v>163</v>
      </c>
    </row>
    <row r="197" spans="2:51" s="360" customFormat="1" ht="13.5">
      <c r="B197" s="361"/>
      <c r="D197" s="362" t="s">
        <v>171</v>
      </c>
      <c r="E197" s="363" t="s">
        <v>5</v>
      </c>
      <c r="F197" s="364" t="s">
        <v>185</v>
      </c>
      <c r="H197" s="365">
        <v>1</v>
      </c>
      <c r="L197" s="361"/>
      <c r="M197" s="415"/>
      <c r="N197" s="416"/>
      <c r="O197" s="416"/>
      <c r="P197" s="416"/>
      <c r="Q197" s="416"/>
      <c r="R197" s="416"/>
      <c r="S197" s="416"/>
      <c r="T197" s="417"/>
      <c r="AT197" s="418" t="s">
        <v>171</v>
      </c>
      <c r="AU197" s="418" t="s">
        <v>90</v>
      </c>
      <c r="AV197" s="360" t="s">
        <v>96</v>
      </c>
      <c r="AW197" s="360" t="s">
        <v>42</v>
      </c>
      <c r="AX197" s="360" t="s">
        <v>44</v>
      </c>
      <c r="AY197" s="418" t="s">
        <v>163</v>
      </c>
    </row>
    <row r="198" spans="2:65" s="267" customFormat="1" ht="22.5" customHeight="1">
      <c r="B198" s="268"/>
      <c r="C198" s="367" t="s">
        <v>381</v>
      </c>
      <c r="D198" s="367" t="s">
        <v>256</v>
      </c>
      <c r="E198" s="368" t="s">
        <v>434</v>
      </c>
      <c r="F198" s="369" t="s">
        <v>435</v>
      </c>
      <c r="G198" s="370" t="s">
        <v>168</v>
      </c>
      <c r="H198" s="371">
        <v>1</v>
      </c>
      <c r="I198" s="137"/>
      <c r="J198" s="372">
        <f>ROUND(I198*H198,2)</f>
        <v>0</v>
      </c>
      <c r="K198" s="369" t="s">
        <v>169</v>
      </c>
      <c r="L198" s="421"/>
      <c r="M198" s="422" t="s">
        <v>5</v>
      </c>
      <c r="N198" s="423" t="s">
        <v>53</v>
      </c>
      <c r="O198" s="269"/>
      <c r="P198" s="403">
        <f>O198*H198</f>
        <v>0</v>
      </c>
      <c r="Q198" s="403">
        <v>0.027</v>
      </c>
      <c r="R198" s="403">
        <f>Q198*H198</f>
        <v>0.027</v>
      </c>
      <c r="S198" s="403">
        <v>0</v>
      </c>
      <c r="T198" s="404">
        <f>S198*H198</f>
        <v>0</v>
      </c>
      <c r="AR198" s="386" t="s">
        <v>423</v>
      </c>
      <c r="AT198" s="386" t="s">
        <v>256</v>
      </c>
      <c r="AU198" s="386" t="s">
        <v>90</v>
      </c>
      <c r="AY198" s="386" t="s">
        <v>163</v>
      </c>
      <c r="BE198" s="405">
        <f>IF(N198="základní",J198,0)</f>
        <v>0</v>
      </c>
      <c r="BF198" s="405">
        <f>IF(N198="snížená",J198,0)</f>
        <v>0</v>
      </c>
      <c r="BG198" s="405">
        <f>IF(N198="zákl. přenesená",J198,0)</f>
        <v>0</v>
      </c>
      <c r="BH198" s="405">
        <f>IF(N198="sníž. přenesená",J198,0)</f>
        <v>0</v>
      </c>
      <c r="BI198" s="405">
        <f>IF(N198="nulová",J198,0)</f>
        <v>0</v>
      </c>
      <c r="BJ198" s="386" t="s">
        <v>44</v>
      </c>
      <c r="BK198" s="405">
        <f>ROUND(I198*H198,2)</f>
        <v>0</v>
      </c>
      <c r="BL198" s="386" t="s">
        <v>333</v>
      </c>
      <c r="BM198" s="386" t="s">
        <v>1570</v>
      </c>
    </row>
    <row r="199" spans="2:65" s="267" customFormat="1" ht="31.5" customHeight="1">
      <c r="B199" s="268"/>
      <c r="C199" s="338" t="s">
        <v>386</v>
      </c>
      <c r="D199" s="338" t="s">
        <v>165</v>
      </c>
      <c r="E199" s="339" t="s">
        <v>474</v>
      </c>
      <c r="F199" s="340" t="s">
        <v>475</v>
      </c>
      <c r="G199" s="341" t="s">
        <v>168</v>
      </c>
      <c r="H199" s="342">
        <v>1</v>
      </c>
      <c r="I199" s="107"/>
      <c r="J199" s="343">
        <f>ROUND(I199*H199,2)</f>
        <v>0</v>
      </c>
      <c r="K199" s="340" t="s">
        <v>169</v>
      </c>
      <c r="L199" s="268"/>
      <c r="M199" s="401" t="s">
        <v>5</v>
      </c>
      <c r="N199" s="402" t="s">
        <v>53</v>
      </c>
      <c r="O199" s="269"/>
      <c r="P199" s="403">
        <f>O199*H199</f>
        <v>0</v>
      </c>
      <c r="Q199" s="403">
        <v>0</v>
      </c>
      <c r="R199" s="403">
        <f>Q199*H199</f>
        <v>0</v>
      </c>
      <c r="S199" s="403">
        <v>0</v>
      </c>
      <c r="T199" s="404">
        <f>S199*H199</f>
        <v>0</v>
      </c>
      <c r="AR199" s="386" t="s">
        <v>333</v>
      </c>
      <c r="AT199" s="386" t="s">
        <v>165</v>
      </c>
      <c r="AU199" s="386" t="s">
        <v>90</v>
      </c>
      <c r="AY199" s="386" t="s">
        <v>163</v>
      </c>
      <c r="BE199" s="405">
        <f>IF(N199="základní",J199,0)</f>
        <v>0</v>
      </c>
      <c r="BF199" s="405">
        <f>IF(N199="snížená",J199,0)</f>
        <v>0</v>
      </c>
      <c r="BG199" s="405">
        <f>IF(N199="zákl. přenesená",J199,0)</f>
        <v>0</v>
      </c>
      <c r="BH199" s="405">
        <f>IF(N199="sníž. přenesená",J199,0)</f>
        <v>0</v>
      </c>
      <c r="BI199" s="405">
        <f>IF(N199="nulová",J199,0)</f>
        <v>0</v>
      </c>
      <c r="BJ199" s="386" t="s">
        <v>44</v>
      </c>
      <c r="BK199" s="405">
        <f>ROUND(I199*H199,2)</f>
        <v>0</v>
      </c>
      <c r="BL199" s="386" t="s">
        <v>333</v>
      </c>
      <c r="BM199" s="386" t="s">
        <v>1571</v>
      </c>
    </row>
    <row r="200" spans="2:47" s="267" customFormat="1" ht="148.5">
      <c r="B200" s="268"/>
      <c r="D200" s="346" t="s">
        <v>190</v>
      </c>
      <c r="F200" s="366" t="s">
        <v>418</v>
      </c>
      <c r="L200" s="268"/>
      <c r="M200" s="419"/>
      <c r="N200" s="269"/>
      <c r="O200" s="269"/>
      <c r="P200" s="269"/>
      <c r="Q200" s="269"/>
      <c r="R200" s="269"/>
      <c r="S200" s="269"/>
      <c r="T200" s="420"/>
      <c r="AT200" s="386" t="s">
        <v>190</v>
      </c>
      <c r="AU200" s="386" t="s">
        <v>90</v>
      </c>
    </row>
    <row r="201" spans="2:51" s="344" customFormat="1" ht="13.5">
      <c r="B201" s="345"/>
      <c r="D201" s="346" t="s">
        <v>171</v>
      </c>
      <c r="E201" s="347" t="s">
        <v>5</v>
      </c>
      <c r="F201" s="348" t="s">
        <v>172</v>
      </c>
      <c r="H201" s="349" t="s">
        <v>5</v>
      </c>
      <c r="L201" s="345"/>
      <c r="M201" s="406"/>
      <c r="N201" s="407"/>
      <c r="O201" s="407"/>
      <c r="P201" s="407"/>
      <c r="Q201" s="407"/>
      <c r="R201" s="407"/>
      <c r="S201" s="407"/>
      <c r="T201" s="408"/>
      <c r="AT201" s="349" t="s">
        <v>171</v>
      </c>
      <c r="AU201" s="349" t="s">
        <v>90</v>
      </c>
      <c r="AV201" s="344" t="s">
        <v>44</v>
      </c>
      <c r="AW201" s="344" t="s">
        <v>42</v>
      </c>
      <c r="AX201" s="344" t="s">
        <v>82</v>
      </c>
      <c r="AY201" s="349" t="s">
        <v>163</v>
      </c>
    </row>
    <row r="202" spans="2:51" s="344" customFormat="1" ht="13.5">
      <c r="B202" s="345"/>
      <c r="D202" s="346" t="s">
        <v>171</v>
      </c>
      <c r="E202" s="347" t="s">
        <v>5</v>
      </c>
      <c r="F202" s="348" t="s">
        <v>1555</v>
      </c>
      <c r="H202" s="349" t="s">
        <v>5</v>
      </c>
      <c r="L202" s="345"/>
      <c r="M202" s="406"/>
      <c r="N202" s="407"/>
      <c r="O202" s="407"/>
      <c r="P202" s="407"/>
      <c r="Q202" s="407"/>
      <c r="R202" s="407"/>
      <c r="S202" s="407"/>
      <c r="T202" s="408"/>
      <c r="AT202" s="349" t="s">
        <v>171</v>
      </c>
      <c r="AU202" s="349" t="s">
        <v>90</v>
      </c>
      <c r="AV202" s="344" t="s">
        <v>44</v>
      </c>
      <c r="AW202" s="344" t="s">
        <v>42</v>
      </c>
      <c r="AX202" s="344" t="s">
        <v>82</v>
      </c>
      <c r="AY202" s="349" t="s">
        <v>163</v>
      </c>
    </row>
    <row r="203" spans="2:51" s="350" customFormat="1" ht="13.5">
      <c r="B203" s="351"/>
      <c r="D203" s="346" t="s">
        <v>171</v>
      </c>
      <c r="E203" s="352" t="s">
        <v>5</v>
      </c>
      <c r="F203" s="353" t="s">
        <v>741</v>
      </c>
      <c r="H203" s="354">
        <v>1</v>
      </c>
      <c r="L203" s="351"/>
      <c r="M203" s="409"/>
      <c r="N203" s="410"/>
      <c r="O203" s="410"/>
      <c r="P203" s="410"/>
      <c r="Q203" s="410"/>
      <c r="R203" s="410"/>
      <c r="S203" s="410"/>
      <c r="T203" s="411"/>
      <c r="AT203" s="352" t="s">
        <v>171</v>
      </c>
      <c r="AU203" s="352" t="s">
        <v>90</v>
      </c>
      <c r="AV203" s="350" t="s">
        <v>90</v>
      </c>
      <c r="AW203" s="350" t="s">
        <v>42</v>
      </c>
      <c r="AX203" s="350" t="s">
        <v>82</v>
      </c>
      <c r="AY203" s="352" t="s">
        <v>163</v>
      </c>
    </row>
    <row r="204" spans="2:51" s="355" customFormat="1" ht="13.5">
      <c r="B204" s="356"/>
      <c r="D204" s="346" t="s">
        <v>171</v>
      </c>
      <c r="E204" s="357" t="s">
        <v>5</v>
      </c>
      <c r="F204" s="358" t="s">
        <v>179</v>
      </c>
      <c r="H204" s="359">
        <v>1</v>
      </c>
      <c r="L204" s="356"/>
      <c r="M204" s="412"/>
      <c r="N204" s="413"/>
      <c r="O204" s="413"/>
      <c r="P204" s="413"/>
      <c r="Q204" s="413"/>
      <c r="R204" s="413"/>
      <c r="S204" s="413"/>
      <c r="T204" s="414"/>
      <c r="AT204" s="357" t="s">
        <v>171</v>
      </c>
      <c r="AU204" s="357" t="s">
        <v>90</v>
      </c>
      <c r="AV204" s="355" t="s">
        <v>93</v>
      </c>
      <c r="AW204" s="355" t="s">
        <v>42</v>
      </c>
      <c r="AX204" s="355" t="s">
        <v>82</v>
      </c>
      <c r="AY204" s="357" t="s">
        <v>163</v>
      </c>
    </row>
    <row r="205" spans="2:51" s="360" customFormat="1" ht="13.5">
      <c r="B205" s="361"/>
      <c r="D205" s="362" t="s">
        <v>171</v>
      </c>
      <c r="E205" s="363" t="s">
        <v>5</v>
      </c>
      <c r="F205" s="364" t="s">
        <v>185</v>
      </c>
      <c r="H205" s="365">
        <v>1</v>
      </c>
      <c r="L205" s="361"/>
      <c r="M205" s="415"/>
      <c r="N205" s="416"/>
      <c r="O205" s="416"/>
      <c r="P205" s="416"/>
      <c r="Q205" s="416"/>
      <c r="R205" s="416"/>
      <c r="S205" s="416"/>
      <c r="T205" s="417"/>
      <c r="AT205" s="418" t="s">
        <v>171</v>
      </c>
      <c r="AU205" s="418" t="s">
        <v>90</v>
      </c>
      <c r="AV205" s="360" t="s">
        <v>96</v>
      </c>
      <c r="AW205" s="360" t="s">
        <v>42</v>
      </c>
      <c r="AX205" s="360" t="s">
        <v>44</v>
      </c>
      <c r="AY205" s="418" t="s">
        <v>163</v>
      </c>
    </row>
    <row r="206" spans="2:65" s="267" customFormat="1" ht="22.5" customHeight="1">
      <c r="B206" s="268"/>
      <c r="C206" s="367" t="s">
        <v>391</v>
      </c>
      <c r="D206" s="367" t="s">
        <v>256</v>
      </c>
      <c r="E206" s="368" t="s">
        <v>481</v>
      </c>
      <c r="F206" s="369" t="s">
        <v>482</v>
      </c>
      <c r="G206" s="370" t="s">
        <v>168</v>
      </c>
      <c r="H206" s="371">
        <v>1</v>
      </c>
      <c r="I206" s="137"/>
      <c r="J206" s="372">
        <f>ROUND(I206*H206,2)</f>
        <v>0</v>
      </c>
      <c r="K206" s="369" t="s">
        <v>5</v>
      </c>
      <c r="L206" s="421"/>
      <c r="M206" s="422" t="s">
        <v>5</v>
      </c>
      <c r="N206" s="423" t="s">
        <v>53</v>
      </c>
      <c r="O206" s="269"/>
      <c r="P206" s="403">
        <f>O206*H206</f>
        <v>0</v>
      </c>
      <c r="Q206" s="403">
        <v>0.0024</v>
      </c>
      <c r="R206" s="403">
        <f>Q206*H206</f>
        <v>0.0024</v>
      </c>
      <c r="S206" s="403">
        <v>0</v>
      </c>
      <c r="T206" s="404">
        <f>S206*H206</f>
        <v>0</v>
      </c>
      <c r="AR206" s="386" t="s">
        <v>423</v>
      </c>
      <c r="AT206" s="386" t="s">
        <v>256</v>
      </c>
      <c r="AU206" s="386" t="s">
        <v>90</v>
      </c>
      <c r="AY206" s="386" t="s">
        <v>163</v>
      </c>
      <c r="BE206" s="405">
        <f>IF(N206="základní",J206,0)</f>
        <v>0</v>
      </c>
      <c r="BF206" s="405">
        <f>IF(N206="snížená",J206,0)</f>
        <v>0</v>
      </c>
      <c r="BG206" s="405">
        <f>IF(N206="zákl. přenesená",J206,0)</f>
        <v>0</v>
      </c>
      <c r="BH206" s="405">
        <f>IF(N206="sníž. přenesená",J206,0)</f>
        <v>0</v>
      </c>
      <c r="BI206" s="405">
        <f>IF(N206="nulová",J206,0)</f>
        <v>0</v>
      </c>
      <c r="BJ206" s="386" t="s">
        <v>44</v>
      </c>
      <c r="BK206" s="405">
        <f>ROUND(I206*H206,2)</f>
        <v>0</v>
      </c>
      <c r="BL206" s="386" t="s">
        <v>333</v>
      </c>
      <c r="BM206" s="386" t="s">
        <v>1572</v>
      </c>
    </row>
    <row r="207" spans="2:65" s="267" customFormat="1" ht="22.5" customHeight="1">
      <c r="B207" s="268"/>
      <c r="C207" s="338" t="s">
        <v>395</v>
      </c>
      <c r="D207" s="338" t="s">
        <v>165</v>
      </c>
      <c r="E207" s="339" t="s">
        <v>485</v>
      </c>
      <c r="F207" s="340" t="s">
        <v>486</v>
      </c>
      <c r="G207" s="341" t="s">
        <v>168</v>
      </c>
      <c r="H207" s="342">
        <v>1</v>
      </c>
      <c r="I207" s="107"/>
      <c r="J207" s="343">
        <f>ROUND(I207*H207,2)</f>
        <v>0</v>
      </c>
      <c r="K207" s="340" t="s">
        <v>169</v>
      </c>
      <c r="L207" s="268"/>
      <c r="M207" s="401" t="s">
        <v>5</v>
      </c>
      <c r="N207" s="402" t="s">
        <v>53</v>
      </c>
      <c r="O207" s="269"/>
      <c r="P207" s="403">
        <f>O207*H207</f>
        <v>0</v>
      </c>
      <c r="Q207" s="403">
        <v>0</v>
      </c>
      <c r="R207" s="403">
        <f>Q207*H207</f>
        <v>0</v>
      </c>
      <c r="S207" s="403">
        <v>0</v>
      </c>
      <c r="T207" s="404">
        <f>S207*H207</f>
        <v>0</v>
      </c>
      <c r="AR207" s="386" t="s">
        <v>333</v>
      </c>
      <c r="AT207" s="386" t="s">
        <v>165</v>
      </c>
      <c r="AU207" s="386" t="s">
        <v>90</v>
      </c>
      <c r="AY207" s="386" t="s">
        <v>163</v>
      </c>
      <c r="BE207" s="405">
        <f>IF(N207="základní",J207,0)</f>
        <v>0</v>
      </c>
      <c r="BF207" s="405">
        <f>IF(N207="snížená",J207,0)</f>
        <v>0</v>
      </c>
      <c r="BG207" s="405">
        <f>IF(N207="zákl. přenesená",J207,0)</f>
        <v>0</v>
      </c>
      <c r="BH207" s="405">
        <f>IF(N207="sníž. přenesená",J207,0)</f>
        <v>0</v>
      </c>
      <c r="BI207" s="405">
        <f>IF(N207="nulová",J207,0)</f>
        <v>0</v>
      </c>
      <c r="BJ207" s="386" t="s">
        <v>44</v>
      </c>
      <c r="BK207" s="405">
        <f>ROUND(I207*H207,2)</f>
        <v>0</v>
      </c>
      <c r="BL207" s="386" t="s">
        <v>333</v>
      </c>
      <c r="BM207" s="386" t="s">
        <v>1573</v>
      </c>
    </row>
    <row r="208" spans="2:47" s="267" customFormat="1" ht="148.5">
      <c r="B208" s="268"/>
      <c r="D208" s="346" t="s">
        <v>190</v>
      </c>
      <c r="F208" s="366" t="s">
        <v>418</v>
      </c>
      <c r="L208" s="268"/>
      <c r="M208" s="419"/>
      <c r="N208" s="269"/>
      <c r="O208" s="269"/>
      <c r="P208" s="269"/>
      <c r="Q208" s="269"/>
      <c r="R208" s="269"/>
      <c r="S208" s="269"/>
      <c r="T208" s="420"/>
      <c r="AT208" s="386" t="s">
        <v>190</v>
      </c>
      <c r="AU208" s="386" t="s">
        <v>90</v>
      </c>
    </row>
    <row r="209" spans="2:51" s="344" customFormat="1" ht="13.5">
      <c r="B209" s="345"/>
      <c r="D209" s="346" t="s">
        <v>171</v>
      </c>
      <c r="E209" s="347" t="s">
        <v>5</v>
      </c>
      <c r="F209" s="348" t="s">
        <v>172</v>
      </c>
      <c r="H209" s="349" t="s">
        <v>5</v>
      </c>
      <c r="L209" s="345"/>
      <c r="M209" s="406"/>
      <c r="N209" s="407"/>
      <c r="O209" s="407"/>
      <c r="P209" s="407"/>
      <c r="Q209" s="407"/>
      <c r="R209" s="407"/>
      <c r="S209" s="407"/>
      <c r="T209" s="408"/>
      <c r="AT209" s="349" t="s">
        <v>171</v>
      </c>
      <c r="AU209" s="349" t="s">
        <v>90</v>
      </c>
      <c r="AV209" s="344" t="s">
        <v>44</v>
      </c>
      <c r="AW209" s="344" t="s">
        <v>42</v>
      </c>
      <c r="AX209" s="344" t="s">
        <v>82</v>
      </c>
      <c r="AY209" s="349" t="s">
        <v>163</v>
      </c>
    </row>
    <row r="210" spans="2:51" s="344" customFormat="1" ht="13.5">
      <c r="B210" s="345"/>
      <c r="D210" s="346" t="s">
        <v>171</v>
      </c>
      <c r="E210" s="347" t="s">
        <v>5</v>
      </c>
      <c r="F210" s="348" t="s">
        <v>1555</v>
      </c>
      <c r="H210" s="349" t="s">
        <v>5</v>
      </c>
      <c r="L210" s="345"/>
      <c r="M210" s="406"/>
      <c r="N210" s="407"/>
      <c r="O210" s="407"/>
      <c r="P210" s="407"/>
      <c r="Q210" s="407"/>
      <c r="R210" s="407"/>
      <c r="S210" s="407"/>
      <c r="T210" s="408"/>
      <c r="AT210" s="349" t="s">
        <v>171</v>
      </c>
      <c r="AU210" s="349" t="s">
        <v>90</v>
      </c>
      <c r="AV210" s="344" t="s">
        <v>44</v>
      </c>
      <c r="AW210" s="344" t="s">
        <v>42</v>
      </c>
      <c r="AX210" s="344" t="s">
        <v>82</v>
      </c>
      <c r="AY210" s="349" t="s">
        <v>163</v>
      </c>
    </row>
    <row r="211" spans="2:51" s="350" customFormat="1" ht="13.5">
      <c r="B211" s="351"/>
      <c r="D211" s="346" t="s">
        <v>171</v>
      </c>
      <c r="E211" s="352" t="s">
        <v>5</v>
      </c>
      <c r="F211" s="353" t="s">
        <v>252</v>
      </c>
      <c r="H211" s="354">
        <v>1</v>
      </c>
      <c r="L211" s="351"/>
      <c r="M211" s="409"/>
      <c r="N211" s="410"/>
      <c r="O211" s="410"/>
      <c r="P211" s="410"/>
      <c r="Q211" s="410"/>
      <c r="R211" s="410"/>
      <c r="S211" s="410"/>
      <c r="T211" s="411"/>
      <c r="AT211" s="352" t="s">
        <v>171</v>
      </c>
      <c r="AU211" s="352" t="s">
        <v>90</v>
      </c>
      <c r="AV211" s="350" t="s">
        <v>90</v>
      </c>
      <c r="AW211" s="350" t="s">
        <v>42</v>
      </c>
      <c r="AX211" s="350" t="s">
        <v>82</v>
      </c>
      <c r="AY211" s="352" t="s">
        <v>163</v>
      </c>
    </row>
    <row r="212" spans="2:51" s="355" customFormat="1" ht="13.5">
      <c r="B212" s="356"/>
      <c r="D212" s="346" t="s">
        <v>171</v>
      </c>
      <c r="E212" s="357" t="s">
        <v>5</v>
      </c>
      <c r="F212" s="358" t="s">
        <v>179</v>
      </c>
      <c r="H212" s="359">
        <v>1</v>
      </c>
      <c r="L212" s="356"/>
      <c r="M212" s="412"/>
      <c r="N212" s="413"/>
      <c r="O212" s="413"/>
      <c r="P212" s="413"/>
      <c r="Q212" s="413"/>
      <c r="R212" s="413"/>
      <c r="S212" s="413"/>
      <c r="T212" s="414"/>
      <c r="AT212" s="357" t="s">
        <v>171</v>
      </c>
      <c r="AU212" s="357" t="s">
        <v>90</v>
      </c>
      <c r="AV212" s="355" t="s">
        <v>93</v>
      </c>
      <c r="AW212" s="355" t="s">
        <v>42</v>
      </c>
      <c r="AX212" s="355" t="s">
        <v>82</v>
      </c>
      <c r="AY212" s="357" t="s">
        <v>163</v>
      </c>
    </row>
    <row r="213" spans="2:51" s="360" customFormat="1" ht="13.5">
      <c r="B213" s="361"/>
      <c r="D213" s="362" t="s">
        <v>171</v>
      </c>
      <c r="E213" s="363" t="s">
        <v>5</v>
      </c>
      <c r="F213" s="364" t="s">
        <v>185</v>
      </c>
      <c r="H213" s="365">
        <v>1</v>
      </c>
      <c r="L213" s="361"/>
      <c r="M213" s="415"/>
      <c r="N213" s="416"/>
      <c r="O213" s="416"/>
      <c r="P213" s="416"/>
      <c r="Q213" s="416"/>
      <c r="R213" s="416"/>
      <c r="S213" s="416"/>
      <c r="T213" s="417"/>
      <c r="AT213" s="418" t="s">
        <v>171</v>
      </c>
      <c r="AU213" s="418" t="s">
        <v>90</v>
      </c>
      <c r="AV213" s="360" t="s">
        <v>96</v>
      </c>
      <c r="AW213" s="360" t="s">
        <v>42</v>
      </c>
      <c r="AX213" s="360" t="s">
        <v>44</v>
      </c>
      <c r="AY213" s="418" t="s">
        <v>163</v>
      </c>
    </row>
    <row r="214" spans="2:65" s="267" customFormat="1" ht="22.5" customHeight="1">
      <c r="B214" s="268"/>
      <c r="C214" s="367" t="s">
        <v>401</v>
      </c>
      <c r="D214" s="367" t="s">
        <v>256</v>
      </c>
      <c r="E214" s="368" t="s">
        <v>490</v>
      </c>
      <c r="F214" s="369" t="s">
        <v>491</v>
      </c>
      <c r="G214" s="370" t="s">
        <v>168</v>
      </c>
      <c r="H214" s="371">
        <v>1</v>
      </c>
      <c r="I214" s="137"/>
      <c r="J214" s="372">
        <f>ROUND(I214*H214,2)</f>
        <v>0</v>
      </c>
      <c r="K214" s="369" t="s">
        <v>169</v>
      </c>
      <c r="L214" s="421"/>
      <c r="M214" s="422" t="s">
        <v>5</v>
      </c>
      <c r="N214" s="423" t="s">
        <v>53</v>
      </c>
      <c r="O214" s="269"/>
      <c r="P214" s="403">
        <f>O214*H214</f>
        <v>0</v>
      </c>
      <c r="Q214" s="403">
        <v>0.0012</v>
      </c>
      <c r="R214" s="403">
        <f>Q214*H214</f>
        <v>0.0012</v>
      </c>
      <c r="S214" s="403">
        <v>0</v>
      </c>
      <c r="T214" s="404">
        <f>S214*H214</f>
        <v>0</v>
      </c>
      <c r="AR214" s="386" t="s">
        <v>423</v>
      </c>
      <c r="AT214" s="386" t="s">
        <v>256</v>
      </c>
      <c r="AU214" s="386" t="s">
        <v>90</v>
      </c>
      <c r="AY214" s="386" t="s">
        <v>163</v>
      </c>
      <c r="BE214" s="405">
        <f>IF(N214="základní",J214,0)</f>
        <v>0</v>
      </c>
      <c r="BF214" s="405">
        <f>IF(N214="snížená",J214,0)</f>
        <v>0</v>
      </c>
      <c r="BG214" s="405">
        <f>IF(N214="zákl. přenesená",J214,0)</f>
        <v>0</v>
      </c>
      <c r="BH214" s="405">
        <f>IF(N214="sníž. přenesená",J214,0)</f>
        <v>0</v>
      </c>
      <c r="BI214" s="405">
        <f>IF(N214="nulová",J214,0)</f>
        <v>0</v>
      </c>
      <c r="BJ214" s="386" t="s">
        <v>44</v>
      </c>
      <c r="BK214" s="405">
        <f>ROUND(I214*H214,2)</f>
        <v>0</v>
      </c>
      <c r="BL214" s="386" t="s">
        <v>333</v>
      </c>
      <c r="BM214" s="386" t="s">
        <v>1574</v>
      </c>
    </row>
    <row r="215" spans="2:47" s="267" customFormat="1" ht="27">
      <c r="B215" s="268"/>
      <c r="D215" s="362" t="s">
        <v>493</v>
      </c>
      <c r="F215" s="376" t="s">
        <v>494</v>
      </c>
      <c r="L215" s="268"/>
      <c r="M215" s="419"/>
      <c r="N215" s="269"/>
      <c r="O215" s="269"/>
      <c r="P215" s="269"/>
      <c r="Q215" s="269"/>
      <c r="R215" s="269"/>
      <c r="S215" s="269"/>
      <c r="T215" s="420"/>
      <c r="AT215" s="386" t="s">
        <v>493</v>
      </c>
      <c r="AU215" s="386" t="s">
        <v>90</v>
      </c>
    </row>
    <row r="216" spans="2:65" s="267" customFormat="1" ht="31.5" customHeight="1">
      <c r="B216" s="268"/>
      <c r="C216" s="338" t="s">
        <v>406</v>
      </c>
      <c r="D216" s="338" t="s">
        <v>165</v>
      </c>
      <c r="E216" s="339" t="s">
        <v>1307</v>
      </c>
      <c r="F216" s="340" t="s">
        <v>1308</v>
      </c>
      <c r="G216" s="341" t="s">
        <v>369</v>
      </c>
      <c r="H216" s="342">
        <v>0.031</v>
      </c>
      <c r="I216" s="107"/>
      <c r="J216" s="343">
        <f>ROUND(I216*H216,2)</f>
        <v>0</v>
      </c>
      <c r="K216" s="340" t="s">
        <v>169</v>
      </c>
      <c r="L216" s="268"/>
      <c r="M216" s="401" t="s">
        <v>5</v>
      </c>
      <c r="N216" s="402" t="s">
        <v>53</v>
      </c>
      <c r="O216" s="269"/>
      <c r="P216" s="403">
        <f>O216*H216</f>
        <v>0</v>
      </c>
      <c r="Q216" s="403">
        <v>0</v>
      </c>
      <c r="R216" s="403">
        <f>Q216*H216</f>
        <v>0</v>
      </c>
      <c r="S216" s="403">
        <v>0</v>
      </c>
      <c r="T216" s="404">
        <f>S216*H216</f>
        <v>0</v>
      </c>
      <c r="AR216" s="386" t="s">
        <v>333</v>
      </c>
      <c r="AT216" s="386" t="s">
        <v>165</v>
      </c>
      <c r="AU216" s="386" t="s">
        <v>90</v>
      </c>
      <c r="AY216" s="386" t="s">
        <v>163</v>
      </c>
      <c r="BE216" s="405">
        <f>IF(N216="základní",J216,0)</f>
        <v>0</v>
      </c>
      <c r="BF216" s="405">
        <f>IF(N216="snížená",J216,0)</f>
        <v>0</v>
      </c>
      <c r="BG216" s="405">
        <f>IF(N216="zákl. přenesená",J216,0)</f>
        <v>0</v>
      </c>
      <c r="BH216" s="405">
        <f>IF(N216="sníž. přenesená",J216,0)</f>
        <v>0</v>
      </c>
      <c r="BI216" s="405">
        <f>IF(N216="nulová",J216,0)</f>
        <v>0</v>
      </c>
      <c r="BJ216" s="386" t="s">
        <v>44</v>
      </c>
      <c r="BK216" s="405">
        <f>ROUND(I216*H216,2)</f>
        <v>0</v>
      </c>
      <c r="BL216" s="386" t="s">
        <v>333</v>
      </c>
      <c r="BM216" s="386" t="s">
        <v>1575</v>
      </c>
    </row>
    <row r="217" spans="2:47" s="267" customFormat="1" ht="121.5">
      <c r="B217" s="268"/>
      <c r="D217" s="362" t="s">
        <v>190</v>
      </c>
      <c r="F217" s="376" t="s">
        <v>499</v>
      </c>
      <c r="L217" s="268"/>
      <c r="M217" s="419"/>
      <c r="N217" s="269"/>
      <c r="O217" s="269"/>
      <c r="P217" s="269"/>
      <c r="Q217" s="269"/>
      <c r="R217" s="269"/>
      <c r="S217" s="269"/>
      <c r="T217" s="420"/>
      <c r="AT217" s="386" t="s">
        <v>190</v>
      </c>
      <c r="AU217" s="386" t="s">
        <v>90</v>
      </c>
    </row>
    <row r="218" spans="2:65" s="267" customFormat="1" ht="44.25" customHeight="1">
      <c r="B218" s="268"/>
      <c r="C218" s="338" t="s">
        <v>414</v>
      </c>
      <c r="D218" s="338" t="s">
        <v>165</v>
      </c>
      <c r="E218" s="339" t="s">
        <v>501</v>
      </c>
      <c r="F218" s="340" t="s">
        <v>502</v>
      </c>
      <c r="G218" s="341" t="s">
        <v>369</v>
      </c>
      <c r="H218" s="342">
        <v>0.031</v>
      </c>
      <c r="I218" s="107"/>
      <c r="J218" s="343">
        <f>ROUND(I218*H218,2)</f>
        <v>0</v>
      </c>
      <c r="K218" s="340" t="s">
        <v>169</v>
      </c>
      <c r="L218" s="268"/>
      <c r="M218" s="401" t="s">
        <v>5</v>
      </c>
      <c r="N218" s="402" t="s">
        <v>53</v>
      </c>
      <c r="O218" s="269"/>
      <c r="P218" s="403">
        <f>O218*H218</f>
        <v>0</v>
      </c>
      <c r="Q218" s="403">
        <v>0</v>
      </c>
      <c r="R218" s="403">
        <f>Q218*H218</f>
        <v>0</v>
      </c>
      <c r="S218" s="403">
        <v>0</v>
      </c>
      <c r="T218" s="404">
        <f>S218*H218</f>
        <v>0</v>
      </c>
      <c r="AR218" s="386" t="s">
        <v>333</v>
      </c>
      <c r="AT218" s="386" t="s">
        <v>165</v>
      </c>
      <c r="AU218" s="386" t="s">
        <v>90</v>
      </c>
      <c r="AY218" s="386" t="s">
        <v>163</v>
      </c>
      <c r="BE218" s="405">
        <f>IF(N218="základní",J218,0)</f>
        <v>0</v>
      </c>
      <c r="BF218" s="405">
        <f>IF(N218="snížená",J218,0)</f>
        <v>0</v>
      </c>
      <c r="BG218" s="405">
        <f>IF(N218="zákl. přenesená",J218,0)</f>
        <v>0</v>
      </c>
      <c r="BH218" s="405">
        <f>IF(N218="sníž. přenesená",J218,0)</f>
        <v>0</v>
      </c>
      <c r="BI218" s="405">
        <f>IF(N218="nulová",J218,0)</f>
        <v>0</v>
      </c>
      <c r="BJ218" s="386" t="s">
        <v>44</v>
      </c>
      <c r="BK218" s="405">
        <f>ROUND(I218*H218,2)</f>
        <v>0</v>
      </c>
      <c r="BL218" s="386" t="s">
        <v>333</v>
      </c>
      <c r="BM218" s="386" t="s">
        <v>1576</v>
      </c>
    </row>
    <row r="219" spans="2:47" s="267" customFormat="1" ht="121.5">
      <c r="B219" s="268"/>
      <c r="D219" s="346" t="s">
        <v>190</v>
      </c>
      <c r="F219" s="366" t="s">
        <v>499</v>
      </c>
      <c r="L219" s="268"/>
      <c r="M219" s="419"/>
      <c r="N219" s="269"/>
      <c r="O219" s="269"/>
      <c r="P219" s="269"/>
      <c r="Q219" s="269"/>
      <c r="R219" s="269"/>
      <c r="S219" s="269"/>
      <c r="T219" s="420"/>
      <c r="AT219" s="386" t="s">
        <v>190</v>
      </c>
      <c r="AU219" s="386" t="s">
        <v>90</v>
      </c>
    </row>
    <row r="220" spans="2:63" s="330" customFormat="1" ht="29.85" customHeight="1">
      <c r="B220" s="331"/>
      <c r="D220" s="335" t="s">
        <v>81</v>
      </c>
      <c r="E220" s="336" t="s">
        <v>504</v>
      </c>
      <c r="F220" s="336" t="s">
        <v>505</v>
      </c>
      <c r="J220" s="337">
        <f>BK220</f>
        <v>0</v>
      </c>
      <c r="L220" s="331"/>
      <c r="M220" s="395"/>
      <c r="N220" s="396"/>
      <c r="O220" s="396"/>
      <c r="P220" s="397">
        <f>SUM(P221:P236)</f>
        <v>0</v>
      </c>
      <c r="Q220" s="396"/>
      <c r="R220" s="397">
        <f>SUM(R221:R236)</f>
        <v>0.0035800000000000003</v>
      </c>
      <c r="S220" s="396"/>
      <c r="T220" s="398">
        <f>SUM(T221:T236)</f>
        <v>0.003</v>
      </c>
      <c r="AR220" s="332" t="s">
        <v>90</v>
      </c>
      <c r="AT220" s="399" t="s">
        <v>81</v>
      </c>
      <c r="AU220" s="399" t="s">
        <v>44</v>
      </c>
      <c r="AY220" s="332" t="s">
        <v>163</v>
      </c>
      <c r="BK220" s="400">
        <f>SUM(BK221:BK236)</f>
        <v>0</v>
      </c>
    </row>
    <row r="221" spans="2:65" s="267" customFormat="1" ht="31.5" customHeight="1">
      <c r="B221" s="268"/>
      <c r="C221" s="338" t="s">
        <v>420</v>
      </c>
      <c r="D221" s="338" t="s">
        <v>165</v>
      </c>
      <c r="E221" s="339" t="s">
        <v>507</v>
      </c>
      <c r="F221" s="340" t="s">
        <v>508</v>
      </c>
      <c r="G221" s="341" t="s">
        <v>168</v>
      </c>
      <c r="H221" s="342">
        <v>1</v>
      </c>
      <c r="I221" s="107"/>
      <c r="J221" s="343">
        <f>ROUND(I221*H221,2)</f>
        <v>0</v>
      </c>
      <c r="K221" s="340" t="s">
        <v>169</v>
      </c>
      <c r="L221" s="268"/>
      <c r="M221" s="401" t="s">
        <v>5</v>
      </c>
      <c r="N221" s="402" t="s">
        <v>53</v>
      </c>
      <c r="O221" s="269"/>
      <c r="P221" s="403">
        <f>O221*H221</f>
        <v>0</v>
      </c>
      <c r="Q221" s="403">
        <v>0.00035</v>
      </c>
      <c r="R221" s="403">
        <f>Q221*H221</f>
        <v>0.00035</v>
      </c>
      <c r="S221" s="403">
        <v>0.003</v>
      </c>
      <c r="T221" s="404">
        <f>S221*H221</f>
        <v>0.003</v>
      </c>
      <c r="AR221" s="386" t="s">
        <v>333</v>
      </c>
      <c r="AT221" s="386" t="s">
        <v>165</v>
      </c>
      <c r="AU221" s="386" t="s">
        <v>90</v>
      </c>
      <c r="AY221" s="386" t="s">
        <v>163</v>
      </c>
      <c r="BE221" s="405">
        <f>IF(N221="základní",J221,0)</f>
        <v>0</v>
      </c>
      <c r="BF221" s="405">
        <f>IF(N221="snížená",J221,0)</f>
        <v>0</v>
      </c>
      <c r="BG221" s="405">
        <f>IF(N221="zákl. přenesená",J221,0)</f>
        <v>0</v>
      </c>
      <c r="BH221" s="405">
        <f>IF(N221="sníž. přenesená",J221,0)</f>
        <v>0</v>
      </c>
      <c r="BI221" s="405">
        <f>IF(N221="nulová",J221,0)</f>
        <v>0</v>
      </c>
      <c r="BJ221" s="386" t="s">
        <v>44</v>
      </c>
      <c r="BK221" s="405">
        <f>ROUND(I221*H221,2)</f>
        <v>0</v>
      </c>
      <c r="BL221" s="386" t="s">
        <v>333</v>
      </c>
      <c r="BM221" s="386" t="s">
        <v>1577</v>
      </c>
    </row>
    <row r="222" spans="2:47" s="267" customFormat="1" ht="27">
      <c r="B222" s="268"/>
      <c r="D222" s="346" t="s">
        <v>190</v>
      </c>
      <c r="F222" s="366" t="s">
        <v>510</v>
      </c>
      <c r="L222" s="268"/>
      <c r="M222" s="419"/>
      <c r="N222" s="269"/>
      <c r="O222" s="269"/>
      <c r="P222" s="269"/>
      <c r="Q222" s="269"/>
      <c r="R222" s="269"/>
      <c r="S222" s="269"/>
      <c r="T222" s="420"/>
      <c r="AT222" s="386" t="s">
        <v>190</v>
      </c>
      <c r="AU222" s="386" t="s">
        <v>90</v>
      </c>
    </row>
    <row r="223" spans="2:51" s="344" customFormat="1" ht="13.5">
      <c r="B223" s="345"/>
      <c r="D223" s="346" t="s">
        <v>171</v>
      </c>
      <c r="E223" s="347" t="s">
        <v>5</v>
      </c>
      <c r="F223" s="348" t="s">
        <v>172</v>
      </c>
      <c r="H223" s="349" t="s">
        <v>5</v>
      </c>
      <c r="L223" s="345"/>
      <c r="M223" s="406"/>
      <c r="N223" s="407"/>
      <c r="O223" s="407"/>
      <c r="P223" s="407"/>
      <c r="Q223" s="407"/>
      <c r="R223" s="407"/>
      <c r="S223" s="407"/>
      <c r="T223" s="408"/>
      <c r="AT223" s="349" t="s">
        <v>171</v>
      </c>
      <c r="AU223" s="349" t="s">
        <v>90</v>
      </c>
      <c r="AV223" s="344" t="s">
        <v>44</v>
      </c>
      <c r="AW223" s="344" t="s">
        <v>42</v>
      </c>
      <c r="AX223" s="344" t="s">
        <v>82</v>
      </c>
      <c r="AY223" s="349" t="s">
        <v>163</v>
      </c>
    </row>
    <row r="224" spans="2:51" s="344" customFormat="1" ht="13.5">
      <c r="B224" s="345"/>
      <c r="D224" s="346" t="s">
        <v>171</v>
      </c>
      <c r="E224" s="347" t="s">
        <v>5</v>
      </c>
      <c r="F224" s="348" t="s">
        <v>511</v>
      </c>
      <c r="H224" s="349" t="s">
        <v>5</v>
      </c>
      <c r="L224" s="345"/>
      <c r="M224" s="406"/>
      <c r="N224" s="407"/>
      <c r="O224" s="407"/>
      <c r="P224" s="407"/>
      <c r="Q224" s="407"/>
      <c r="R224" s="407"/>
      <c r="S224" s="407"/>
      <c r="T224" s="408"/>
      <c r="AT224" s="349" t="s">
        <v>171</v>
      </c>
      <c r="AU224" s="349" t="s">
        <v>90</v>
      </c>
      <c r="AV224" s="344" t="s">
        <v>44</v>
      </c>
      <c r="AW224" s="344" t="s">
        <v>42</v>
      </c>
      <c r="AX224" s="344" t="s">
        <v>82</v>
      </c>
      <c r="AY224" s="349" t="s">
        <v>163</v>
      </c>
    </row>
    <row r="225" spans="2:51" s="344" customFormat="1" ht="13.5">
      <c r="B225" s="345"/>
      <c r="D225" s="346" t="s">
        <v>171</v>
      </c>
      <c r="E225" s="347" t="s">
        <v>5</v>
      </c>
      <c r="F225" s="348" t="s">
        <v>1555</v>
      </c>
      <c r="H225" s="349" t="s">
        <v>5</v>
      </c>
      <c r="L225" s="345"/>
      <c r="M225" s="406"/>
      <c r="N225" s="407"/>
      <c r="O225" s="407"/>
      <c r="P225" s="407"/>
      <c r="Q225" s="407"/>
      <c r="R225" s="407"/>
      <c r="S225" s="407"/>
      <c r="T225" s="408"/>
      <c r="AT225" s="349" t="s">
        <v>171</v>
      </c>
      <c r="AU225" s="349" t="s">
        <v>90</v>
      </c>
      <c r="AV225" s="344" t="s">
        <v>44</v>
      </c>
      <c r="AW225" s="344" t="s">
        <v>42</v>
      </c>
      <c r="AX225" s="344" t="s">
        <v>82</v>
      </c>
      <c r="AY225" s="349" t="s">
        <v>163</v>
      </c>
    </row>
    <row r="226" spans="2:51" s="350" customFormat="1" ht="13.5">
      <c r="B226" s="351"/>
      <c r="D226" s="346" t="s">
        <v>171</v>
      </c>
      <c r="E226" s="352" t="s">
        <v>5</v>
      </c>
      <c r="F226" s="353" t="s">
        <v>252</v>
      </c>
      <c r="H226" s="354">
        <v>1</v>
      </c>
      <c r="L226" s="351"/>
      <c r="M226" s="409"/>
      <c r="N226" s="410"/>
      <c r="O226" s="410"/>
      <c r="P226" s="410"/>
      <c r="Q226" s="410"/>
      <c r="R226" s="410"/>
      <c r="S226" s="410"/>
      <c r="T226" s="411"/>
      <c r="AT226" s="352" t="s">
        <v>171</v>
      </c>
      <c r="AU226" s="352" t="s">
        <v>90</v>
      </c>
      <c r="AV226" s="350" t="s">
        <v>90</v>
      </c>
      <c r="AW226" s="350" t="s">
        <v>42</v>
      </c>
      <c r="AX226" s="350" t="s">
        <v>82</v>
      </c>
      <c r="AY226" s="352" t="s">
        <v>163</v>
      </c>
    </row>
    <row r="227" spans="2:51" s="355" customFormat="1" ht="13.5">
      <c r="B227" s="356"/>
      <c r="D227" s="346" t="s">
        <v>171</v>
      </c>
      <c r="E227" s="357" t="s">
        <v>5</v>
      </c>
      <c r="F227" s="358" t="s">
        <v>179</v>
      </c>
      <c r="H227" s="359">
        <v>1</v>
      </c>
      <c r="L227" s="356"/>
      <c r="M227" s="412"/>
      <c r="N227" s="413"/>
      <c r="O227" s="413"/>
      <c r="P227" s="413"/>
      <c r="Q227" s="413"/>
      <c r="R227" s="413"/>
      <c r="S227" s="413"/>
      <c r="T227" s="414"/>
      <c r="AT227" s="357" t="s">
        <v>171</v>
      </c>
      <c r="AU227" s="357" t="s">
        <v>90</v>
      </c>
      <c r="AV227" s="355" t="s">
        <v>93</v>
      </c>
      <c r="AW227" s="355" t="s">
        <v>42</v>
      </c>
      <c r="AX227" s="355" t="s">
        <v>82</v>
      </c>
      <c r="AY227" s="357" t="s">
        <v>163</v>
      </c>
    </row>
    <row r="228" spans="2:51" s="360" customFormat="1" ht="13.5">
      <c r="B228" s="361"/>
      <c r="D228" s="362" t="s">
        <v>171</v>
      </c>
      <c r="E228" s="363" t="s">
        <v>5</v>
      </c>
      <c r="F228" s="364" t="s">
        <v>185</v>
      </c>
      <c r="H228" s="365">
        <v>1</v>
      </c>
      <c r="L228" s="361"/>
      <c r="M228" s="415"/>
      <c r="N228" s="416"/>
      <c r="O228" s="416"/>
      <c r="P228" s="416"/>
      <c r="Q228" s="416"/>
      <c r="R228" s="416"/>
      <c r="S228" s="416"/>
      <c r="T228" s="417"/>
      <c r="AT228" s="418" t="s">
        <v>171</v>
      </c>
      <c r="AU228" s="418" t="s">
        <v>90</v>
      </c>
      <c r="AV228" s="360" t="s">
        <v>96</v>
      </c>
      <c r="AW228" s="360" t="s">
        <v>42</v>
      </c>
      <c r="AX228" s="360" t="s">
        <v>44</v>
      </c>
      <c r="AY228" s="418" t="s">
        <v>163</v>
      </c>
    </row>
    <row r="229" spans="2:65" s="267" customFormat="1" ht="31.5" customHeight="1">
      <c r="B229" s="268"/>
      <c r="C229" s="367" t="s">
        <v>425</v>
      </c>
      <c r="D229" s="367" t="s">
        <v>256</v>
      </c>
      <c r="E229" s="368" t="s">
        <v>513</v>
      </c>
      <c r="F229" s="369" t="s">
        <v>514</v>
      </c>
      <c r="G229" s="370" t="s">
        <v>188</v>
      </c>
      <c r="H229" s="371">
        <v>1</v>
      </c>
      <c r="I229" s="137"/>
      <c r="J229" s="372">
        <f>ROUND(I229*H229,2)</f>
        <v>0</v>
      </c>
      <c r="K229" s="369" t="s">
        <v>169</v>
      </c>
      <c r="L229" s="421"/>
      <c r="M229" s="422" t="s">
        <v>5</v>
      </c>
      <c r="N229" s="423" t="s">
        <v>53</v>
      </c>
      <c r="O229" s="269"/>
      <c r="P229" s="403">
        <f>O229*H229</f>
        <v>0</v>
      </c>
      <c r="Q229" s="403">
        <v>0.00315</v>
      </c>
      <c r="R229" s="403">
        <f>Q229*H229</f>
        <v>0.00315</v>
      </c>
      <c r="S229" s="403">
        <v>0</v>
      </c>
      <c r="T229" s="404">
        <f>S229*H229</f>
        <v>0</v>
      </c>
      <c r="AR229" s="386" t="s">
        <v>423</v>
      </c>
      <c r="AT229" s="386" t="s">
        <v>256</v>
      </c>
      <c r="AU229" s="386" t="s">
        <v>90</v>
      </c>
      <c r="AY229" s="386" t="s">
        <v>163</v>
      </c>
      <c r="BE229" s="405">
        <f>IF(N229="základní",J229,0)</f>
        <v>0</v>
      </c>
      <c r="BF229" s="405">
        <f>IF(N229="snížená",J229,0)</f>
        <v>0</v>
      </c>
      <c r="BG229" s="405">
        <f>IF(N229="zákl. přenesená",J229,0)</f>
        <v>0</v>
      </c>
      <c r="BH229" s="405">
        <f>IF(N229="sníž. přenesená",J229,0)</f>
        <v>0</v>
      </c>
      <c r="BI229" s="405">
        <f>IF(N229="nulová",J229,0)</f>
        <v>0</v>
      </c>
      <c r="BJ229" s="386" t="s">
        <v>44</v>
      </c>
      <c r="BK229" s="405">
        <f>ROUND(I229*H229,2)</f>
        <v>0</v>
      </c>
      <c r="BL229" s="386" t="s">
        <v>333</v>
      </c>
      <c r="BM229" s="386" t="s">
        <v>1578</v>
      </c>
    </row>
    <row r="230" spans="2:47" s="267" customFormat="1" ht="27">
      <c r="B230" s="268"/>
      <c r="D230" s="362" t="s">
        <v>493</v>
      </c>
      <c r="F230" s="376" t="s">
        <v>516</v>
      </c>
      <c r="L230" s="268"/>
      <c r="M230" s="419"/>
      <c r="N230" s="269"/>
      <c r="O230" s="269"/>
      <c r="P230" s="269"/>
      <c r="Q230" s="269"/>
      <c r="R230" s="269"/>
      <c r="S230" s="269"/>
      <c r="T230" s="420"/>
      <c r="AT230" s="386" t="s">
        <v>493</v>
      </c>
      <c r="AU230" s="386" t="s">
        <v>90</v>
      </c>
    </row>
    <row r="231" spans="2:65" s="267" customFormat="1" ht="22.5" customHeight="1">
      <c r="B231" s="268"/>
      <c r="C231" s="338" t="s">
        <v>433</v>
      </c>
      <c r="D231" s="338" t="s">
        <v>165</v>
      </c>
      <c r="E231" s="339" t="s">
        <v>518</v>
      </c>
      <c r="F231" s="340" t="s">
        <v>519</v>
      </c>
      <c r="G231" s="341" t="s">
        <v>221</v>
      </c>
      <c r="H231" s="342">
        <v>4</v>
      </c>
      <c r="I231" s="107"/>
      <c r="J231" s="343">
        <f>ROUND(I231*H231,2)</f>
        <v>0</v>
      </c>
      <c r="K231" s="340" t="s">
        <v>169</v>
      </c>
      <c r="L231" s="268"/>
      <c r="M231" s="401" t="s">
        <v>5</v>
      </c>
      <c r="N231" s="402" t="s">
        <v>53</v>
      </c>
      <c r="O231" s="269"/>
      <c r="P231" s="403">
        <f>O231*H231</f>
        <v>0</v>
      </c>
      <c r="Q231" s="403">
        <v>2E-05</v>
      </c>
      <c r="R231" s="403">
        <f>Q231*H231</f>
        <v>8E-05</v>
      </c>
      <c r="S231" s="403">
        <v>0</v>
      </c>
      <c r="T231" s="404">
        <f>S231*H231</f>
        <v>0</v>
      </c>
      <c r="AR231" s="386" t="s">
        <v>333</v>
      </c>
      <c r="AT231" s="386" t="s">
        <v>165</v>
      </c>
      <c r="AU231" s="386" t="s">
        <v>90</v>
      </c>
      <c r="AY231" s="386" t="s">
        <v>163</v>
      </c>
      <c r="BE231" s="405">
        <f>IF(N231="základní",J231,0)</f>
        <v>0</v>
      </c>
      <c r="BF231" s="405">
        <f>IF(N231="snížená",J231,0)</f>
        <v>0</v>
      </c>
      <c r="BG231" s="405">
        <f>IF(N231="zákl. přenesená",J231,0)</f>
        <v>0</v>
      </c>
      <c r="BH231" s="405">
        <f>IF(N231="sníž. přenesená",J231,0)</f>
        <v>0</v>
      </c>
      <c r="BI231" s="405">
        <f>IF(N231="nulová",J231,0)</f>
        <v>0</v>
      </c>
      <c r="BJ231" s="386" t="s">
        <v>44</v>
      </c>
      <c r="BK231" s="405">
        <f>ROUND(I231*H231,2)</f>
        <v>0</v>
      </c>
      <c r="BL231" s="386" t="s">
        <v>333</v>
      </c>
      <c r="BM231" s="386" t="s">
        <v>1579</v>
      </c>
    </row>
    <row r="232" spans="2:51" s="350" customFormat="1" ht="13.5">
      <c r="B232" s="351"/>
      <c r="D232" s="362" t="s">
        <v>171</v>
      </c>
      <c r="E232" s="379" t="s">
        <v>5</v>
      </c>
      <c r="F232" s="377" t="s">
        <v>1314</v>
      </c>
      <c r="H232" s="378">
        <v>4</v>
      </c>
      <c r="L232" s="351"/>
      <c r="M232" s="409"/>
      <c r="N232" s="410"/>
      <c r="O232" s="410"/>
      <c r="P232" s="410"/>
      <c r="Q232" s="410"/>
      <c r="R232" s="410"/>
      <c r="S232" s="410"/>
      <c r="T232" s="411"/>
      <c r="AT232" s="352" t="s">
        <v>171</v>
      </c>
      <c r="AU232" s="352" t="s">
        <v>90</v>
      </c>
      <c r="AV232" s="350" t="s">
        <v>90</v>
      </c>
      <c r="AW232" s="350" t="s">
        <v>42</v>
      </c>
      <c r="AX232" s="350" t="s">
        <v>44</v>
      </c>
      <c r="AY232" s="352" t="s">
        <v>163</v>
      </c>
    </row>
    <row r="233" spans="2:65" s="267" customFormat="1" ht="31.5" customHeight="1">
      <c r="B233" s="268"/>
      <c r="C233" s="338" t="s">
        <v>423</v>
      </c>
      <c r="D233" s="338" t="s">
        <v>165</v>
      </c>
      <c r="E233" s="339" t="s">
        <v>1315</v>
      </c>
      <c r="F233" s="340" t="s">
        <v>1316</v>
      </c>
      <c r="G233" s="341" t="s">
        <v>369</v>
      </c>
      <c r="H233" s="342">
        <v>0.004</v>
      </c>
      <c r="I233" s="107"/>
      <c r="J233" s="343">
        <f>ROUND(I233*H233,2)</f>
        <v>0</v>
      </c>
      <c r="K233" s="340" t="s">
        <v>169</v>
      </c>
      <c r="L233" s="268"/>
      <c r="M233" s="401" t="s">
        <v>5</v>
      </c>
      <c r="N233" s="402" t="s">
        <v>53</v>
      </c>
      <c r="O233" s="269"/>
      <c r="P233" s="403">
        <f>O233*H233</f>
        <v>0</v>
      </c>
      <c r="Q233" s="403">
        <v>0</v>
      </c>
      <c r="R233" s="403">
        <f>Q233*H233</f>
        <v>0</v>
      </c>
      <c r="S233" s="403">
        <v>0</v>
      </c>
      <c r="T233" s="404">
        <f>S233*H233</f>
        <v>0</v>
      </c>
      <c r="AR233" s="386" t="s">
        <v>333</v>
      </c>
      <c r="AT233" s="386" t="s">
        <v>165</v>
      </c>
      <c r="AU233" s="386" t="s">
        <v>90</v>
      </c>
      <c r="AY233" s="386" t="s">
        <v>163</v>
      </c>
      <c r="BE233" s="405">
        <f>IF(N233="základní",J233,0)</f>
        <v>0</v>
      </c>
      <c r="BF233" s="405">
        <f>IF(N233="snížená",J233,0)</f>
        <v>0</v>
      </c>
      <c r="BG233" s="405">
        <f>IF(N233="zákl. přenesená",J233,0)</f>
        <v>0</v>
      </c>
      <c r="BH233" s="405">
        <f>IF(N233="sníž. přenesená",J233,0)</f>
        <v>0</v>
      </c>
      <c r="BI233" s="405">
        <f>IF(N233="nulová",J233,0)</f>
        <v>0</v>
      </c>
      <c r="BJ233" s="386" t="s">
        <v>44</v>
      </c>
      <c r="BK233" s="405">
        <f>ROUND(I233*H233,2)</f>
        <v>0</v>
      </c>
      <c r="BL233" s="386" t="s">
        <v>333</v>
      </c>
      <c r="BM233" s="386" t="s">
        <v>1580</v>
      </c>
    </row>
    <row r="234" spans="2:47" s="267" customFormat="1" ht="121.5">
      <c r="B234" s="268"/>
      <c r="D234" s="362" t="s">
        <v>190</v>
      </c>
      <c r="F234" s="376" t="s">
        <v>499</v>
      </c>
      <c r="L234" s="268"/>
      <c r="M234" s="419"/>
      <c r="N234" s="269"/>
      <c r="O234" s="269"/>
      <c r="P234" s="269"/>
      <c r="Q234" s="269"/>
      <c r="R234" s="269"/>
      <c r="S234" s="269"/>
      <c r="T234" s="420"/>
      <c r="AT234" s="386" t="s">
        <v>190</v>
      </c>
      <c r="AU234" s="386" t="s">
        <v>90</v>
      </c>
    </row>
    <row r="235" spans="2:65" s="267" customFormat="1" ht="44.25" customHeight="1">
      <c r="B235" s="268"/>
      <c r="C235" s="338" t="s">
        <v>440</v>
      </c>
      <c r="D235" s="338" t="s">
        <v>165</v>
      </c>
      <c r="E235" s="339" t="s">
        <v>527</v>
      </c>
      <c r="F235" s="340" t="s">
        <v>528</v>
      </c>
      <c r="G235" s="341" t="s">
        <v>369</v>
      </c>
      <c r="H235" s="342">
        <v>0.004</v>
      </c>
      <c r="I235" s="107"/>
      <c r="J235" s="343">
        <f>ROUND(I235*H235,2)</f>
        <v>0</v>
      </c>
      <c r="K235" s="340" t="s">
        <v>169</v>
      </c>
      <c r="L235" s="268"/>
      <c r="M235" s="401" t="s">
        <v>5</v>
      </c>
      <c r="N235" s="402" t="s">
        <v>53</v>
      </c>
      <c r="O235" s="269"/>
      <c r="P235" s="403">
        <f>O235*H235</f>
        <v>0</v>
      </c>
      <c r="Q235" s="403">
        <v>0</v>
      </c>
      <c r="R235" s="403">
        <f>Q235*H235</f>
        <v>0</v>
      </c>
      <c r="S235" s="403">
        <v>0</v>
      </c>
      <c r="T235" s="404">
        <f>S235*H235</f>
        <v>0</v>
      </c>
      <c r="AR235" s="386" t="s">
        <v>333</v>
      </c>
      <c r="AT235" s="386" t="s">
        <v>165</v>
      </c>
      <c r="AU235" s="386" t="s">
        <v>90</v>
      </c>
      <c r="AY235" s="386" t="s">
        <v>163</v>
      </c>
      <c r="BE235" s="405">
        <f>IF(N235="základní",J235,0)</f>
        <v>0</v>
      </c>
      <c r="BF235" s="405">
        <f>IF(N235="snížená",J235,0)</f>
        <v>0</v>
      </c>
      <c r="BG235" s="405">
        <f>IF(N235="zákl. přenesená",J235,0)</f>
        <v>0</v>
      </c>
      <c r="BH235" s="405">
        <f>IF(N235="sníž. přenesená",J235,0)</f>
        <v>0</v>
      </c>
      <c r="BI235" s="405">
        <f>IF(N235="nulová",J235,0)</f>
        <v>0</v>
      </c>
      <c r="BJ235" s="386" t="s">
        <v>44</v>
      </c>
      <c r="BK235" s="405">
        <f>ROUND(I235*H235,2)</f>
        <v>0</v>
      </c>
      <c r="BL235" s="386" t="s">
        <v>333</v>
      </c>
      <c r="BM235" s="386" t="s">
        <v>1581</v>
      </c>
    </row>
    <row r="236" spans="2:47" s="267" customFormat="1" ht="121.5">
      <c r="B236" s="268"/>
      <c r="D236" s="346" t="s">
        <v>190</v>
      </c>
      <c r="F236" s="366" t="s">
        <v>499</v>
      </c>
      <c r="L236" s="268"/>
      <c r="M236" s="419"/>
      <c r="N236" s="269"/>
      <c r="O236" s="269"/>
      <c r="P236" s="269"/>
      <c r="Q236" s="269"/>
      <c r="R236" s="269"/>
      <c r="S236" s="269"/>
      <c r="T236" s="420"/>
      <c r="AT236" s="386" t="s">
        <v>190</v>
      </c>
      <c r="AU236" s="386" t="s">
        <v>90</v>
      </c>
    </row>
    <row r="237" spans="2:63" s="330" customFormat="1" ht="29.85" customHeight="1">
      <c r="B237" s="331"/>
      <c r="D237" s="335" t="s">
        <v>81</v>
      </c>
      <c r="E237" s="336" t="s">
        <v>530</v>
      </c>
      <c r="F237" s="336" t="s">
        <v>531</v>
      </c>
      <c r="J237" s="337">
        <f>BK237</f>
        <v>0</v>
      </c>
      <c r="L237" s="331"/>
      <c r="M237" s="395"/>
      <c r="N237" s="396"/>
      <c r="O237" s="396"/>
      <c r="P237" s="397">
        <f>SUM(P238:P261)</f>
        <v>0</v>
      </c>
      <c r="Q237" s="396"/>
      <c r="R237" s="397">
        <f>SUM(R238:R261)</f>
        <v>0.00040256000000000005</v>
      </c>
      <c r="S237" s="396"/>
      <c r="T237" s="398">
        <f>SUM(T238:T261)</f>
        <v>0</v>
      </c>
      <c r="AR237" s="332" t="s">
        <v>90</v>
      </c>
      <c r="AT237" s="399" t="s">
        <v>81</v>
      </c>
      <c r="AU237" s="399" t="s">
        <v>44</v>
      </c>
      <c r="AY237" s="332" t="s">
        <v>163</v>
      </c>
      <c r="BK237" s="400">
        <f>SUM(BK238:BK261)</f>
        <v>0</v>
      </c>
    </row>
    <row r="238" spans="2:65" s="267" customFormat="1" ht="31.5" customHeight="1">
      <c r="B238" s="268"/>
      <c r="C238" s="338" t="s">
        <v>457</v>
      </c>
      <c r="D238" s="338" t="s">
        <v>165</v>
      </c>
      <c r="E238" s="339" t="s">
        <v>533</v>
      </c>
      <c r="F238" s="340" t="s">
        <v>534</v>
      </c>
      <c r="G238" s="341" t="s">
        <v>188</v>
      </c>
      <c r="H238" s="342">
        <v>1.258</v>
      </c>
      <c r="I238" s="107"/>
      <c r="J238" s="343">
        <f>ROUND(I238*H238,2)</f>
        <v>0</v>
      </c>
      <c r="K238" s="340" t="s">
        <v>169</v>
      </c>
      <c r="L238" s="268"/>
      <c r="M238" s="401" t="s">
        <v>5</v>
      </c>
      <c r="N238" s="402" t="s">
        <v>53</v>
      </c>
      <c r="O238" s="269"/>
      <c r="P238" s="403">
        <f>O238*H238</f>
        <v>0</v>
      </c>
      <c r="Q238" s="403">
        <v>8E-05</v>
      </c>
      <c r="R238" s="403">
        <f>Q238*H238</f>
        <v>0.00010064000000000001</v>
      </c>
      <c r="S238" s="403">
        <v>0</v>
      </c>
      <c r="T238" s="404">
        <f>S238*H238</f>
        <v>0</v>
      </c>
      <c r="AR238" s="386" t="s">
        <v>333</v>
      </c>
      <c r="AT238" s="386" t="s">
        <v>165</v>
      </c>
      <c r="AU238" s="386" t="s">
        <v>90</v>
      </c>
      <c r="AY238" s="386" t="s">
        <v>163</v>
      </c>
      <c r="BE238" s="405">
        <f>IF(N238="základní",J238,0)</f>
        <v>0</v>
      </c>
      <c r="BF238" s="405">
        <f>IF(N238="snížená",J238,0)</f>
        <v>0</v>
      </c>
      <c r="BG238" s="405">
        <f>IF(N238="zákl. přenesená",J238,0)</f>
        <v>0</v>
      </c>
      <c r="BH238" s="405">
        <f>IF(N238="sníž. přenesená",J238,0)</f>
        <v>0</v>
      </c>
      <c r="BI238" s="405">
        <f>IF(N238="nulová",J238,0)</f>
        <v>0</v>
      </c>
      <c r="BJ238" s="386" t="s">
        <v>44</v>
      </c>
      <c r="BK238" s="405">
        <f>ROUND(I238*H238,2)</f>
        <v>0</v>
      </c>
      <c r="BL238" s="386" t="s">
        <v>333</v>
      </c>
      <c r="BM238" s="386" t="s">
        <v>1582</v>
      </c>
    </row>
    <row r="239" spans="2:51" s="344" customFormat="1" ht="13.5">
      <c r="B239" s="345"/>
      <c r="D239" s="346" t="s">
        <v>171</v>
      </c>
      <c r="E239" s="347" t="s">
        <v>5</v>
      </c>
      <c r="F239" s="348" t="s">
        <v>172</v>
      </c>
      <c r="H239" s="349" t="s">
        <v>5</v>
      </c>
      <c r="L239" s="345"/>
      <c r="M239" s="406"/>
      <c r="N239" s="407"/>
      <c r="O239" s="407"/>
      <c r="P239" s="407"/>
      <c r="Q239" s="407"/>
      <c r="R239" s="407"/>
      <c r="S239" s="407"/>
      <c r="T239" s="408"/>
      <c r="AT239" s="349" t="s">
        <v>171</v>
      </c>
      <c r="AU239" s="349" t="s">
        <v>90</v>
      </c>
      <c r="AV239" s="344" t="s">
        <v>44</v>
      </c>
      <c r="AW239" s="344" t="s">
        <v>42</v>
      </c>
      <c r="AX239" s="344" t="s">
        <v>82</v>
      </c>
      <c r="AY239" s="349" t="s">
        <v>163</v>
      </c>
    </row>
    <row r="240" spans="2:51" s="344" customFormat="1" ht="13.5">
      <c r="B240" s="345"/>
      <c r="D240" s="346" t="s">
        <v>171</v>
      </c>
      <c r="E240" s="347" t="s">
        <v>5</v>
      </c>
      <c r="F240" s="348" t="s">
        <v>310</v>
      </c>
      <c r="H240" s="349" t="s">
        <v>5</v>
      </c>
      <c r="L240" s="345"/>
      <c r="M240" s="406"/>
      <c r="N240" s="407"/>
      <c r="O240" s="407"/>
      <c r="P240" s="407"/>
      <c r="Q240" s="407"/>
      <c r="R240" s="407"/>
      <c r="S240" s="407"/>
      <c r="T240" s="408"/>
      <c r="AT240" s="349" t="s">
        <v>171</v>
      </c>
      <c r="AU240" s="349" t="s">
        <v>90</v>
      </c>
      <c r="AV240" s="344" t="s">
        <v>44</v>
      </c>
      <c r="AW240" s="344" t="s">
        <v>42</v>
      </c>
      <c r="AX240" s="344" t="s">
        <v>82</v>
      </c>
      <c r="AY240" s="349" t="s">
        <v>163</v>
      </c>
    </row>
    <row r="241" spans="2:51" s="350" customFormat="1" ht="13.5">
      <c r="B241" s="351"/>
      <c r="D241" s="346" t="s">
        <v>171</v>
      </c>
      <c r="E241" s="352" t="s">
        <v>5</v>
      </c>
      <c r="F241" s="353" t="s">
        <v>1553</v>
      </c>
      <c r="H241" s="354">
        <v>1.258</v>
      </c>
      <c r="L241" s="351"/>
      <c r="M241" s="409"/>
      <c r="N241" s="410"/>
      <c r="O241" s="410"/>
      <c r="P241" s="410"/>
      <c r="Q241" s="410"/>
      <c r="R241" s="410"/>
      <c r="S241" s="410"/>
      <c r="T241" s="411"/>
      <c r="AT241" s="352" t="s">
        <v>171</v>
      </c>
      <c r="AU241" s="352" t="s">
        <v>90</v>
      </c>
      <c r="AV241" s="350" t="s">
        <v>90</v>
      </c>
      <c r="AW241" s="350" t="s">
        <v>42</v>
      </c>
      <c r="AX241" s="350" t="s">
        <v>82</v>
      </c>
      <c r="AY241" s="352" t="s">
        <v>163</v>
      </c>
    </row>
    <row r="242" spans="2:51" s="355" customFormat="1" ht="13.5">
      <c r="B242" s="356"/>
      <c r="D242" s="346" t="s">
        <v>171</v>
      </c>
      <c r="E242" s="357" t="s">
        <v>5</v>
      </c>
      <c r="F242" s="358" t="s">
        <v>179</v>
      </c>
      <c r="H242" s="359">
        <v>1.258</v>
      </c>
      <c r="L242" s="356"/>
      <c r="M242" s="412"/>
      <c r="N242" s="413"/>
      <c r="O242" s="413"/>
      <c r="P242" s="413"/>
      <c r="Q242" s="413"/>
      <c r="R242" s="413"/>
      <c r="S242" s="413"/>
      <c r="T242" s="414"/>
      <c r="AT242" s="357" t="s">
        <v>171</v>
      </c>
      <c r="AU242" s="357" t="s">
        <v>90</v>
      </c>
      <c r="AV242" s="355" t="s">
        <v>93</v>
      </c>
      <c r="AW242" s="355" t="s">
        <v>42</v>
      </c>
      <c r="AX242" s="355" t="s">
        <v>82</v>
      </c>
      <c r="AY242" s="357" t="s">
        <v>163</v>
      </c>
    </row>
    <row r="243" spans="2:51" s="360" customFormat="1" ht="13.5">
      <c r="B243" s="361"/>
      <c r="D243" s="362" t="s">
        <v>171</v>
      </c>
      <c r="E243" s="363" t="s">
        <v>5</v>
      </c>
      <c r="F243" s="364" t="s">
        <v>185</v>
      </c>
      <c r="H243" s="365">
        <v>1.258</v>
      </c>
      <c r="L243" s="361"/>
      <c r="M243" s="415"/>
      <c r="N243" s="416"/>
      <c r="O243" s="416"/>
      <c r="P243" s="416"/>
      <c r="Q243" s="416"/>
      <c r="R243" s="416"/>
      <c r="S243" s="416"/>
      <c r="T243" s="417"/>
      <c r="AT243" s="418" t="s">
        <v>171</v>
      </c>
      <c r="AU243" s="418" t="s">
        <v>90</v>
      </c>
      <c r="AV243" s="360" t="s">
        <v>96</v>
      </c>
      <c r="AW243" s="360" t="s">
        <v>42</v>
      </c>
      <c r="AX243" s="360" t="s">
        <v>44</v>
      </c>
      <c r="AY243" s="418" t="s">
        <v>163</v>
      </c>
    </row>
    <row r="244" spans="2:65" s="267" customFormat="1" ht="22.5" customHeight="1">
      <c r="B244" s="268"/>
      <c r="C244" s="338" t="s">
        <v>461</v>
      </c>
      <c r="D244" s="338" t="s">
        <v>165</v>
      </c>
      <c r="E244" s="339" t="s">
        <v>537</v>
      </c>
      <c r="F244" s="340" t="s">
        <v>538</v>
      </c>
      <c r="G244" s="341" t="s">
        <v>188</v>
      </c>
      <c r="H244" s="342">
        <v>1.258</v>
      </c>
      <c r="I244" s="107"/>
      <c r="J244" s="343">
        <f>ROUND(I244*H244,2)</f>
        <v>0</v>
      </c>
      <c r="K244" s="340" t="s">
        <v>169</v>
      </c>
      <c r="L244" s="268"/>
      <c r="M244" s="401" t="s">
        <v>5</v>
      </c>
      <c r="N244" s="402" t="s">
        <v>53</v>
      </c>
      <c r="O244" s="269"/>
      <c r="P244" s="403">
        <f>O244*H244</f>
        <v>0</v>
      </c>
      <c r="Q244" s="403">
        <v>0</v>
      </c>
      <c r="R244" s="403">
        <f>Q244*H244</f>
        <v>0</v>
      </c>
      <c r="S244" s="403">
        <v>0</v>
      </c>
      <c r="T244" s="404">
        <f>S244*H244</f>
        <v>0</v>
      </c>
      <c r="AR244" s="386" t="s">
        <v>333</v>
      </c>
      <c r="AT244" s="386" t="s">
        <v>165</v>
      </c>
      <c r="AU244" s="386" t="s">
        <v>90</v>
      </c>
      <c r="AY244" s="386" t="s">
        <v>163</v>
      </c>
      <c r="BE244" s="405">
        <f>IF(N244="základní",J244,0)</f>
        <v>0</v>
      </c>
      <c r="BF244" s="405">
        <f>IF(N244="snížená",J244,0)</f>
        <v>0</v>
      </c>
      <c r="BG244" s="405">
        <f>IF(N244="zákl. přenesená",J244,0)</f>
        <v>0</v>
      </c>
      <c r="BH244" s="405">
        <f>IF(N244="sníž. přenesená",J244,0)</f>
        <v>0</v>
      </c>
      <c r="BI244" s="405">
        <f>IF(N244="nulová",J244,0)</f>
        <v>0</v>
      </c>
      <c r="BJ244" s="386" t="s">
        <v>44</v>
      </c>
      <c r="BK244" s="405">
        <f>ROUND(I244*H244,2)</f>
        <v>0</v>
      </c>
      <c r="BL244" s="386" t="s">
        <v>333</v>
      </c>
      <c r="BM244" s="386" t="s">
        <v>1583</v>
      </c>
    </row>
    <row r="245" spans="2:51" s="344" customFormat="1" ht="13.5">
      <c r="B245" s="345"/>
      <c r="D245" s="346" t="s">
        <v>171</v>
      </c>
      <c r="E245" s="347" t="s">
        <v>5</v>
      </c>
      <c r="F245" s="348" t="s">
        <v>172</v>
      </c>
      <c r="H245" s="349" t="s">
        <v>5</v>
      </c>
      <c r="L245" s="345"/>
      <c r="M245" s="406"/>
      <c r="N245" s="407"/>
      <c r="O245" s="407"/>
      <c r="P245" s="407"/>
      <c r="Q245" s="407"/>
      <c r="R245" s="407"/>
      <c r="S245" s="407"/>
      <c r="T245" s="408"/>
      <c r="AT245" s="349" t="s">
        <v>171</v>
      </c>
      <c r="AU245" s="349" t="s">
        <v>90</v>
      </c>
      <c r="AV245" s="344" t="s">
        <v>44</v>
      </c>
      <c r="AW245" s="344" t="s">
        <v>42</v>
      </c>
      <c r="AX245" s="344" t="s">
        <v>82</v>
      </c>
      <c r="AY245" s="349" t="s">
        <v>163</v>
      </c>
    </row>
    <row r="246" spans="2:51" s="344" customFormat="1" ht="13.5">
      <c r="B246" s="345"/>
      <c r="D246" s="346" t="s">
        <v>171</v>
      </c>
      <c r="E246" s="347" t="s">
        <v>5</v>
      </c>
      <c r="F246" s="348" t="s">
        <v>310</v>
      </c>
      <c r="H246" s="349" t="s">
        <v>5</v>
      </c>
      <c r="L246" s="345"/>
      <c r="M246" s="406"/>
      <c r="N246" s="407"/>
      <c r="O246" s="407"/>
      <c r="P246" s="407"/>
      <c r="Q246" s="407"/>
      <c r="R246" s="407"/>
      <c r="S246" s="407"/>
      <c r="T246" s="408"/>
      <c r="AT246" s="349" t="s">
        <v>171</v>
      </c>
      <c r="AU246" s="349" t="s">
        <v>90</v>
      </c>
      <c r="AV246" s="344" t="s">
        <v>44</v>
      </c>
      <c r="AW246" s="344" t="s">
        <v>42</v>
      </c>
      <c r="AX246" s="344" t="s">
        <v>82</v>
      </c>
      <c r="AY246" s="349" t="s">
        <v>163</v>
      </c>
    </row>
    <row r="247" spans="2:51" s="350" customFormat="1" ht="13.5">
      <c r="B247" s="351"/>
      <c r="D247" s="346" t="s">
        <v>171</v>
      </c>
      <c r="E247" s="352" t="s">
        <v>5</v>
      </c>
      <c r="F247" s="353" t="s">
        <v>1553</v>
      </c>
      <c r="H247" s="354">
        <v>1.258</v>
      </c>
      <c r="L247" s="351"/>
      <c r="M247" s="409"/>
      <c r="N247" s="410"/>
      <c r="O247" s="410"/>
      <c r="P247" s="410"/>
      <c r="Q247" s="410"/>
      <c r="R247" s="410"/>
      <c r="S247" s="410"/>
      <c r="T247" s="411"/>
      <c r="AT247" s="352" t="s">
        <v>171</v>
      </c>
      <c r="AU247" s="352" t="s">
        <v>90</v>
      </c>
      <c r="AV247" s="350" t="s">
        <v>90</v>
      </c>
      <c r="AW247" s="350" t="s">
        <v>42</v>
      </c>
      <c r="AX247" s="350" t="s">
        <v>82</v>
      </c>
      <c r="AY247" s="352" t="s">
        <v>163</v>
      </c>
    </row>
    <row r="248" spans="2:51" s="355" customFormat="1" ht="13.5">
      <c r="B248" s="356"/>
      <c r="D248" s="346" t="s">
        <v>171</v>
      </c>
      <c r="E248" s="357" t="s">
        <v>5</v>
      </c>
      <c r="F248" s="358" t="s">
        <v>179</v>
      </c>
      <c r="H248" s="359">
        <v>1.258</v>
      </c>
      <c r="L248" s="356"/>
      <c r="M248" s="412"/>
      <c r="N248" s="413"/>
      <c r="O248" s="413"/>
      <c r="P248" s="413"/>
      <c r="Q248" s="413"/>
      <c r="R248" s="413"/>
      <c r="S248" s="413"/>
      <c r="T248" s="414"/>
      <c r="AT248" s="357" t="s">
        <v>171</v>
      </c>
      <c r="AU248" s="357" t="s">
        <v>90</v>
      </c>
      <c r="AV248" s="355" t="s">
        <v>93</v>
      </c>
      <c r="AW248" s="355" t="s">
        <v>42</v>
      </c>
      <c r="AX248" s="355" t="s">
        <v>82</v>
      </c>
      <c r="AY248" s="357" t="s">
        <v>163</v>
      </c>
    </row>
    <row r="249" spans="2:51" s="360" customFormat="1" ht="13.5">
      <c r="B249" s="361"/>
      <c r="D249" s="362" t="s">
        <v>171</v>
      </c>
      <c r="E249" s="363" t="s">
        <v>5</v>
      </c>
      <c r="F249" s="364" t="s">
        <v>185</v>
      </c>
      <c r="H249" s="365">
        <v>1.258</v>
      </c>
      <c r="L249" s="361"/>
      <c r="M249" s="415"/>
      <c r="N249" s="416"/>
      <c r="O249" s="416"/>
      <c r="P249" s="416"/>
      <c r="Q249" s="416"/>
      <c r="R249" s="416"/>
      <c r="S249" s="416"/>
      <c r="T249" s="417"/>
      <c r="AT249" s="418" t="s">
        <v>171</v>
      </c>
      <c r="AU249" s="418" t="s">
        <v>90</v>
      </c>
      <c r="AV249" s="360" t="s">
        <v>96</v>
      </c>
      <c r="AW249" s="360" t="s">
        <v>42</v>
      </c>
      <c r="AX249" s="360" t="s">
        <v>44</v>
      </c>
      <c r="AY249" s="418" t="s">
        <v>163</v>
      </c>
    </row>
    <row r="250" spans="2:65" s="267" customFormat="1" ht="22.5" customHeight="1">
      <c r="B250" s="268"/>
      <c r="C250" s="338" t="s">
        <v>465</v>
      </c>
      <c r="D250" s="338" t="s">
        <v>165</v>
      </c>
      <c r="E250" s="339" t="s">
        <v>541</v>
      </c>
      <c r="F250" s="340" t="s">
        <v>542</v>
      </c>
      <c r="G250" s="341" t="s">
        <v>188</v>
      </c>
      <c r="H250" s="342">
        <v>1.258</v>
      </c>
      <c r="I250" s="107"/>
      <c r="J250" s="343">
        <f>ROUND(I250*H250,2)</f>
        <v>0</v>
      </c>
      <c r="K250" s="340" t="s">
        <v>169</v>
      </c>
      <c r="L250" s="268"/>
      <c r="M250" s="401" t="s">
        <v>5</v>
      </c>
      <c r="N250" s="402" t="s">
        <v>53</v>
      </c>
      <c r="O250" s="269"/>
      <c r="P250" s="403">
        <f>O250*H250</f>
        <v>0</v>
      </c>
      <c r="Q250" s="403">
        <v>0.00012</v>
      </c>
      <c r="R250" s="403">
        <f>Q250*H250</f>
        <v>0.00015096</v>
      </c>
      <c r="S250" s="403">
        <v>0</v>
      </c>
      <c r="T250" s="404">
        <f>S250*H250</f>
        <v>0</v>
      </c>
      <c r="AR250" s="386" t="s">
        <v>333</v>
      </c>
      <c r="AT250" s="386" t="s">
        <v>165</v>
      </c>
      <c r="AU250" s="386" t="s">
        <v>90</v>
      </c>
      <c r="AY250" s="386" t="s">
        <v>163</v>
      </c>
      <c r="BE250" s="405">
        <f>IF(N250="základní",J250,0)</f>
        <v>0</v>
      </c>
      <c r="BF250" s="405">
        <f>IF(N250="snížená",J250,0)</f>
        <v>0</v>
      </c>
      <c r="BG250" s="405">
        <f>IF(N250="zákl. přenesená",J250,0)</f>
        <v>0</v>
      </c>
      <c r="BH250" s="405">
        <f>IF(N250="sníž. přenesená",J250,0)</f>
        <v>0</v>
      </c>
      <c r="BI250" s="405">
        <f>IF(N250="nulová",J250,0)</f>
        <v>0</v>
      </c>
      <c r="BJ250" s="386" t="s">
        <v>44</v>
      </c>
      <c r="BK250" s="405">
        <f>ROUND(I250*H250,2)</f>
        <v>0</v>
      </c>
      <c r="BL250" s="386" t="s">
        <v>333</v>
      </c>
      <c r="BM250" s="386" t="s">
        <v>1584</v>
      </c>
    </row>
    <row r="251" spans="2:51" s="344" customFormat="1" ht="13.5">
      <c r="B251" s="345"/>
      <c r="D251" s="346" t="s">
        <v>171</v>
      </c>
      <c r="E251" s="347" t="s">
        <v>5</v>
      </c>
      <c r="F251" s="348" t="s">
        <v>172</v>
      </c>
      <c r="H251" s="349" t="s">
        <v>5</v>
      </c>
      <c r="L251" s="345"/>
      <c r="M251" s="406"/>
      <c r="N251" s="407"/>
      <c r="O251" s="407"/>
      <c r="P251" s="407"/>
      <c r="Q251" s="407"/>
      <c r="R251" s="407"/>
      <c r="S251" s="407"/>
      <c r="T251" s="408"/>
      <c r="AT251" s="349" t="s">
        <v>171</v>
      </c>
      <c r="AU251" s="349" t="s">
        <v>90</v>
      </c>
      <c r="AV251" s="344" t="s">
        <v>44</v>
      </c>
      <c r="AW251" s="344" t="s">
        <v>42</v>
      </c>
      <c r="AX251" s="344" t="s">
        <v>82</v>
      </c>
      <c r="AY251" s="349" t="s">
        <v>163</v>
      </c>
    </row>
    <row r="252" spans="2:51" s="344" customFormat="1" ht="13.5">
      <c r="B252" s="345"/>
      <c r="D252" s="346" t="s">
        <v>171</v>
      </c>
      <c r="E252" s="347" t="s">
        <v>5</v>
      </c>
      <c r="F252" s="348" t="s">
        <v>310</v>
      </c>
      <c r="H252" s="349" t="s">
        <v>5</v>
      </c>
      <c r="L252" s="345"/>
      <c r="M252" s="406"/>
      <c r="N252" s="407"/>
      <c r="O252" s="407"/>
      <c r="P252" s="407"/>
      <c r="Q252" s="407"/>
      <c r="R252" s="407"/>
      <c r="S252" s="407"/>
      <c r="T252" s="408"/>
      <c r="AT252" s="349" t="s">
        <v>171</v>
      </c>
      <c r="AU252" s="349" t="s">
        <v>90</v>
      </c>
      <c r="AV252" s="344" t="s">
        <v>44</v>
      </c>
      <c r="AW252" s="344" t="s">
        <v>42</v>
      </c>
      <c r="AX252" s="344" t="s">
        <v>82</v>
      </c>
      <c r="AY252" s="349" t="s">
        <v>163</v>
      </c>
    </row>
    <row r="253" spans="2:51" s="350" customFormat="1" ht="13.5">
      <c r="B253" s="351"/>
      <c r="D253" s="346" t="s">
        <v>171</v>
      </c>
      <c r="E253" s="352" t="s">
        <v>5</v>
      </c>
      <c r="F253" s="353" t="s">
        <v>1553</v>
      </c>
      <c r="H253" s="354">
        <v>1.258</v>
      </c>
      <c r="L253" s="351"/>
      <c r="M253" s="409"/>
      <c r="N253" s="410"/>
      <c r="O253" s="410"/>
      <c r="P253" s="410"/>
      <c r="Q253" s="410"/>
      <c r="R253" s="410"/>
      <c r="S253" s="410"/>
      <c r="T253" s="411"/>
      <c r="AT253" s="352" t="s">
        <v>171</v>
      </c>
      <c r="AU253" s="352" t="s">
        <v>90</v>
      </c>
      <c r="AV253" s="350" t="s">
        <v>90</v>
      </c>
      <c r="AW253" s="350" t="s">
        <v>42</v>
      </c>
      <c r="AX253" s="350" t="s">
        <v>82</v>
      </c>
      <c r="AY253" s="352" t="s">
        <v>163</v>
      </c>
    </row>
    <row r="254" spans="2:51" s="355" customFormat="1" ht="13.5">
      <c r="B254" s="356"/>
      <c r="D254" s="346" t="s">
        <v>171</v>
      </c>
      <c r="E254" s="357" t="s">
        <v>5</v>
      </c>
      <c r="F254" s="358" t="s">
        <v>179</v>
      </c>
      <c r="H254" s="359">
        <v>1.258</v>
      </c>
      <c r="L254" s="356"/>
      <c r="M254" s="412"/>
      <c r="N254" s="413"/>
      <c r="O254" s="413"/>
      <c r="P254" s="413"/>
      <c r="Q254" s="413"/>
      <c r="R254" s="413"/>
      <c r="S254" s="413"/>
      <c r="T254" s="414"/>
      <c r="AT254" s="357" t="s">
        <v>171</v>
      </c>
      <c r="AU254" s="357" t="s">
        <v>90</v>
      </c>
      <c r="AV254" s="355" t="s">
        <v>93</v>
      </c>
      <c r="AW254" s="355" t="s">
        <v>42</v>
      </c>
      <c r="AX254" s="355" t="s">
        <v>82</v>
      </c>
      <c r="AY254" s="357" t="s">
        <v>163</v>
      </c>
    </row>
    <row r="255" spans="2:51" s="360" customFormat="1" ht="13.5">
      <c r="B255" s="361"/>
      <c r="D255" s="362" t="s">
        <v>171</v>
      </c>
      <c r="E255" s="363" t="s">
        <v>5</v>
      </c>
      <c r="F255" s="364" t="s">
        <v>185</v>
      </c>
      <c r="H255" s="365">
        <v>1.258</v>
      </c>
      <c r="L255" s="361"/>
      <c r="M255" s="415"/>
      <c r="N255" s="416"/>
      <c r="O255" s="416"/>
      <c r="P255" s="416"/>
      <c r="Q255" s="416"/>
      <c r="R255" s="416"/>
      <c r="S255" s="416"/>
      <c r="T255" s="417"/>
      <c r="AT255" s="418" t="s">
        <v>171</v>
      </c>
      <c r="AU255" s="418" t="s">
        <v>90</v>
      </c>
      <c r="AV255" s="360" t="s">
        <v>96</v>
      </c>
      <c r="AW255" s="360" t="s">
        <v>42</v>
      </c>
      <c r="AX255" s="360" t="s">
        <v>44</v>
      </c>
      <c r="AY255" s="418" t="s">
        <v>163</v>
      </c>
    </row>
    <row r="256" spans="2:65" s="267" customFormat="1" ht="22.5" customHeight="1">
      <c r="B256" s="268"/>
      <c r="C256" s="338" t="s">
        <v>469</v>
      </c>
      <c r="D256" s="338" t="s">
        <v>165</v>
      </c>
      <c r="E256" s="339" t="s">
        <v>545</v>
      </c>
      <c r="F256" s="340" t="s">
        <v>546</v>
      </c>
      <c r="G256" s="341" t="s">
        <v>188</v>
      </c>
      <c r="H256" s="342">
        <v>1.258</v>
      </c>
      <c r="I256" s="107"/>
      <c r="J256" s="343">
        <f>ROUND(I256*H256,2)</f>
        <v>0</v>
      </c>
      <c r="K256" s="340" t="s">
        <v>169</v>
      </c>
      <c r="L256" s="268"/>
      <c r="M256" s="401" t="s">
        <v>5</v>
      </c>
      <c r="N256" s="402" t="s">
        <v>53</v>
      </c>
      <c r="O256" s="269"/>
      <c r="P256" s="403">
        <f>O256*H256</f>
        <v>0</v>
      </c>
      <c r="Q256" s="403">
        <v>0.00012</v>
      </c>
      <c r="R256" s="403">
        <f>Q256*H256</f>
        <v>0.00015096</v>
      </c>
      <c r="S256" s="403">
        <v>0</v>
      </c>
      <c r="T256" s="404">
        <f>S256*H256</f>
        <v>0</v>
      </c>
      <c r="AR256" s="386" t="s">
        <v>333</v>
      </c>
      <c r="AT256" s="386" t="s">
        <v>165</v>
      </c>
      <c r="AU256" s="386" t="s">
        <v>90</v>
      </c>
      <c r="AY256" s="386" t="s">
        <v>163</v>
      </c>
      <c r="BE256" s="405">
        <f>IF(N256="základní",J256,0)</f>
        <v>0</v>
      </c>
      <c r="BF256" s="405">
        <f>IF(N256="snížená",J256,0)</f>
        <v>0</v>
      </c>
      <c r="BG256" s="405">
        <f>IF(N256="zákl. přenesená",J256,0)</f>
        <v>0</v>
      </c>
      <c r="BH256" s="405">
        <f>IF(N256="sníž. přenesená",J256,0)</f>
        <v>0</v>
      </c>
      <c r="BI256" s="405">
        <f>IF(N256="nulová",J256,0)</f>
        <v>0</v>
      </c>
      <c r="BJ256" s="386" t="s">
        <v>44</v>
      </c>
      <c r="BK256" s="405">
        <f>ROUND(I256*H256,2)</f>
        <v>0</v>
      </c>
      <c r="BL256" s="386" t="s">
        <v>333</v>
      </c>
      <c r="BM256" s="386" t="s">
        <v>1585</v>
      </c>
    </row>
    <row r="257" spans="2:51" s="344" customFormat="1" ht="13.5">
      <c r="B257" s="345"/>
      <c r="D257" s="346" t="s">
        <v>171</v>
      </c>
      <c r="E257" s="347" t="s">
        <v>5</v>
      </c>
      <c r="F257" s="348" t="s">
        <v>172</v>
      </c>
      <c r="H257" s="349" t="s">
        <v>5</v>
      </c>
      <c r="L257" s="345"/>
      <c r="M257" s="406"/>
      <c r="N257" s="407"/>
      <c r="O257" s="407"/>
      <c r="P257" s="407"/>
      <c r="Q257" s="407"/>
      <c r="R257" s="407"/>
      <c r="S257" s="407"/>
      <c r="T257" s="408"/>
      <c r="AT257" s="349" t="s">
        <v>171</v>
      </c>
      <c r="AU257" s="349" t="s">
        <v>90</v>
      </c>
      <c r="AV257" s="344" t="s">
        <v>44</v>
      </c>
      <c r="AW257" s="344" t="s">
        <v>42</v>
      </c>
      <c r="AX257" s="344" t="s">
        <v>82</v>
      </c>
      <c r="AY257" s="349" t="s">
        <v>163</v>
      </c>
    </row>
    <row r="258" spans="2:51" s="344" customFormat="1" ht="13.5">
      <c r="B258" s="345"/>
      <c r="D258" s="346" t="s">
        <v>171</v>
      </c>
      <c r="E258" s="347" t="s">
        <v>5</v>
      </c>
      <c r="F258" s="348" t="s">
        <v>310</v>
      </c>
      <c r="H258" s="349" t="s">
        <v>5</v>
      </c>
      <c r="L258" s="345"/>
      <c r="M258" s="406"/>
      <c r="N258" s="407"/>
      <c r="O258" s="407"/>
      <c r="P258" s="407"/>
      <c r="Q258" s="407"/>
      <c r="R258" s="407"/>
      <c r="S258" s="407"/>
      <c r="T258" s="408"/>
      <c r="AT258" s="349" t="s">
        <v>171</v>
      </c>
      <c r="AU258" s="349" t="s">
        <v>90</v>
      </c>
      <c r="AV258" s="344" t="s">
        <v>44</v>
      </c>
      <c r="AW258" s="344" t="s">
        <v>42</v>
      </c>
      <c r="AX258" s="344" t="s">
        <v>82</v>
      </c>
      <c r="AY258" s="349" t="s">
        <v>163</v>
      </c>
    </row>
    <row r="259" spans="2:51" s="350" customFormat="1" ht="13.5">
      <c r="B259" s="351"/>
      <c r="D259" s="346" t="s">
        <v>171</v>
      </c>
      <c r="E259" s="352" t="s">
        <v>5</v>
      </c>
      <c r="F259" s="353" t="s">
        <v>1553</v>
      </c>
      <c r="H259" s="354">
        <v>1.258</v>
      </c>
      <c r="L259" s="351"/>
      <c r="M259" s="409"/>
      <c r="N259" s="410"/>
      <c r="O259" s="410"/>
      <c r="P259" s="410"/>
      <c r="Q259" s="410"/>
      <c r="R259" s="410"/>
      <c r="S259" s="410"/>
      <c r="T259" s="411"/>
      <c r="AT259" s="352" t="s">
        <v>171</v>
      </c>
      <c r="AU259" s="352" t="s">
        <v>90</v>
      </c>
      <c r="AV259" s="350" t="s">
        <v>90</v>
      </c>
      <c r="AW259" s="350" t="s">
        <v>42</v>
      </c>
      <c r="AX259" s="350" t="s">
        <v>82</v>
      </c>
      <c r="AY259" s="352" t="s">
        <v>163</v>
      </c>
    </row>
    <row r="260" spans="2:51" s="355" customFormat="1" ht="13.5">
      <c r="B260" s="356"/>
      <c r="D260" s="346" t="s">
        <v>171</v>
      </c>
      <c r="E260" s="357" t="s">
        <v>5</v>
      </c>
      <c r="F260" s="358" t="s">
        <v>179</v>
      </c>
      <c r="H260" s="359">
        <v>1.258</v>
      </c>
      <c r="L260" s="356"/>
      <c r="M260" s="412"/>
      <c r="N260" s="413"/>
      <c r="O260" s="413"/>
      <c r="P260" s="413"/>
      <c r="Q260" s="413"/>
      <c r="R260" s="413"/>
      <c r="S260" s="413"/>
      <c r="T260" s="414"/>
      <c r="AT260" s="357" t="s">
        <v>171</v>
      </c>
      <c r="AU260" s="357" t="s">
        <v>90</v>
      </c>
      <c r="AV260" s="355" t="s">
        <v>93</v>
      </c>
      <c r="AW260" s="355" t="s">
        <v>42</v>
      </c>
      <c r="AX260" s="355" t="s">
        <v>82</v>
      </c>
      <c r="AY260" s="357" t="s">
        <v>163</v>
      </c>
    </row>
    <row r="261" spans="2:51" s="360" customFormat="1" ht="13.5">
      <c r="B261" s="361"/>
      <c r="D261" s="346" t="s">
        <v>171</v>
      </c>
      <c r="E261" s="373" t="s">
        <v>5</v>
      </c>
      <c r="F261" s="374" t="s">
        <v>185</v>
      </c>
      <c r="H261" s="375">
        <v>1.258</v>
      </c>
      <c r="L261" s="361"/>
      <c r="M261" s="415"/>
      <c r="N261" s="416"/>
      <c r="O261" s="416"/>
      <c r="P261" s="416"/>
      <c r="Q261" s="416"/>
      <c r="R261" s="416"/>
      <c r="S261" s="416"/>
      <c r="T261" s="417"/>
      <c r="AT261" s="418" t="s">
        <v>171</v>
      </c>
      <c r="AU261" s="418" t="s">
        <v>90</v>
      </c>
      <c r="AV261" s="360" t="s">
        <v>96</v>
      </c>
      <c r="AW261" s="360" t="s">
        <v>42</v>
      </c>
      <c r="AX261" s="360" t="s">
        <v>44</v>
      </c>
      <c r="AY261" s="418" t="s">
        <v>163</v>
      </c>
    </row>
    <row r="262" spans="2:63" s="330" customFormat="1" ht="29.85" customHeight="1">
      <c r="B262" s="331"/>
      <c r="D262" s="335" t="s">
        <v>81</v>
      </c>
      <c r="E262" s="336" t="s">
        <v>548</v>
      </c>
      <c r="F262" s="336" t="s">
        <v>549</v>
      </c>
      <c r="J262" s="337">
        <f>BK262</f>
        <v>0</v>
      </c>
      <c r="L262" s="331"/>
      <c r="M262" s="395"/>
      <c r="N262" s="396"/>
      <c r="O262" s="396"/>
      <c r="P262" s="397">
        <f>SUM(P263:P309)</f>
        <v>0</v>
      </c>
      <c r="Q262" s="396"/>
      <c r="R262" s="397">
        <f>SUM(R263:R309)</f>
        <v>0.00726</v>
      </c>
      <c r="S262" s="396"/>
      <c r="T262" s="398">
        <f>SUM(T263:T309)</f>
        <v>0.0015004</v>
      </c>
      <c r="AR262" s="332" t="s">
        <v>90</v>
      </c>
      <c r="AT262" s="399" t="s">
        <v>81</v>
      </c>
      <c r="AU262" s="399" t="s">
        <v>44</v>
      </c>
      <c r="AY262" s="332" t="s">
        <v>163</v>
      </c>
      <c r="BK262" s="400">
        <f>SUM(BK263:BK309)</f>
        <v>0</v>
      </c>
    </row>
    <row r="263" spans="2:65" s="267" customFormat="1" ht="22.5" customHeight="1">
      <c r="B263" s="268"/>
      <c r="C263" s="338" t="s">
        <v>473</v>
      </c>
      <c r="D263" s="338" t="s">
        <v>165</v>
      </c>
      <c r="E263" s="339" t="s">
        <v>551</v>
      </c>
      <c r="F263" s="340" t="s">
        <v>552</v>
      </c>
      <c r="G263" s="341" t="s">
        <v>188</v>
      </c>
      <c r="H263" s="342">
        <v>4.84</v>
      </c>
      <c r="I263" s="107"/>
      <c r="J263" s="343">
        <f>ROUND(I263*H263,2)</f>
        <v>0</v>
      </c>
      <c r="K263" s="340" t="s">
        <v>169</v>
      </c>
      <c r="L263" s="268"/>
      <c r="M263" s="401" t="s">
        <v>5</v>
      </c>
      <c r="N263" s="402" t="s">
        <v>53</v>
      </c>
      <c r="O263" s="269"/>
      <c r="P263" s="403">
        <f>O263*H263</f>
        <v>0</v>
      </c>
      <c r="Q263" s="403">
        <v>0</v>
      </c>
      <c r="R263" s="403">
        <f>Q263*H263</f>
        <v>0</v>
      </c>
      <c r="S263" s="403">
        <v>0</v>
      </c>
      <c r="T263" s="404">
        <f>S263*H263</f>
        <v>0</v>
      </c>
      <c r="AR263" s="386" t="s">
        <v>333</v>
      </c>
      <c r="AT263" s="386" t="s">
        <v>165</v>
      </c>
      <c r="AU263" s="386" t="s">
        <v>90</v>
      </c>
      <c r="AY263" s="386" t="s">
        <v>163</v>
      </c>
      <c r="BE263" s="405">
        <f>IF(N263="základní",J263,0)</f>
        <v>0</v>
      </c>
      <c r="BF263" s="405">
        <f>IF(N263="snížená",J263,0)</f>
        <v>0</v>
      </c>
      <c r="BG263" s="405">
        <f>IF(N263="zákl. přenesená",J263,0)</f>
        <v>0</v>
      </c>
      <c r="BH263" s="405">
        <f>IF(N263="sníž. přenesená",J263,0)</f>
        <v>0</v>
      </c>
      <c r="BI263" s="405">
        <f>IF(N263="nulová",J263,0)</f>
        <v>0</v>
      </c>
      <c r="BJ263" s="386" t="s">
        <v>44</v>
      </c>
      <c r="BK263" s="405">
        <f>ROUND(I263*H263,2)</f>
        <v>0</v>
      </c>
      <c r="BL263" s="386" t="s">
        <v>333</v>
      </c>
      <c r="BM263" s="386" t="s">
        <v>1586</v>
      </c>
    </row>
    <row r="264" spans="2:51" s="344" customFormat="1" ht="13.5">
      <c r="B264" s="345"/>
      <c r="D264" s="346" t="s">
        <v>171</v>
      </c>
      <c r="E264" s="347" t="s">
        <v>5</v>
      </c>
      <c r="F264" s="348" t="s">
        <v>172</v>
      </c>
      <c r="H264" s="349" t="s">
        <v>5</v>
      </c>
      <c r="L264" s="345"/>
      <c r="M264" s="406"/>
      <c r="N264" s="407"/>
      <c r="O264" s="407"/>
      <c r="P264" s="407"/>
      <c r="Q264" s="407"/>
      <c r="R264" s="407"/>
      <c r="S264" s="407"/>
      <c r="T264" s="408"/>
      <c r="AT264" s="349" t="s">
        <v>171</v>
      </c>
      <c r="AU264" s="349" t="s">
        <v>90</v>
      </c>
      <c r="AV264" s="344" t="s">
        <v>44</v>
      </c>
      <c r="AW264" s="344" t="s">
        <v>42</v>
      </c>
      <c r="AX264" s="344" t="s">
        <v>82</v>
      </c>
      <c r="AY264" s="349" t="s">
        <v>163</v>
      </c>
    </row>
    <row r="265" spans="2:51" s="344" customFormat="1" ht="13.5">
      <c r="B265" s="345"/>
      <c r="D265" s="346" t="s">
        <v>171</v>
      </c>
      <c r="E265" s="347" t="s">
        <v>5</v>
      </c>
      <c r="F265" s="348" t="s">
        <v>554</v>
      </c>
      <c r="H265" s="349" t="s">
        <v>5</v>
      </c>
      <c r="L265" s="345"/>
      <c r="M265" s="406"/>
      <c r="N265" s="407"/>
      <c r="O265" s="407"/>
      <c r="P265" s="407"/>
      <c r="Q265" s="407"/>
      <c r="R265" s="407"/>
      <c r="S265" s="407"/>
      <c r="T265" s="408"/>
      <c r="AT265" s="349" t="s">
        <v>171</v>
      </c>
      <c r="AU265" s="349" t="s">
        <v>90</v>
      </c>
      <c r="AV265" s="344" t="s">
        <v>44</v>
      </c>
      <c r="AW265" s="344" t="s">
        <v>42</v>
      </c>
      <c r="AX265" s="344" t="s">
        <v>82</v>
      </c>
      <c r="AY265" s="349" t="s">
        <v>163</v>
      </c>
    </row>
    <row r="266" spans="2:51" s="350" customFormat="1" ht="13.5">
      <c r="B266" s="351"/>
      <c r="D266" s="346" t="s">
        <v>171</v>
      </c>
      <c r="E266" s="352" t="s">
        <v>5</v>
      </c>
      <c r="F266" s="353" t="s">
        <v>1587</v>
      </c>
      <c r="H266" s="354">
        <v>4.84</v>
      </c>
      <c r="L266" s="351"/>
      <c r="M266" s="409"/>
      <c r="N266" s="410"/>
      <c r="O266" s="410"/>
      <c r="P266" s="410"/>
      <c r="Q266" s="410"/>
      <c r="R266" s="410"/>
      <c r="S266" s="410"/>
      <c r="T266" s="411"/>
      <c r="AT266" s="352" t="s">
        <v>171</v>
      </c>
      <c r="AU266" s="352" t="s">
        <v>90</v>
      </c>
      <c r="AV266" s="350" t="s">
        <v>90</v>
      </c>
      <c r="AW266" s="350" t="s">
        <v>42</v>
      </c>
      <c r="AX266" s="350" t="s">
        <v>82</v>
      </c>
      <c r="AY266" s="352" t="s">
        <v>163</v>
      </c>
    </row>
    <row r="267" spans="2:51" s="355" customFormat="1" ht="13.5">
      <c r="B267" s="356"/>
      <c r="D267" s="346" t="s">
        <v>171</v>
      </c>
      <c r="E267" s="357" t="s">
        <v>5</v>
      </c>
      <c r="F267" s="358" t="s">
        <v>179</v>
      </c>
      <c r="H267" s="359">
        <v>4.84</v>
      </c>
      <c r="L267" s="356"/>
      <c r="M267" s="412"/>
      <c r="N267" s="413"/>
      <c r="O267" s="413"/>
      <c r="P267" s="413"/>
      <c r="Q267" s="413"/>
      <c r="R267" s="413"/>
      <c r="S267" s="413"/>
      <c r="T267" s="414"/>
      <c r="AT267" s="357" t="s">
        <v>171</v>
      </c>
      <c r="AU267" s="357" t="s">
        <v>90</v>
      </c>
      <c r="AV267" s="355" t="s">
        <v>93</v>
      </c>
      <c r="AW267" s="355" t="s">
        <v>42</v>
      </c>
      <c r="AX267" s="355" t="s">
        <v>82</v>
      </c>
      <c r="AY267" s="357" t="s">
        <v>163</v>
      </c>
    </row>
    <row r="268" spans="2:51" s="360" customFormat="1" ht="13.5">
      <c r="B268" s="361"/>
      <c r="D268" s="362" t="s">
        <v>171</v>
      </c>
      <c r="E268" s="363" t="s">
        <v>5</v>
      </c>
      <c r="F268" s="364" t="s">
        <v>185</v>
      </c>
      <c r="H268" s="365">
        <v>4.84</v>
      </c>
      <c r="L268" s="361"/>
      <c r="M268" s="415"/>
      <c r="N268" s="416"/>
      <c r="O268" s="416"/>
      <c r="P268" s="416"/>
      <c r="Q268" s="416"/>
      <c r="R268" s="416"/>
      <c r="S268" s="416"/>
      <c r="T268" s="417"/>
      <c r="AT268" s="418" t="s">
        <v>171</v>
      </c>
      <c r="AU268" s="418" t="s">
        <v>90</v>
      </c>
      <c r="AV268" s="360" t="s">
        <v>96</v>
      </c>
      <c r="AW268" s="360" t="s">
        <v>42</v>
      </c>
      <c r="AX268" s="360" t="s">
        <v>44</v>
      </c>
      <c r="AY268" s="418" t="s">
        <v>163</v>
      </c>
    </row>
    <row r="269" spans="2:65" s="267" customFormat="1" ht="22.5" customHeight="1">
      <c r="B269" s="268"/>
      <c r="C269" s="338" t="s">
        <v>480</v>
      </c>
      <c r="D269" s="338" t="s">
        <v>165</v>
      </c>
      <c r="E269" s="339" t="s">
        <v>574</v>
      </c>
      <c r="F269" s="340" t="s">
        <v>575</v>
      </c>
      <c r="G269" s="341" t="s">
        <v>188</v>
      </c>
      <c r="H269" s="342">
        <v>4.84</v>
      </c>
      <c r="I269" s="107"/>
      <c r="J269" s="343">
        <f>ROUND(I269*H269,2)</f>
        <v>0</v>
      </c>
      <c r="K269" s="340" t="s">
        <v>169</v>
      </c>
      <c r="L269" s="268"/>
      <c r="M269" s="401" t="s">
        <v>5</v>
      </c>
      <c r="N269" s="402" t="s">
        <v>53</v>
      </c>
      <c r="O269" s="269"/>
      <c r="P269" s="403">
        <f>O269*H269</f>
        <v>0</v>
      </c>
      <c r="Q269" s="403">
        <v>0.001</v>
      </c>
      <c r="R269" s="403">
        <f>Q269*H269</f>
        <v>0.00484</v>
      </c>
      <c r="S269" s="403">
        <v>0.00031</v>
      </c>
      <c r="T269" s="404">
        <f>S269*H269</f>
        <v>0.0015004</v>
      </c>
      <c r="AR269" s="386" t="s">
        <v>333</v>
      </c>
      <c r="AT269" s="386" t="s">
        <v>165</v>
      </c>
      <c r="AU269" s="386" t="s">
        <v>90</v>
      </c>
      <c r="AY269" s="386" t="s">
        <v>163</v>
      </c>
      <c r="BE269" s="405">
        <f>IF(N269="základní",J269,0)</f>
        <v>0</v>
      </c>
      <c r="BF269" s="405">
        <f>IF(N269="snížená",J269,0)</f>
        <v>0</v>
      </c>
      <c r="BG269" s="405">
        <f>IF(N269="zákl. přenesená",J269,0)</f>
        <v>0</v>
      </c>
      <c r="BH269" s="405">
        <f>IF(N269="sníž. přenesená",J269,0)</f>
        <v>0</v>
      </c>
      <c r="BI269" s="405">
        <f>IF(N269="nulová",J269,0)</f>
        <v>0</v>
      </c>
      <c r="BJ269" s="386" t="s">
        <v>44</v>
      </c>
      <c r="BK269" s="405">
        <f>ROUND(I269*H269,2)</f>
        <v>0</v>
      </c>
      <c r="BL269" s="386" t="s">
        <v>333</v>
      </c>
      <c r="BM269" s="386" t="s">
        <v>1588</v>
      </c>
    </row>
    <row r="270" spans="2:47" s="267" customFormat="1" ht="27">
      <c r="B270" s="268"/>
      <c r="D270" s="346" t="s">
        <v>190</v>
      </c>
      <c r="F270" s="366" t="s">
        <v>577</v>
      </c>
      <c r="L270" s="268"/>
      <c r="M270" s="419"/>
      <c r="N270" s="269"/>
      <c r="O270" s="269"/>
      <c r="P270" s="269"/>
      <c r="Q270" s="269"/>
      <c r="R270" s="269"/>
      <c r="S270" s="269"/>
      <c r="T270" s="420"/>
      <c r="AT270" s="386" t="s">
        <v>190</v>
      </c>
      <c r="AU270" s="386" t="s">
        <v>90</v>
      </c>
    </row>
    <row r="271" spans="2:51" s="344" customFormat="1" ht="13.5">
      <c r="B271" s="345"/>
      <c r="D271" s="346" t="s">
        <v>171</v>
      </c>
      <c r="E271" s="347" t="s">
        <v>5</v>
      </c>
      <c r="F271" s="348" t="s">
        <v>172</v>
      </c>
      <c r="H271" s="349" t="s">
        <v>5</v>
      </c>
      <c r="L271" s="345"/>
      <c r="M271" s="406"/>
      <c r="N271" s="407"/>
      <c r="O271" s="407"/>
      <c r="P271" s="407"/>
      <c r="Q271" s="407"/>
      <c r="R271" s="407"/>
      <c r="S271" s="407"/>
      <c r="T271" s="408"/>
      <c r="AT271" s="349" t="s">
        <v>171</v>
      </c>
      <c r="AU271" s="349" t="s">
        <v>90</v>
      </c>
      <c r="AV271" s="344" t="s">
        <v>44</v>
      </c>
      <c r="AW271" s="344" t="s">
        <v>42</v>
      </c>
      <c r="AX271" s="344" t="s">
        <v>82</v>
      </c>
      <c r="AY271" s="349" t="s">
        <v>163</v>
      </c>
    </row>
    <row r="272" spans="2:51" s="344" customFormat="1" ht="13.5">
      <c r="B272" s="345"/>
      <c r="D272" s="346" t="s">
        <v>171</v>
      </c>
      <c r="E272" s="347" t="s">
        <v>5</v>
      </c>
      <c r="F272" s="348" t="s">
        <v>554</v>
      </c>
      <c r="H272" s="349" t="s">
        <v>5</v>
      </c>
      <c r="L272" s="345"/>
      <c r="M272" s="406"/>
      <c r="N272" s="407"/>
      <c r="O272" s="407"/>
      <c r="P272" s="407"/>
      <c r="Q272" s="407"/>
      <c r="R272" s="407"/>
      <c r="S272" s="407"/>
      <c r="T272" s="408"/>
      <c r="AT272" s="349" t="s">
        <v>171</v>
      </c>
      <c r="AU272" s="349" t="s">
        <v>90</v>
      </c>
      <c r="AV272" s="344" t="s">
        <v>44</v>
      </c>
      <c r="AW272" s="344" t="s">
        <v>42</v>
      </c>
      <c r="AX272" s="344" t="s">
        <v>82</v>
      </c>
      <c r="AY272" s="349" t="s">
        <v>163</v>
      </c>
    </row>
    <row r="273" spans="2:51" s="350" customFormat="1" ht="13.5">
      <c r="B273" s="351"/>
      <c r="D273" s="346" t="s">
        <v>171</v>
      </c>
      <c r="E273" s="352" t="s">
        <v>5</v>
      </c>
      <c r="F273" s="353" t="s">
        <v>1587</v>
      </c>
      <c r="H273" s="354">
        <v>4.84</v>
      </c>
      <c r="L273" s="351"/>
      <c r="M273" s="409"/>
      <c r="N273" s="410"/>
      <c r="O273" s="410"/>
      <c r="P273" s="410"/>
      <c r="Q273" s="410"/>
      <c r="R273" s="410"/>
      <c r="S273" s="410"/>
      <c r="T273" s="411"/>
      <c r="AT273" s="352" t="s">
        <v>171</v>
      </c>
      <c r="AU273" s="352" t="s">
        <v>90</v>
      </c>
      <c r="AV273" s="350" t="s">
        <v>90</v>
      </c>
      <c r="AW273" s="350" t="s">
        <v>42</v>
      </c>
      <c r="AX273" s="350" t="s">
        <v>82</v>
      </c>
      <c r="AY273" s="352" t="s">
        <v>163</v>
      </c>
    </row>
    <row r="274" spans="2:51" s="355" customFormat="1" ht="13.5">
      <c r="B274" s="356"/>
      <c r="D274" s="346" t="s">
        <v>171</v>
      </c>
      <c r="E274" s="357" t="s">
        <v>5</v>
      </c>
      <c r="F274" s="358" t="s">
        <v>179</v>
      </c>
      <c r="H274" s="359">
        <v>4.84</v>
      </c>
      <c r="L274" s="356"/>
      <c r="M274" s="412"/>
      <c r="N274" s="413"/>
      <c r="O274" s="413"/>
      <c r="P274" s="413"/>
      <c r="Q274" s="413"/>
      <c r="R274" s="413"/>
      <c r="S274" s="413"/>
      <c r="T274" s="414"/>
      <c r="AT274" s="357" t="s">
        <v>171</v>
      </c>
      <c r="AU274" s="357" t="s">
        <v>90</v>
      </c>
      <c r="AV274" s="355" t="s">
        <v>93</v>
      </c>
      <c r="AW274" s="355" t="s">
        <v>42</v>
      </c>
      <c r="AX274" s="355" t="s">
        <v>82</v>
      </c>
      <c r="AY274" s="357" t="s">
        <v>163</v>
      </c>
    </row>
    <row r="275" spans="2:51" s="360" customFormat="1" ht="13.5">
      <c r="B275" s="361"/>
      <c r="D275" s="362" t="s">
        <v>171</v>
      </c>
      <c r="E275" s="363" t="s">
        <v>5</v>
      </c>
      <c r="F275" s="364" t="s">
        <v>185</v>
      </c>
      <c r="H275" s="365">
        <v>4.84</v>
      </c>
      <c r="L275" s="361"/>
      <c r="M275" s="415"/>
      <c r="N275" s="416"/>
      <c r="O275" s="416"/>
      <c r="P275" s="416"/>
      <c r="Q275" s="416"/>
      <c r="R275" s="416"/>
      <c r="S275" s="416"/>
      <c r="T275" s="417"/>
      <c r="AT275" s="418" t="s">
        <v>171</v>
      </c>
      <c r="AU275" s="418" t="s">
        <v>90</v>
      </c>
      <c r="AV275" s="360" t="s">
        <v>96</v>
      </c>
      <c r="AW275" s="360" t="s">
        <v>42</v>
      </c>
      <c r="AX275" s="360" t="s">
        <v>44</v>
      </c>
      <c r="AY275" s="418" t="s">
        <v>163</v>
      </c>
    </row>
    <row r="276" spans="2:65" s="267" customFormat="1" ht="22.5" customHeight="1">
      <c r="B276" s="268"/>
      <c r="C276" s="338" t="s">
        <v>484</v>
      </c>
      <c r="D276" s="338" t="s">
        <v>165</v>
      </c>
      <c r="E276" s="339" t="s">
        <v>579</v>
      </c>
      <c r="F276" s="340" t="s">
        <v>580</v>
      </c>
      <c r="G276" s="341" t="s">
        <v>188</v>
      </c>
      <c r="H276" s="342">
        <v>4.84</v>
      </c>
      <c r="I276" s="107"/>
      <c r="J276" s="343">
        <f>ROUND(I276*H276,2)</f>
        <v>0</v>
      </c>
      <c r="K276" s="340" t="s">
        <v>169</v>
      </c>
      <c r="L276" s="268"/>
      <c r="M276" s="401" t="s">
        <v>5</v>
      </c>
      <c r="N276" s="402" t="s">
        <v>53</v>
      </c>
      <c r="O276" s="269"/>
      <c r="P276" s="403">
        <f>O276*H276</f>
        <v>0</v>
      </c>
      <c r="Q276" s="403">
        <v>0</v>
      </c>
      <c r="R276" s="403">
        <f>Q276*H276</f>
        <v>0</v>
      </c>
      <c r="S276" s="403">
        <v>0</v>
      </c>
      <c r="T276" s="404">
        <f>S276*H276</f>
        <v>0</v>
      </c>
      <c r="AR276" s="386" t="s">
        <v>333</v>
      </c>
      <c r="AT276" s="386" t="s">
        <v>165</v>
      </c>
      <c r="AU276" s="386" t="s">
        <v>90</v>
      </c>
      <c r="AY276" s="386" t="s">
        <v>163</v>
      </c>
      <c r="BE276" s="405">
        <f>IF(N276="základní",J276,0)</f>
        <v>0</v>
      </c>
      <c r="BF276" s="405">
        <f>IF(N276="snížená",J276,0)</f>
        <v>0</v>
      </c>
      <c r="BG276" s="405">
        <f>IF(N276="zákl. přenesená",J276,0)</f>
        <v>0</v>
      </c>
      <c r="BH276" s="405">
        <f>IF(N276="sníž. přenesená",J276,0)</f>
        <v>0</v>
      </c>
      <c r="BI276" s="405">
        <f>IF(N276="nulová",J276,0)</f>
        <v>0</v>
      </c>
      <c r="BJ276" s="386" t="s">
        <v>44</v>
      </c>
      <c r="BK276" s="405">
        <f>ROUND(I276*H276,2)</f>
        <v>0</v>
      </c>
      <c r="BL276" s="386" t="s">
        <v>333</v>
      </c>
      <c r="BM276" s="386" t="s">
        <v>1589</v>
      </c>
    </row>
    <row r="277" spans="2:65" s="267" customFormat="1" ht="31.5" customHeight="1">
      <c r="B277" s="268"/>
      <c r="C277" s="338" t="s">
        <v>489</v>
      </c>
      <c r="D277" s="338" t="s">
        <v>165</v>
      </c>
      <c r="E277" s="339" t="s">
        <v>583</v>
      </c>
      <c r="F277" s="340" t="s">
        <v>584</v>
      </c>
      <c r="G277" s="341" t="s">
        <v>221</v>
      </c>
      <c r="H277" s="342">
        <v>9.68</v>
      </c>
      <c r="I277" s="107"/>
      <c r="J277" s="343">
        <f>ROUND(I277*H277,2)</f>
        <v>0</v>
      </c>
      <c r="K277" s="340" t="s">
        <v>169</v>
      </c>
      <c r="L277" s="268"/>
      <c r="M277" s="401" t="s">
        <v>5</v>
      </c>
      <c r="N277" s="402" t="s">
        <v>53</v>
      </c>
      <c r="O277" s="269"/>
      <c r="P277" s="403">
        <f>O277*H277</f>
        <v>0</v>
      </c>
      <c r="Q277" s="403">
        <v>0</v>
      </c>
      <c r="R277" s="403">
        <f>Q277*H277</f>
        <v>0</v>
      </c>
      <c r="S277" s="403">
        <v>0</v>
      </c>
      <c r="T277" s="404">
        <f>S277*H277</f>
        <v>0</v>
      </c>
      <c r="AR277" s="386" t="s">
        <v>333</v>
      </c>
      <c r="AT277" s="386" t="s">
        <v>165</v>
      </c>
      <c r="AU277" s="386" t="s">
        <v>90</v>
      </c>
      <c r="AY277" s="386" t="s">
        <v>163</v>
      </c>
      <c r="BE277" s="405">
        <f>IF(N277="základní",J277,0)</f>
        <v>0</v>
      </c>
      <c r="BF277" s="405">
        <f>IF(N277="snížená",J277,0)</f>
        <v>0</v>
      </c>
      <c r="BG277" s="405">
        <f>IF(N277="zákl. přenesená",J277,0)</f>
        <v>0</v>
      </c>
      <c r="BH277" s="405">
        <f>IF(N277="sníž. přenesená",J277,0)</f>
        <v>0</v>
      </c>
      <c r="BI277" s="405">
        <f>IF(N277="nulová",J277,0)</f>
        <v>0</v>
      </c>
      <c r="BJ277" s="386" t="s">
        <v>44</v>
      </c>
      <c r="BK277" s="405">
        <f>ROUND(I277*H277,2)</f>
        <v>0</v>
      </c>
      <c r="BL277" s="386" t="s">
        <v>333</v>
      </c>
      <c r="BM277" s="386" t="s">
        <v>1590</v>
      </c>
    </row>
    <row r="278" spans="2:47" s="267" customFormat="1" ht="40.5">
      <c r="B278" s="268"/>
      <c r="D278" s="346" t="s">
        <v>190</v>
      </c>
      <c r="F278" s="366" t="s">
        <v>586</v>
      </c>
      <c r="L278" s="268"/>
      <c r="M278" s="419"/>
      <c r="N278" s="269"/>
      <c r="O278" s="269"/>
      <c r="P278" s="269"/>
      <c r="Q278" s="269"/>
      <c r="R278" s="269"/>
      <c r="S278" s="269"/>
      <c r="T278" s="420"/>
      <c r="AT278" s="386" t="s">
        <v>190</v>
      </c>
      <c r="AU278" s="386" t="s">
        <v>90</v>
      </c>
    </row>
    <row r="279" spans="2:51" s="344" customFormat="1" ht="13.5">
      <c r="B279" s="345"/>
      <c r="D279" s="346" t="s">
        <v>171</v>
      </c>
      <c r="E279" s="347" t="s">
        <v>5</v>
      </c>
      <c r="F279" s="348" t="s">
        <v>172</v>
      </c>
      <c r="H279" s="349" t="s">
        <v>5</v>
      </c>
      <c r="L279" s="345"/>
      <c r="M279" s="406"/>
      <c r="N279" s="407"/>
      <c r="O279" s="407"/>
      <c r="P279" s="407"/>
      <c r="Q279" s="407"/>
      <c r="R279" s="407"/>
      <c r="S279" s="407"/>
      <c r="T279" s="408"/>
      <c r="AT279" s="349" t="s">
        <v>171</v>
      </c>
      <c r="AU279" s="349" t="s">
        <v>90</v>
      </c>
      <c r="AV279" s="344" t="s">
        <v>44</v>
      </c>
      <c r="AW279" s="344" t="s">
        <v>42</v>
      </c>
      <c r="AX279" s="344" t="s">
        <v>82</v>
      </c>
      <c r="AY279" s="349" t="s">
        <v>163</v>
      </c>
    </row>
    <row r="280" spans="2:51" s="344" customFormat="1" ht="13.5">
      <c r="B280" s="345"/>
      <c r="D280" s="346" t="s">
        <v>171</v>
      </c>
      <c r="E280" s="347" t="s">
        <v>5</v>
      </c>
      <c r="F280" s="348" t="s">
        <v>223</v>
      </c>
      <c r="H280" s="349" t="s">
        <v>5</v>
      </c>
      <c r="L280" s="345"/>
      <c r="M280" s="406"/>
      <c r="N280" s="407"/>
      <c r="O280" s="407"/>
      <c r="P280" s="407"/>
      <c r="Q280" s="407"/>
      <c r="R280" s="407"/>
      <c r="S280" s="407"/>
      <c r="T280" s="408"/>
      <c r="AT280" s="349" t="s">
        <v>171</v>
      </c>
      <c r="AU280" s="349" t="s">
        <v>90</v>
      </c>
      <c r="AV280" s="344" t="s">
        <v>44</v>
      </c>
      <c r="AW280" s="344" t="s">
        <v>42</v>
      </c>
      <c r="AX280" s="344" t="s">
        <v>82</v>
      </c>
      <c r="AY280" s="349" t="s">
        <v>163</v>
      </c>
    </row>
    <row r="281" spans="2:51" s="350" customFormat="1" ht="13.5">
      <c r="B281" s="351"/>
      <c r="D281" s="346" t="s">
        <v>171</v>
      </c>
      <c r="E281" s="352" t="s">
        <v>5</v>
      </c>
      <c r="F281" s="353" t="s">
        <v>1545</v>
      </c>
      <c r="H281" s="354">
        <v>9.68</v>
      </c>
      <c r="L281" s="351"/>
      <c r="M281" s="409"/>
      <c r="N281" s="410"/>
      <c r="O281" s="410"/>
      <c r="P281" s="410"/>
      <c r="Q281" s="410"/>
      <c r="R281" s="410"/>
      <c r="S281" s="410"/>
      <c r="T281" s="411"/>
      <c r="AT281" s="352" t="s">
        <v>171</v>
      </c>
      <c r="AU281" s="352" t="s">
        <v>90</v>
      </c>
      <c r="AV281" s="350" t="s">
        <v>90</v>
      </c>
      <c r="AW281" s="350" t="s">
        <v>42</v>
      </c>
      <c r="AX281" s="350" t="s">
        <v>82</v>
      </c>
      <c r="AY281" s="352" t="s">
        <v>163</v>
      </c>
    </row>
    <row r="282" spans="2:51" s="355" customFormat="1" ht="13.5">
      <c r="B282" s="356"/>
      <c r="D282" s="346" t="s">
        <v>171</v>
      </c>
      <c r="E282" s="357" t="s">
        <v>5</v>
      </c>
      <c r="F282" s="358" t="s">
        <v>179</v>
      </c>
      <c r="H282" s="359">
        <v>9.68</v>
      </c>
      <c r="L282" s="356"/>
      <c r="M282" s="412"/>
      <c r="N282" s="413"/>
      <c r="O282" s="413"/>
      <c r="P282" s="413"/>
      <c r="Q282" s="413"/>
      <c r="R282" s="413"/>
      <c r="S282" s="413"/>
      <c r="T282" s="414"/>
      <c r="AT282" s="357" t="s">
        <v>171</v>
      </c>
      <c r="AU282" s="357" t="s">
        <v>90</v>
      </c>
      <c r="AV282" s="355" t="s">
        <v>93</v>
      </c>
      <c r="AW282" s="355" t="s">
        <v>42</v>
      </c>
      <c r="AX282" s="355" t="s">
        <v>82</v>
      </c>
      <c r="AY282" s="357" t="s">
        <v>163</v>
      </c>
    </row>
    <row r="283" spans="2:51" s="360" customFormat="1" ht="13.5">
      <c r="B283" s="361"/>
      <c r="D283" s="362" t="s">
        <v>171</v>
      </c>
      <c r="E283" s="363" t="s">
        <v>5</v>
      </c>
      <c r="F283" s="364" t="s">
        <v>185</v>
      </c>
      <c r="H283" s="365">
        <v>9.68</v>
      </c>
      <c r="L283" s="361"/>
      <c r="M283" s="415"/>
      <c r="N283" s="416"/>
      <c r="O283" s="416"/>
      <c r="P283" s="416"/>
      <c r="Q283" s="416"/>
      <c r="R283" s="416"/>
      <c r="S283" s="416"/>
      <c r="T283" s="417"/>
      <c r="AT283" s="418" t="s">
        <v>171</v>
      </c>
      <c r="AU283" s="418" t="s">
        <v>90</v>
      </c>
      <c r="AV283" s="360" t="s">
        <v>96</v>
      </c>
      <c r="AW283" s="360" t="s">
        <v>42</v>
      </c>
      <c r="AX283" s="360" t="s">
        <v>44</v>
      </c>
      <c r="AY283" s="418" t="s">
        <v>163</v>
      </c>
    </row>
    <row r="284" spans="2:65" s="267" customFormat="1" ht="22.5" customHeight="1">
      <c r="B284" s="268"/>
      <c r="C284" s="367" t="s">
        <v>495</v>
      </c>
      <c r="D284" s="367" t="s">
        <v>256</v>
      </c>
      <c r="E284" s="368" t="s">
        <v>588</v>
      </c>
      <c r="F284" s="369" t="s">
        <v>589</v>
      </c>
      <c r="G284" s="370" t="s">
        <v>221</v>
      </c>
      <c r="H284" s="371">
        <v>10.164</v>
      </c>
      <c r="I284" s="137"/>
      <c r="J284" s="372">
        <f>ROUND(I284*H284,2)</f>
        <v>0</v>
      </c>
      <c r="K284" s="369" t="s">
        <v>169</v>
      </c>
      <c r="L284" s="421"/>
      <c r="M284" s="422" t="s">
        <v>5</v>
      </c>
      <c r="N284" s="423" t="s">
        <v>53</v>
      </c>
      <c r="O284" s="269"/>
      <c r="P284" s="403">
        <f>O284*H284</f>
        <v>0</v>
      </c>
      <c r="Q284" s="403">
        <v>0</v>
      </c>
      <c r="R284" s="403">
        <f>Q284*H284</f>
        <v>0</v>
      </c>
      <c r="S284" s="403">
        <v>0</v>
      </c>
      <c r="T284" s="404">
        <f>S284*H284</f>
        <v>0</v>
      </c>
      <c r="AR284" s="386" t="s">
        <v>423</v>
      </c>
      <c r="AT284" s="386" t="s">
        <v>256</v>
      </c>
      <c r="AU284" s="386" t="s">
        <v>90</v>
      </c>
      <c r="AY284" s="386" t="s">
        <v>163</v>
      </c>
      <c r="BE284" s="405">
        <f>IF(N284="základní",J284,0)</f>
        <v>0</v>
      </c>
      <c r="BF284" s="405">
        <f>IF(N284="snížená",J284,0)</f>
        <v>0</v>
      </c>
      <c r="BG284" s="405">
        <f>IF(N284="zákl. přenesená",J284,0)</f>
        <v>0</v>
      </c>
      <c r="BH284" s="405">
        <f>IF(N284="sníž. přenesená",J284,0)</f>
        <v>0</v>
      </c>
      <c r="BI284" s="405">
        <f>IF(N284="nulová",J284,0)</f>
        <v>0</v>
      </c>
      <c r="BJ284" s="386" t="s">
        <v>44</v>
      </c>
      <c r="BK284" s="405">
        <f>ROUND(I284*H284,2)</f>
        <v>0</v>
      </c>
      <c r="BL284" s="386" t="s">
        <v>333</v>
      </c>
      <c r="BM284" s="386" t="s">
        <v>1591</v>
      </c>
    </row>
    <row r="285" spans="2:51" s="350" customFormat="1" ht="13.5">
      <c r="B285" s="351"/>
      <c r="D285" s="362" t="s">
        <v>171</v>
      </c>
      <c r="F285" s="377" t="s">
        <v>1592</v>
      </c>
      <c r="H285" s="378">
        <v>10.164</v>
      </c>
      <c r="L285" s="351"/>
      <c r="M285" s="409"/>
      <c r="N285" s="410"/>
      <c r="O285" s="410"/>
      <c r="P285" s="410"/>
      <c r="Q285" s="410"/>
      <c r="R285" s="410"/>
      <c r="S285" s="410"/>
      <c r="T285" s="411"/>
      <c r="AT285" s="352" t="s">
        <v>171</v>
      </c>
      <c r="AU285" s="352" t="s">
        <v>90</v>
      </c>
      <c r="AV285" s="350" t="s">
        <v>90</v>
      </c>
      <c r="AW285" s="350" t="s">
        <v>6</v>
      </c>
      <c r="AX285" s="350" t="s">
        <v>44</v>
      </c>
      <c r="AY285" s="352" t="s">
        <v>163</v>
      </c>
    </row>
    <row r="286" spans="2:65" s="267" customFormat="1" ht="22.5" customHeight="1">
      <c r="B286" s="268"/>
      <c r="C286" s="338" t="s">
        <v>500</v>
      </c>
      <c r="D286" s="338" t="s">
        <v>165</v>
      </c>
      <c r="E286" s="339" t="s">
        <v>593</v>
      </c>
      <c r="F286" s="340" t="s">
        <v>594</v>
      </c>
      <c r="G286" s="341" t="s">
        <v>188</v>
      </c>
      <c r="H286" s="342">
        <v>4</v>
      </c>
      <c r="I286" s="107"/>
      <c r="J286" s="343">
        <f>ROUND(I286*H286,2)</f>
        <v>0</v>
      </c>
      <c r="K286" s="340" t="s">
        <v>169</v>
      </c>
      <c r="L286" s="268"/>
      <c r="M286" s="401" t="s">
        <v>5</v>
      </c>
      <c r="N286" s="402" t="s">
        <v>53</v>
      </c>
      <c r="O286" s="269"/>
      <c r="P286" s="403">
        <f>O286*H286</f>
        <v>0</v>
      </c>
      <c r="Q286" s="403">
        <v>0</v>
      </c>
      <c r="R286" s="403">
        <f>Q286*H286</f>
        <v>0</v>
      </c>
      <c r="S286" s="403">
        <v>0</v>
      </c>
      <c r="T286" s="404">
        <f>S286*H286</f>
        <v>0</v>
      </c>
      <c r="AR286" s="386" t="s">
        <v>333</v>
      </c>
      <c r="AT286" s="386" t="s">
        <v>165</v>
      </c>
      <c r="AU286" s="386" t="s">
        <v>90</v>
      </c>
      <c r="AY286" s="386" t="s">
        <v>163</v>
      </c>
      <c r="BE286" s="405">
        <f>IF(N286="základní",J286,0)</f>
        <v>0</v>
      </c>
      <c r="BF286" s="405">
        <f>IF(N286="snížená",J286,0)</f>
        <v>0</v>
      </c>
      <c r="BG286" s="405">
        <f>IF(N286="zákl. přenesená",J286,0)</f>
        <v>0</v>
      </c>
      <c r="BH286" s="405">
        <f>IF(N286="sníž. přenesená",J286,0)</f>
        <v>0</v>
      </c>
      <c r="BI286" s="405">
        <f>IF(N286="nulová",J286,0)</f>
        <v>0</v>
      </c>
      <c r="BJ286" s="386" t="s">
        <v>44</v>
      </c>
      <c r="BK286" s="405">
        <f>ROUND(I286*H286,2)</f>
        <v>0</v>
      </c>
      <c r="BL286" s="386" t="s">
        <v>333</v>
      </c>
      <c r="BM286" s="386" t="s">
        <v>1593</v>
      </c>
    </row>
    <row r="287" spans="2:47" s="267" customFormat="1" ht="40.5">
      <c r="B287" s="268"/>
      <c r="D287" s="346" t="s">
        <v>190</v>
      </c>
      <c r="F287" s="366" t="s">
        <v>596</v>
      </c>
      <c r="L287" s="268"/>
      <c r="M287" s="419"/>
      <c r="N287" s="269"/>
      <c r="O287" s="269"/>
      <c r="P287" s="269"/>
      <c r="Q287" s="269"/>
      <c r="R287" s="269"/>
      <c r="S287" s="269"/>
      <c r="T287" s="420"/>
      <c r="AT287" s="386" t="s">
        <v>190</v>
      </c>
      <c r="AU287" s="386" t="s">
        <v>90</v>
      </c>
    </row>
    <row r="288" spans="2:51" s="344" customFormat="1" ht="13.5">
      <c r="B288" s="345"/>
      <c r="D288" s="346" t="s">
        <v>171</v>
      </c>
      <c r="E288" s="347" t="s">
        <v>5</v>
      </c>
      <c r="F288" s="348" t="s">
        <v>172</v>
      </c>
      <c r="H288" s="349" t="s">
        <v>5</v>
      </c>
      <c r="L288" s="345"/>
      <c r="M288" s="406"/>
      <c r="N288" s="407"/>
      <c r="O288" s="407"/>
      <c r="P288" s="407"/>
      <c r="Q288" s="407"/>
      <c r="R288" s="407"/>
      <c r="S288" s="407"/>
      <c r="T288" s="408"/>
      <c r="AT288" s="349" t="s">
        <v>171</v>
      </c>
      <c r="AU288" s="349" t="s">
        <v>90</v>
      </c>
      <c r="AV288" s="344" t="s">
        <v>44</v>
      </c>
      <c r="AW288" s="344" t="s">
        <v>42</v>
      </c>
      <c r="AX288" s="344" t="s">
        <v>82</v>
      </c>
      <c r="AY288" s="349" t="s">
        <v>163</v>
      </c>
    </row>
    <row r="289" spans="2:51" s="344" customFormat="1" ht="27">
      <c r="B289" s="345"/>
      <c r="D289" s="346" t="s">
        <v>171</v>
      </c>
      <c r="E289" s="347" t="s">
        <v>5</v>
      </c>
      <c r="F289" s="348" t="s">
        <v>215</v>
      </c>
      <c r="H289" s="349" t="s">
        <v>5</v>
      </c>
      <c r="L289" s="345"/>
      <c r="M289" s="406"/>
      <c r="N289" s="407"/>
      <c r="O289" s="407"/>
      <c r="P289" s="407"/>
      <c r="Q289" s="407"/>
      <c r="R289" s="407"/>
      <c r="S289" s="407"/>
      <c r="T289" s="408"/>
      <c r="AT289" s="349" t="s">
        <v>171</v>
      </c>
      <c r="AU289" s="349" t="s">
        <v>90</v>
      </c>
      <c r="AV289" s="344" t="s">
        <v>44</v>
      </c>
      <c r="AW289" s="344" t="s">
        <v>42</v>
      </c>
      <c r="AX289" s="344" t="s">
        <v>82</v>
      </c>
      <c r="AY289" s="349" t="s">
        <v>163</v>
      </c>
    </row>
    <row r="290" spans="2:51" s="344" customFormat="1" ht="13.5">
      <c r="B290" s="345"/>
      <c r="D290" s="346" t="s">
        <v>171</v>
      </c>
      <c r="E290" s="347" t="s">
        <v>5</v>
      </c>
      <c r="F290" s="348" t="s">
        <v>1555</v>
      </c>
      <c r="H290" s="349" t="s">
        <v>5</v>
      </c>
      <c r="L290" s="345"/>
      <c r="M290" s="406"/>
      <c r="N290" s="407"/>
      <c r="O290" s="407"/>
      <c r="P290" s="407"/>
      <c r="Q290" s="407"/>
      <c r="R290" s="407"/>
      <c r="S290" s="407"/>
      <c r="T290" s="408"/>
      <c r="AT290" s="349" t="s">
        <v>171</v>
      </c>
      <c r="AU290" s="349" t="s">
        <v>90</v>
      </c>
      <c r="AV290" s="344" t="s">
        <v>44</v>
      </c>
      <c r="AW290" s="344" t="s">
        <v>42</v>
      </c>
      <c r="AX290" s="344" t="s">
        <v>82</v>
      </c>
      <c r="AY290" s="349" t="s">
        <v>163</v>
      </c>
    </row>
    <row r="291" spans="2:51" s="350" customFormat="1" ht="13.5">
      <c r="B291" s="351"/>
      <c r="D291" s="346" t="s">
        <v>171</v>
      </c>
      <c r="E291" s="352" t="s">
        <v>5</v>
      </c>
      <c r="F291" s="353" t="s">
        <v>218</v>
      </c>
      <c r="H291" s="354">
        <v>4</v>
      </c>
      <c r="L291" s="351"/>
      <c r="M291" s="409"/>
      <c r="N291" s="410"/>
      <c r="O291" s="410"/>
      <c r="P291" s="410"/>
      <c r="Q291" s="410"/>
      <c r="R291" s="410"/>
      <c r="S291" s="410"/>
      <c r="T291" s="411"/>
      <c r="AT291" s="352" t="s">
        <v>171</v>
      </c>
      <c r="AU291" s="352" t="s">
        <v>90</v>
      </c>
      <c r="AV291" s="350" t="s">
        <v>90</v>
      </c>
      <c r="AW291" s="350" t="s">
        <v>42</v>
      </c>
      <c r="AX291" s="350" t="s">
        <v>82</v>
      </c>
      <c r="AY291" s="352" t="s">
        <v>163</v>
      </c>
    </row>
    <row r="292" spans="2:51" s="355" customFormat="1" ht="13.5">
      <c r="B292" s="356"/>
      <c r="D292" s="346" t="s">
        <v>171</v>
      </c>
      <c r="E292" s="357" t="s">
        <v>5</v>
      </c>
      <c r="F292" s="358" t="s">
        <v>179</v>
      </c>
      <c r="H292" s="359">
        <v>4</v>
      </c>
      <c r="L292" s="356"/>
      <c r="M292" s="412"/>
      <c r="N292" s="413"/>
      <c r="O292" s="413"/>
      <c r="P292" s="413"/>
      <c r="Q292" s="413"/>
      <c r="R292" s="413"/>
      <c r="S292" s="413"/>
      <c r="T292" s="414"/>
      <c r="AT292" s="357" t="s">
        <v>171</v>
      </c>
      <c r="AU292" s="357" t="s">
        <v>90</v>
      </c>
      <c r="AV292" s="355" t="s">
        <v>93</v>
      </c>
      <c r="AW292" s="355" t="s">
        <v>42</v>
      </c>
      <c r="AX292" s="355" t="s">
        <v>82</v>
      </c>
      <c r="AY292" s="357" t="s">
        <v>163</v>
      </c>
    </row>
    <row r="293" spans="2:51" s="360" customFormat="1" ht="13.5">
      <c r="B293" s="361"/>
      <c r="D293" s="362" t="s">
        <v>171</v>
      </c>
      <c r="E293" s="363" t="s">
        <v>5</v>
      </c>
      <c r="F293" s="364" t="s">
        <v>185</v>
      </c>
      <c r="H293" s="365">
        <v>4</v>
      </c>
      <c r="L293" s="361"/>
      <c r="M293" s="415"/>
      <c r="N293" s="416"/>
      <c r="O293" s="416"/>
      <c r="P293" s="416"/>
      <c r="Q293" s="416"/>
      <c r="R293" s="416"/>
      <c r="S293" s="416"/>
      <c r="T293" s="417"/>
      <c r="AT293" s="418" t="s">
        <v>171</v>
      </c>
      <c r="AU293" s="418" t="s">
        <v>90</v>
      </c>
      <c r="AV293" s="360" t="s">
        <v>96</v>
      </c>
      <c r="AW293" s="360" t="s">
        <v>42</v>
      </c>
      <c r="AX293" s="360" t="s">
        <v>44</v>
      </c>
      <c r="AY293" s="418" t="s">
        <v>163</v>
      </c>
    </row>
    <row r="294" spans="2:65" s="267" customFormat="1" ht="22.5" customHeight="1">
      <c r="B294" s="268"/>
      <c r="C294" s="367" t="s">
        <v>506</v>
      </c>
      <c r="D294" s="367" t="s">
        <v>256</v>
      </c>
      <c r="E294" s="368" t="s">
        <v>598</v>
      </c>
      <c r="F294" s="369" t="s">
        <v>599</v>
      </c>
      <c r="G294" s="370" t="s">
        <v>188</v>
      </c>
      <c r="H294" s="371">
        <v>4.2</v>
      </c>
      <c r="I294" s="137"/>
      <c r="J294" s="372">
        <f>ROUND(I294*H294,2)</f>
        <v>0</v>
      </c>
      <c r="K294" s="369" t="s">
        <v>169</v>
      </c>
      <c r="L294" s="421"/>
      <c r="M294" s="422" t="s">
        <v>5</v>
      </c>
      <c r="N294" s="423" t="s">
        <v>53</v>
      </c>
      <c r="O294" s="269"/>
      <c r="P294" s="403">
        <f>O294*H294</f>
        <v>0</v>
      </c>
      <c r="Q294" s="403">
        <v>0</v>
      </c>
      <c r="R294" s="403">
        <f>Q294*H294</f>
        <v>0</v>
      </c>
      <c r="S294" s="403">
        <v>0</v>
      </c>
      <c r="T294" s="404">
        <f>S294*H294</f>
        <v>0</v>
      </c>
      <c r="AR294" s="386" t="s">
        <v>423</v>
      </c>
      <c r="AT294" s="386" t="s">
        <v>256</v>
      </c>
      <c r="AU294" s="386" t="s">
        <v>90</v>
      </c>
      <c r="AY294" s="386" t="s">
        <v>163</v>
      </c>
      <c r="BE294" s="405">
        <f>IF(N294="základní",J294,0)</f>
        <v>0</v>
      </c>
      <c r="BF294" s="405">
        <f>IF(N294="snížená",J294,0)</f>
        <v>0</v>
      </c>
      <c r="BG294" s="405">
        <f>IF(N294="zákl. přenesená",J294,0)</f>
        <v>0</v>
      </c>
      <c r="BH294" s="405">
        <f>IF(N294="sníž. přenesená",J294,0)</f>
        <v>0</v>
      </c>
      <c r="BI294" s="405">
        <f>IF(N294="nulová",J294,0)</f>
        <v>0</v>
      </c>
      <c r="BJ294" s="386" t="s">
        <v>44</v>
      </c>
      <c r="BK294" s="405">
        <f>ROUND(I294*H294,2)</f>
        <v>0</v>
      </c>
      <c r="BL294" s="386" t="s">
        <v>333</v>
      </c>
      <c r="BM294" s="386" t="s">
        <v>1594</v>
      </c>
    </row>
    <row r="295" spans="2:51" s="350" customFormat="1" ht="13.5">
      <c r="B295" s="351"/>
      <c r="D295" s="362" t="s">
        <v>171</v>
      </c>
      <c r="F295" s="377" t="s">
        <v>1332</v>
      </c>
      <c r="H295" s="378">
        <v>4.2</v>
      </c>
      <c r="L295" s="351"/>
      <c r="M295" s="409"/>
      <c r="N295" s="410"/>
      <c r="O295" s="410"/>
      <c r="P295" s="410"/>
      <c r="Q295" s="410"/>
      <c r="R295" s="410"/>
      <c r="S295" s="410"/>
      <c r="T295" s="411"/>
      <c r="AT295" s="352" t="s">
        <v>171</v>
      </c>
      <c r="AU295" s="352" t="s">
        <v>90</v>
      </c>
      <c r="AV295" s="350" t="s">
        <v>90</v>
      </c>
      <c r="AW295" s="350" t="s">
        <v>6</v>
      </c>
      <c r="AX295" s="350" t="s">
        <v>44</v>
      </c>
      <c r="AY295" s="352" t="s">
        <v>163</v>
      </c>
    </row>
    <row r="296" spans="2:65" s="267" customFormat="1" ht="22.5" customHeight="1">
      <c r="B296" s="268"/>
      <c r="C296" s="338" t="s">
        <v>512</v>
      </c>
      <c r="D296" s="338" t="s">
        <v>165</v>
      </c>
      <c r="E296" s="339" t="s">
        <v>603</v>
      </c>
      <c r="F296" s="340" t="s">
        <v>604</v>
      </c>
      <c r="G296" s="341" t="s">
        <v>188</v>
      </c>
      <c r="H296" s="342">
        <v>4.84</v>
      </c>
      <c r="I296" s="107"/>
      <c r="J296" s="343">
        <f>ROUND(I296*H296,2)</f>
        <v>0</v>
      </c>
      <c r="K296" s="340" t="s">
        <v>169</v>
      </c>
      <c r="L296" s="268"/>
      <c r="M296" s="401" t="s">
        <v>5</v>
      </c>
      <c r="N296" s="402" t="s">
        <v>53</v>
      </c>
      <c r="O296" s="269"/>
      <c r="P296" s="403">
        <f>O296*H296</f>
        <v>0</v>
      </c>
      <c r="Q296" s="403">
        <v>0.0002</v>
      </c>
      <c r="R296" s="403">
        <f>Q296*H296</f>
        <v>0.000968</v>
      </c>
      <c r="S296" s="403">
        <v>0</v>
      </c>
      <c r="T296" s="404">
        <f>S296*H296</f>
        <v>0</v>
      </c>
      <c r="AR296" s="386" t="s">
        <v>333</v>
      </c>
      <c r="AT296" s="386" t="s">
        <v>165</v>
      </c>
      <c r="AU296" s="386" t="s">
        <v>90</v>
      </c>
      <c r="AY296" s="386" t="s">
        <v>163</v>
      </c>
      <c r="BE296" s="405">
        <f>IF(N296="základní",J296,0)</f>
        <v>0</v>
      </c>
      <c r="BF296" s="405">
        <f>IF(N296="snížená",J296,0)</f>
        <v>0</v>
      </c>
      <c r="BG296" s="405">
        <f>IF(N296="zákl. přenesená",J296,0)</f>
        <v>0</v>
      </c>
      <c r="BH296" s="405">
        <f>IF(N296="sníž. přenesená",J296,0)</f>
        <v>0</v>
      </c>
      <c r="BI296" s="405">
        <f>IF(N296="nulová",J296,0)</f>
        <v>0</v>
      </c>
      <c r="BJ296" s="386" t="s">
        <v>44</v>
      </c>
      <c r="BK296" s="405">
        <f>ROUND(I296*H296,2)</f>
        <v>0</v>
      </c>
      <c r="BL296" s="386" t="s">
        <v>333</v>
      </c>
      <c r="BM296" s="386" t="s">
        <v>1595</v>
      </c>
    </row>
    <row r="297" spans="2:51" s="344" customFormat="1" ht="13.5">
      <c r="B297" s="345"/>
      <c r="D297" s="346" t="s">
        <v>171</v>
      </c>
      <c r="E297" s="347" t="s">
        <v>5</v>
      </c>
      <c r="F297" s="348" t="s">
        <v>172</v>
      </c>
      <c r="H297" s="349" t="s">
        <v>5</v>
      </c>
      <c r="L297" s="345"/>
      <c r="M297" s="406"/>
      <c r="N297" s="407"/>
      <c r="O297" s="407"/>
      <c r="P297" s="407"/>
      <c r="Q297" s="407"/>
      <c r="R297" s="407"/>
      <c r="S297" s="407"/>
      <c r="T297" s="408"/>
      <c r="AT297" s="349" t="s">
        <v>171</v>
      </c>
      <c r="AU297" s="349" t="s">
        <v>90</v>
      </c>
      <c r="AV297" s="344" t="s">
        <v>44</v>
      </c>
      <c r="AW297" s="344" t="s">
        <v>42</v>
      </c>
      <c r="AX297" s="344" t="s">
        <v>82</v>
      </c>
      <c r="AY297" s="349" t="s">
        <v>163</v>
      </c>
    </row>
    <row r="298" spans="2:51" s="344" customFormat="1" ht="13.5">
      <c r="B298" s="345"/>
      <c r="D298" s="346" t="s">
        <v>171</v>
      </c>
      <c r="E298" s="347" t="s">
        <v>5</v>
      </c>
      <c r="F298" s="348" t="s">
        <v>554</v>
      </c>
      <c r="H298" s="349" t="s">
        <v>5</v>
      </c>
      <c r="L298" s="345"/>
      <c r="M298" s="406"/>
      <c r="N298" s="407"/>
      <c r="O298" s="407"/>
      <c r="P298" s="407"/>
      <c r="Q298" s="407"/>
      <c r="R298" s="407"/>
      <c r="S298" s="407"/>
      <c r="T298" s="408"/>
      <c r="AT298" s="349" t="s">
        <v>171</v>
      </c>
      <c r="AU298" s="349" t="s">
        <v>90</v>
      </c>
      <c r="AV298" s="344" t="s">
        <v>44</v>
      </c>
      <c r="AW298" s="344" t="s">
        <v>42</v>
      </c>
      <c r="AX298" s="344" t="s">
        <v>82</v>
      </c>
      <c r="AY298" s="349" t="s">
        <v>163</v>
      </c>
    </row>
    <row r="299" spans="2:51" s="350" customFormat="1" ht="13.5">
      <c r="B299" s="351"/>
      <c r="D299" s="346" t="s">
        <v>171</v>
      </c>
      <c r="E299" s="352" t="s">
        <v>5</v>
      </c>
      <c r="F299" s="353" t="s">
        <v>1587</v>
      </c>
      <c r="H299" s="354">
        <v>4.84</v>
      </c>
      <c r="L299" s="351"/>
      <c r="M299" s="409"/>
      <c r="N299" s="410"/>
      <c r="O299" s="410"/>
      <c r="P299" s="410"/>
      <c r="Q299" s="410"/>
      <c r="R299" s="410"/>
      <c r="S299" s="410"/>
      <c r="T299" s="411"/>
      <c r="AT299" s="352" t="s">
        <v>171</v>
      </c>
      <c r="AU299" s="352" t="s">
        <v>90</v>
      </c>
      <c r="AV299" s="350" t="s">
        <v>90</v>
      </c>
      <c r="AW299" s="350" t="s">
        <v>42</v>
      </c>
      <c r="AX299" s="350" t="s">
        <v>82</v>
      </c>
      <c r="AY299" s="352" t="s">
        <v>163</v>
      </c>
    </row>
    <row r="300" spans="2:51" s="355" customFormat="1" ht="13.5">
      <c r="B300" s="356"/>
      <c r="D300" s="346" t="s">
        <v>171</v>
      </c>
      <c r="E300" s="357" t="s">
        <v>5</v>
      </c>
      <c r="F300" s="358" t="s">
        <v>179</v>
      </c>
      <c r="H300" s="359">
        <v>4.84</v>
      </c>
      <c r="L300" s="356"/>
      <c r="M300" s="412"/>
      <c r="N300" s="413"/>
      <c r="O300" s="413"/>
      <c r="P300" s="413"/>
      <c r="Q300" s="413"/>
      <c r="R300" s="413"/>
      <c r="S300" s="413"/>
      <c r="T300" s="414"/>
      <c r="AT300" s="357" t="s">
        <v>171</v>
      </c>
      <c r="AU300" s="357" t="s">
        <v>90</v>
      </c>
      <c r="AV300" s="355" t="s">
        <v>93</v>
      </c>
      <c r="AW300" s="355" t="s">
        <v>42</v>
      </c>
      <c r="AX300" s="355" t="s">
        <v>82</v>
      </c>
      <c r="AY300" s="357" t="s">
        <v>163</v>
      </c>
    </row>
    <row r="301" spans="2:51" s="360" customFormat="1" ht="13.5">
      <c r="B301" s="361"/>
      <c r="D301" s="362" t="s">
        <v>171</v>
      </c>
      <c r="E301" s="363" t="s">
        <v>5</v>
      </c>
      <c r="F301" s="364" t="s">
        <v>185</v>
      </c>
      <c r="H301" s="365">
        <v>4.84</v>
      </c>
      <c r="L301" s="361"/>
      <c r="M301" s="415"/>
      <c r="N301" s="416"/>
      <c r="O301" s="416"/>
      <c r="P301" s="416"/>
      <c r="Q301" s="416"/>
      <c r="R301" s="416"/>
      <c r="S301" s="416"/>
      <c r="T301" s="417"/>
      <c r="AT301" s="418" t="s">
        <v>171</v>
      </c>
      <c r="AU301" s="418" t="s">
        <v>90</v>
      </c>
      <c r="AV301" s="360" t="s">
        <v>96</v>
      </c>
      <c r="AW301" s="360" t="s">
        <v>42</v>
      </c>
      <c r="AX301" s="360" t="s">
        <v>44</v>
      </c>
      <c r="AY301" s="418" t="s">
        <v>163</v>
      </c>
    </row>
    <row r="302" spans="2:65" s="267" customFormat="1" ht="31.5" customHeight="1">
      <c r="B302" s="268"/>
      <c r="C302" s="338" t="s">
        <v>517</v>
      </c>
      <c r="D302" s="338" t="s">
        <v>165</v>
      </c>
      <c r="E302" s="339" t="s">
        <v>607</v>
      </c>
      <c r="F302" s="340" t="s">
        <v>608</v>
      </c>
      <c r="G302" s="341" t="s">
        <v>188</v>
      </c>
      <c r="H302" s="342">
        <v>4.84</v>
      </c>
      <c r="I302" s="107"/>
      <c r="J302" s="343">
        <f>ROUND(I302*H302,2)</f>
        <v>0</v>
      </c>
      <c r="K302" s="340" t="s">
        <v>169</v>
      </c>
      <c r="L302" s="268"/>
      <c r="M302" s="401" t="s">
        <v>5</v>
      </c>
      <c r="N302" s="402" t="s">
        <v>53</v>
      </c>
      <c r="O302" s="269"/>
      <c r="P302" s="403">
        <f>O302*H302</f>
        <v>0</v>
      </c>
      <c r="Q302" s="403">
        <v>0.00029</v>
      </c>
      <c r="R302" s="403">
        <f>Q302*H302</f>
        <v>0.0014036</v>
      </c>
      <c r="S302" s="403">
        <v>0</v>
      </c>
      <c r="T302" s="404">
        <f>S302*H302</f>
        <v>0</v>
      </c>
      <c r="AR302" s="386" t="s">
        <v>333</v>
      </c>
      <c r="AT302" s="386" t="s">
        <v>165</v>
      </c>
      <c r="AU302" s="386" t="s">
        <v>90</v>
      </c>
      <c r="AY302" s="386" t="s">
        <v>163</v>
      </c>
      <c r="BE302" s="405">
        <f>IF(N302="základní",J302,0)</f>
        <v>0</v>
      </c>
      <c r="BF302" s="405">
        <f>IF(N302="snížená",J302,0)</f>
        <v>0</v>
      </c>
      <c r="BG302" s="405">
        <f>IF(N302="zákl. přenesená",J302,0)</f>
        <v>0</v>
      </c>
      <c r="BH302" s="405">
        <f>IF(N302="sníž. přenesená",J302,0)</f>
        <v>0</v>
      </c>
      <c r="BI302" s="405">
        <f>IF(N302="nulová",J302,0)</f>
        <v>0</v>
      </c>
      <c r="BJ302" s="386" t="s">
        <v>44</v>
      </c>
      <c r="BK302" s="405">
        <f>ROUND(I302*H302,2)</f>
        <v>0</v>
      </c>
      <c r="BL302" s="386" t="s">
        <v>333</v>
      </c>
      <c r="BM302" s="386" t="s">
        <v>1596</v>
      </c>
    </row>
    <row r="303" spans="2:51" s="344" customFormat="1" ht="13.5">
      <c r="B303" s="345"/>
      <c r="D303" s="346" t="s">
        <v>171</v>
      </c>
      <c r="E303" s="347" t="s">
        <v>5</v>
      </c>
      <c r="F303" s="348" t="s">
        <v>172</v>
      </c>
      <c r="H303" s="349" t="s">
        <v>5</v>
      </c>
      <c r="L303" s="345"/>
      <c r="M303" s="406"/>
      <c r="N303" s="407"/>
      <c r="O303" s="407"/>
      <c r="P303" s="407"/>
      <c r="Q303" s="407"/>
      <c r="R303" s="407"/>
      <c r="S303" s="407"/>
      <c r="T303" s="408"/>
      <c r="AT303" s="349" t="s">
        <v>171</v>
      </c>
      <c r="AU303" s="349" t="s">
        <v>90</v>
      </c>
      <c r="AV303" s="344" t="s">
        <v>44</v>
      </c>
      <c r="AW303" s="344" t="s">
        <v>42</v>
      </c>
      <c r="AX303" s="344" t="s">
        <v>82</v>
      </c>
      <c r="AY303" s="349" t="s">
        <v>163</v>
      </c>
    </row>
    <row r="304" spans="2:51" s="344" customFormat="1" ht="13.5">
      <c r="B304" s="345"/>
      <c r="D304" s="346" t="s">
        <v>171</v>
      </c>
      <c r="E304" s="347" t="s">
        <v>5</v>
      </c>
      <c r="F304" s="348" t="s">
        <v>554</v>
      </c>
      <c r="H304" s="349" t="s">
        <v>5</v>
      </c>
      <c r="L304" s="345"/>
      <c r="M304" s="406"/>
      <c r="N304" s="407"/>
      <c r="O304" s="407"/>
      <c r="P304" s="407"/>
      <c r="Q304" s="407"/>
      <c r="R304" s="407"/>
      <c r="S304" s="407"/>
      <c r="T304" s="408"/>
      <c r="AT304" s="349" t="s">
        <v>171</v>
      </c>
      <c r="AU304" s="349" t="s">
        <v>90</v>
      </c>
      <c r="AV304" s="344" t="s">
        <v>44</v>
      </c>
      <c r="AW304" s="344" t="s">
        <v>42</v>
      </c>
      <c r="AX304" s="344" t="s">
        <v>82</v>
      </c>
      <c r="AY304" s="349" t="s">
        <v>163</v>
      </c>
    </row>
    <row r="305" spans="2:51" s="350" customFormat="1" ht="13.5">
      <c r="B305" s="351"/>
      <c r="D305" s="346" t="s">
        <v>171</v>
      </c>
      <c r="E305" s="352" t="s">
        <v>5</v>
      </c>
      <c r="F305" s="353" t="s">
        <v>1587</v>
      </c>
      <c r="H305" s="354">
        <v>4.84</v>
      </c>
      <c r="L305" s="351"/>
      <c r="M305" s="409"/>
      <c r="N305" s="410"/>
      <c r="O305" s="410"/>
      <c r="P305" s="410"/>
      <c r="Q305" s="410"/>
      <c r="R305" s="410"/>
      <c r="S305" s="410"/>
      <c r="T305" s="411"/>
      <c r="AT305" s="352" t="s">
        <v>171</v>
      </c>
      <c r="AU305" s="352" t="s">
        <v>90</v>
      </c>
      <c r="AV305" s="350" t="s">
        <v>90</v>
      </c>
      <c r="AW305" s="350" t="s">
        <v>42</v>
      </c>
      <c r="AX305" s="350" t="s">
        <v>82</v>
      </c>
      <c r="AY305" s="352" t="s">
        <v>163</v>
      </c>
    </row>
    <row r="306" spans="2:51" s="355" customFormat="1" ht="13.5">
      <c r="B306" s="356"/>
      <c r="D306" s="346" t="s">
        <v>171</v>
      </c>
      <c r="E306" s="357" t="s">
        <v>5</v>
      </c>
      <c r="F306" s="358" t="s">
        <v>179</v>
      </c>
      <c r="H306" s="359">
        <v>4.84</v>
      </c>
      <c r="L306" s="356"/>
      <c r="M306" s="412"/>
      <c r="N306" s="413"/>
      <c r="O306" s="413"/>
      <c r="P306" s="413"/>
      <c r="Q306" s="413"/>
      <c r="R306" s="413"/>
      <c r="S306" s="413"/>
      <c r="T306" s="414"/>
      <c r="AT306" s="357" t="s">
        <v>171</v>
      </c>
      <c r="AU306" s="357" t="s">
        <v>90</v>
      </c>
      <c r="AV306" s="355" t="s">
        <v>93</v>
      </c>
      <c r="AW306" s="355" t="s">
        <v>42</v>
      </c>
      <c r="AX306" s="355" t="s">
        <v>82</v>
      </c>
      <c r="AY306" s="357" t="s">
        <v>163</v>
      </c>
    </row>
    <row r="307" spans="2:51" s="360" customFormat="1" ht="13.5">
      <c r="B307" s="361"/>
      <c r="D307" s="362" t="s">
        <v>171</v>
      </c>
      <c r="E307" s="363" t="s">
        <v>5</v>
      </c>
      <c r="F307" s="364" t="s">
        <v>185</v>
      </c>
      <c r="H307" s="365">
        <v>4.84</v>
      </c>
      <c r="L307" s="361"/>
      <c r="M307" s="415"/>
      <c r="N307" s="416"/>
      <c r="O307" s="416"/>
      <c r="P307" s="416"/>
      <c r="Q307" s="416"/>
      <c r="R307" s="416"/>
      <c r="S307" s="416"/>
      <c r="T307" s="417"/>
      <c r="AT307" s="418" t="s">
        <v>171</v>
      </c>
      <c r="AU307" s="418" t="s">
        <v>90</v>
      </c>
      <c r="AV307" s="360" t="s">
        <v>96</v>
      </c>
      <c r="AW307" s="360" t="s">
        <v>42</v>
      </c>
      <c r="AX307" s="360" t="s">
        <v>44</v>
      </c>
      <c r="AY307" s="418" t="s">
        <v>163</v>
      </c>
    </row>
    <row r="308" spans="2:65" s="267" customFormat="1" ht="31.5" customHeight="1">
      <c r="B308" s="268"/>
      <c r="C308" s="338" t="s">
        <v>522</v>
      </c>
      <c r="D308" s="338" t="s">
        <v>165</v>
      </c>
      <c r="E308" s="339" t="s">
        <v>611</v>
      </c>
      <c r="F308" s="340" t="s">
        <v>612</v>
      </c>
      <c r="G308" s="341" t="s">
        <v>188</v>
      </c>
      <c r="H308" s="342">
        <v>4.84</v>
      </c>
      <c r="I308" s="107"/>
      <c r="J308" s="343">
        <f>ROUND(I308*H308,2)</f>
        <v>0</v>
      </c>
      <c r="K308" s="340" t="s">
        <v>169</v>
      </c>
      <c r="L308" s="268"/>
      <c r="M308" s="401" t="s">
        <v>5</v>
      </c>
      <c r="N308" s="402" t="s">
        <v>53</v>
      </c>
      <c r="O308" s="269"/>
      <c r="P308" s="403">
        <f>O308*H308</f>
        <v>0</v>
      </c>
      <c r="Q308" s="403">
        <v>0</v>
      </c>
      <c r="R308" s="403">
        <f>Q308*H308</f>
        <v>0</v>
      </c>
      <c r="S308" s="403">
        <v>0</v>
      </c>
      <c r="T308" s="404">
        <f>S308*H308</f>
        <v>0</v>
      </c>
      <c r="AR308" s="386" t="s">
        <v>333</v>
      </c>
      <c r="AT308" s="386" t="s">
        <v>165</v>
      </c>
      <c r="AU308" s="386" t="s">
        <v>90</v>
      </c>
      <c r="AY308" s="386" t="s">
        <v>163</v>
      </c>
      <c r="BE308" s="405">
        <f>IF(N308="základní",J308,0)</f>
        <v>0</v>
      </c>
      <c r="BF308" s="405">
        <f>IF(N308="snížená",J308,0)</f>
        <v>0</v>
      </c>
      <c r="BG308" s="405">
        <f>IF(N308="zákl. přenesená",J308,0)</f>
        <v>0</v>
      </c>
      <c r="BH308" s="405">
        <f>IF(N308="sníž. přenesená",J308,0)</f>
        <v>0</v>
      </c>
      <c r="BI308" s="405">
        <f>IF(N308="nulová",J308,0)</f>
        <v>0</v>
      </c>
      <c r="BJ308" s="386" t="s">
        <v>44</v>
      </c>
      <c r="BK308" s="405">
        <f>ROUND(I308*H308,2)</f>
        <v>0</v>
      </c>
      <c r="BL308" s="386" t="s">
        <v>333</v>
      </c>
      <c r="BM308" s="386" t="s">
        <v>1597</v>
      </c>
    </row>
    <row r="309" spans="2:65" s="267" customFormat="1" ht="31.5" customHeight="1">
      <c r="B309" s="268"/>
      <c r="C309" s="338" t="s">
        <v>526</v>
      </c>
      <c r="D309" s="338" t="s">
        <v>165</v>
      </c>
      <c r="E309" s="339" t="s">
        <v>615</v>
      </c>
      <c r="F309" s="340" t="s">
        <v>616</v>
      </c>
      <c r="G309" s="341" t="s">
        <v>188</v>
      </c>
      <c r="H309" s="342">
        <v>4.84</v>
      </c>
      <c r="I309" s="107"/>
      <c r="J309" s="343">
        <f>ROUND(I309*H309,2)</f>
        <v>0</v>
      </c>
      <c r="K309" s="340" t="s">
        <v>169</v>
      </c>
      <c r="L309" s="268"/>
      <c r="M309" s="401" t="s">
        <v>5</v>
      </c>
      <c r="N309" s="402" t="s">
        <v>53</v>
      </c>
      <c r="O309" s="269"/>
      <c r="P309" s="403">
        <f>O309*H309</f>
        <v>0</v>
      </c>
      <c r="Q309" s="403">
        <v>1E-05</v>
      </c>
      <c r="R309" s="403">
        <f>Q309*H309</f>
        <v>4.8400000000000004E-05</v>
      </c>
      <c r="S309" s="403">
        <v>0</v>
      </c>
      <c r="T309" s="404">
        <f>S309*H309</f>
        <v>0</v>
      </c>
      <c r="AR309" s="386" t="s">
        <v>333</v>
      </c>
      <c r="AT309" s="386" t="s">
        <v>165</v>
      </c>
      <c r="AU309" s="386" t="s">
        <v>90</v>
      </c>
      <c r="AY309" s="386" t="s">
        <v>163</v>
      </c>
      <c r="BE309" s="405">
        <f>IF(N309="základní",J309,0)</f>
        <v>0</v>
      </c>
      <c r="BF309" s="405">
        <f>IF(N309="snížená",J309,0)</f>
        <v>0</v>
      </c>
      <c r="BG309" s="405">
        <f>IF(N309="zákl. přenesená",J309,0)</f>
        <v>0</v>
      </c>
      <c r="BH309" s="405">
        <f>IF(N309="sníž. přenesená",J309,0)</f>
        <v>0</v>
      </c>
      <c r="BI309" s="405">
        <f>IF(N309="nulová",J309,0)</f>
        <v>0</v>
      </c>
      <c r="BJ309" s="386" t="s">
        <v>44</v>
      </c>
      <c r="BK309" s="405">
        <f>ROUND(I309*H309,2)</f>
        <v>0</v>
      </c>
      <c r="BL309" s="386" t="s">
        <v>333</v>
      </c>
      <c r="BM309" s="386" t="s">
        <v>1598</v>
      </c>
    </row>
    <row r="310" spans="2:63" s="330" customFormat="1" ht="37.35" customHeight="1">
      <c r="B310" s="331"/>
      <c r="D310" s="335" t="s">
        <v>81</v>
      </c>
      <c r="E310" s="380" t="s">
        <v>618</v>
      </c>
      <c r="F310" s="380" t="s">
        <v>619</v>
      </c>
      <c r="J310" s="381">
        <f>BK310</f>
        <v>0</v>
      </c>
      <c r="L310" s="331"/>
      <c r="M310" s="395"/>
      <c r="N310" s="396"/>
      <c r="O310" s="396"/>
      <c r="P310" s="397">
        <f>SUM(P311:P315)</f>
        <v>0</v>
      </c>
      <c r="Q310" s="396"/>
      <c r="R310" s="397">
        <f>SUM(R311:R315)</f>
        <v>0</v>
      </c>
      <c r="S310" s="396"/>
      <c r="T310" s="398">
        <f>SUM(T311:T315)</f>
        <v>0</v>
      </c>
      <c r="AR310" s="332" t="s">
        <v>96</v>
      </c>
      <c r="AT310" s="399" t="s">
        <v>81</v>
      </c>
      <c r="AU310" s="399" t="s">
        <v>82</v>
      </c>
      <c r="AY310" s="332" t="s">
        <v>163</v>
      </c>
      <c r="BK310" s="400">
        <f>SUM(BK311:BK315)</f>
        <v>0</v>
      </c>
    </row>
    <row r="311" spans="2:65" s="267" customFormat="1" ht="22.5" customHeight="1">
      <c r="B311" s="268"/>
      <c r="C311" s="338" t="s">
        <v>532</v>
      </c>
      <c r="D311" s="338" t="s">
        <v>165</v>
      </c>
      <c r="E311" s="339" t="s">
        <v>621</v>
      </c>
      <c r="F311" s="340" t="s">
        <v>622</v>
      </c>
      <c r="G311" s="341" t="s">
        <v>623</v>
      </c>
      <c r="H311" s="342">
        <v>2</v>
      </c>
      <c r="I311" s="107"/>
      <c r="J311" s="343">
        <f>ROUND(I311*H311,2)</f>
        <v>0</v>
      </c>
      <c r="K311" s="340" t="s">
        <v>169</v>
      </c>
      <c r="L311" s="268"/>
      <c r="M311" s="401" t="s">
        <v>5</v>
      </c>
      <c r="N311" s="402" t="s">
        <v>53</v>
      </c>
      <c r="O311" s="269"/>
      <c r="P311" s="403">
        <f>O311*H311</f>
        <v>0</v>
      </c>
      <c r="Q311" s="403">
        <v>0</v>
      </c>
      <c r="R311" s="403">
        <f>Q311*H311</f>
        <v>0</v>
      </c>
      <c r="S311" s="403">
        <v>0</v>
      </c>
      <c r="T311" s="404">
        <f>S311*H311</f>
        <v>0</v>
      </c>
      <c r="AR311" s="386" t="s">
        <v>624</v>
      </c>
      <c r="AT311" s="386" t="s">
        <v>165</v>
      </c>
      <c r="AU311" s="386" t="s">
        <v>44</v>
      </c>
      <c r="AY311" s="386" t="s">
        <v>163</v>
      </c>
      <c r="BE311" s="405">
        <f>IF(N311="základní",J311,0)</f>
        <v>0</v>
      </c>
      <c r="BF311" s="405">
        <f>IF(N311="snížená",J311,0)</f>
        <v>0</v>
      </c>
      <c r="BG311" s="405">
        <f>IF(N311="zákl. přenesená",J311,0)</f>
        <v>0</v>
      </c>
      <c r="BH311" s="405">
        <f>IF(N311="sníž. přenesená",J311,0)</f>
        <v>0</v>
      </c>
      <c r="BI311" s="405">
        <f>IF(N311="nulová",J311,0)</f>
        <v>0</v>
      </c>
      <c r="BJ311" s="386" t="s">
        <v>44</v>
      </c>
      <c r="BK311" s="405">
        <f>ROUND(I311*H311,2)</f>
        <v>0</v>
      </c>
      <c r="BL311" s="386" t="s">
        <v>624</v>
      </c>
      <c r="BM311" s="386" t="s">
        <v>1599</v>
      </c>
    </row>
    <row r="312" spans="2:51" s="344" customFormat="1" ht="13.5">
      <c r="B312" s="345"/>
      <c r="D312" s="346" t="s">
        <v>171</v>
      </c>
      <c r="E312" s="347" t="s">
        <v>5</v>
      </c>
      <c r="F312" s="348" t="s">
        <v>626</v>
      </c>
      <c r="H312" s="349" t="s">
        <v>5</v>
      </c>
      <c r="L312" s="345"/>
      <c r="M312" s="406"/>
      <c r="N312" s="407"/>
      <c r="O312" s="407"/>
      <c r="P312" s="407"/>
      <c r="Q312" s="407"/>
      <c r="R312" s="407"/>
      <c r="S312" s="407"/>
      <c r="T312" s="408"/>
      <c r="AT312" s="349" t="s">
        <v>171</v>
      </c>
      <c r="AU312" s="349" t="s">
        <v>44</v>
      </c>
      <c r="AV312" s="344" t="s">
        <v>44</v>
      </c>
      <c r="AW312" s="344" t="s">
        <v>42</v>
      </c>
      <c r="AX312" s="344" t="s">
        <v>82</v>
      </c>
      <c r="AY312" s="349" t="s">
        <v>163</v>
      </c>
    </row>
    <row r="313" spans="2:51" s="344" customFormat="1" ht="13.5">
      <c r="B313" s="345"/>
      <c r="D313" s="346" t="s">
        <v>171</v>
      </c>
      <c r="E313" s="347" t="s">
        <v>5</v>
      </c>
      <c r="F313" s="348" t="s">
        <v>627</v>
      </c>
      <c r="H313" s="349" t="s">
        <v>5</v>
      </c>
      <c r="L313" s="345"/>
      <c r="M313" s="406"/>
      <c r="N313" s="407"/>
      <c r="O313" s="407"/>
      <c r="P313" s="407"/>
      <c r="Q313" s="407"/>
      <c r="R313" s="407"/>
      <c r="S313" s="407"/>
      <c r="T313" s="408"/>
      <c r="AT313" s="349" t="s">
        <v>171</v>
      </c>
      <c r="AU313" s="349" t="s">
        <v>44</v>
      </c>
      <c r="AV313" s="344" t="s">
        <v>44</v>
      </c>
      <c r="AW313" s="344" t="s">
        <v>42</v>
      </c>
      <c r="AX313" s="344" t="s">
        <v>82</v>
      </c>
      <c r="AY313" s="349" t="s">
        <v>163</v>
      </c>
    </row>
    <row r="314" spans="2:51" s="350" customFormat="1" ht="13.5">
      <c r="B314" s="351"/>
      <c r="D314" s="346" t="s">
        <v>171</v>
      </c>
      <c r="E314" s="352" t="s">
        <v>5</v>
      </c>
      <c r="F314" s="353" t="s">
        <v>1338</v>
      </c>
      <c r="H314" s="354">
        <v>2</v>
      </c>
      <c r="L314" s="351"/>
      <c r="M314" s="409"/>
      <c r="N314" s="410"/>
      <c r="O314" s="410"/>
      <c r="P314" s="410"/>
      <c r="Q314" s="410"/>
      <c r="R314" s="410"/>
      <c r="S314" s="410"/>
      <c r="T314" s="411"/>
      <c r="AT314" s="352" t="s">
        <v>171</v>
      </c>
      <c r="AU314" s="352" t="s">
        <v>44</v>
      </c>
      <c r="AV314" s="350" t="s">
        <v>90</v>
      </c>
      <c r="AW314" s="350" t="s">
        <v>42</v>
      </c>
      <c r="AX314" s="350" t="s">
        <v>82</v>
      </c>
      <c r="AY314" s="352" t="s">
        <v>163</v>
      </c>
    </row>
    <row r="315" spans="2:51" s="360" customFormat="1" ht="13.5">
      <c r="B315" s="361"/>
      <c r="D315" s="346" t="s">
        <v>171</v>
      </c>
      <c r="E315" s="373" t="s">
        <v>5</v>
      </c>
      <c r="F315" s="374" t="s">
        <v>185</v>
      </c>
      <c r="H315" s="375">
        <v>2</v>
      </c>
      <c r="L315" s="361"/>
      <c r="M315" s="415"/>
      <c r="N315" s="416"/>
      <c r="O315" s="416"/>
      <c r="P315" s="416"/>
      <c r="Q315" s="416"/>
      <c r="R315" s="416"/>
      <c r="S315" s="416"/>
      <c r="T315" s="417"/>
      <c r="AT315" s="418" t="s">
        <v>171</v>
      </c>
      <c r="AU315" s="418" t="s">
        <v>44</v>
      </c>
      <c r="AV315" s="360" t="s">
        <v>96</v>
      </c>
      <c r="AW315" s="360" t="s">
        <v>42</v>
      </c>
      <c r="AX315" s="360" t="s">
        <v>44</v>
      </c>
      <c r="AY315" s="418" t="s">
        <v>163</v>
      </c>
    </row>
    <row r="316" spans="2:63" s="330" customFormat="1" ht="37.35" customHeight="1">
      <c r="B316" s="331"/>
      <c r="D316" s="332" t="s">
        <v>81</v>
      </c>
      <c r="E316" s="333" t="s">
        <v>629</v>
      </c>
      <c r="F316" s="333" t="s">
        <v>630</v>
      </c>
      <c r="J316" s="334">
        <f>BK316</f>
        <v>0</v>
      </c>
      <c r="L316" s="331"/>
      <c r="M316" s="395"/>
      <c r="N316" s="396"/>
      <c r="O316" s="396"/>
      <c r="P316" s="397">
        <f>P317+P319</f>
        <v>0</v>
      </c>
      <c r="Q316" s="396"/>
      <c r="R316" s="397">
        <f>R317+R319</f>
        <v>0</v>
      </c>
      <c r="S316" s="396"/>
      <c r="T316" s="398">
        <f>T317+T319</f>
        <v>0</v>
      </c>
      <c r="AR316" s="332" t="s">
        <v>99</v>
      </c>
      <c r="AT316" s="399" t="s">
        <v>81</v>
      </c>
      <c r="AU316" s="399" t="s">
        <v>82</v>
      </c>
      <c r="AY316" s="332" t="s">
        <v>163</v>
      </c>
      <c r="BK316" s="400">
        <f>BK317+BK319</f>
        <v>0</v>
      </c>
    </row>
    <row r="317" spans="2:63" s="330" customFormat="1" ht="19.9" customHeight="1">
      <c r="B317" s="331"/>
      <c r="D317" s="335" t="s">
        <v>81</v>
      </c>
      <c r="E317" s="336" t="s">
        <v>631</v>
      </c>
      <c r="F317" s="336" t="s">
        <v>632</v>
      </c>
      <c r="J317" s="337">
        <f>BK317</f>
        <v>0</v>
      </c>
      <c r="L317" s="331"/>
      <c r="M317" s="395"/>
      <c r="N317" s="396"/>
      <c r="O317" s="396"/>
      <c r="P317" s="397">
        <f>P318</f>
        <v>0</v>
      </c>
      <c r="Q317" s="396"/>
      <c r="R317" s="397">
        <f>R318</f>
        <v>0</v>
      </c>
      <c r="S317" s="396"/>
      <c r="T317" s="398">
        <f>T318</f>
        <v>0</v>
      </c>
      <c r="AR317" s="332" t="s">
        <v>99</v>
      </c>
      <c r="AT317" s="399" t="s">
        <v>81</v>
      </c>
      <c r="AU317" s="399" t="s">
        <v>44</v>
      </c>
      <c r="AY317" s="332" t="s">
        <v>163</v>
      </c>
      <c r="BK317" s="400">
        <f>BK318</f>
        <v>0</v>
      </c>
    </row>
    <row r="318" spans="2:65" s="267" customFormat="1" ht="22.5" customHeight="1">
      <c r="B318" s="268"/>
      <c r="C318" s="338" t="s">
        <v>536</v>
      </c>
      <c r="D318" s="338" t="s">
        <v>165</v>
      </c>
      <c r="E318" s="339" t="s">
        <v>634</v>
      </c>
      <c r="F318" s="340" t="s">
        <v>635</v>
      </c>
      <c r="G318" s="341" t="s">
        <v>168</v>
      </c>
      <c r="H318" s="342">
        <v>1</v>
      </c>
      <c r="I318" s="107"/>
      <c r="J318" s="343">
        <f>ROUND(I318*H318,2)</f>
        <v>0</v>
      </c>
      <c r="K318" s="340" t="s">
        <v>169</v>
      </c>
      <c r="L318" s="268"/>
      <c r="M318" s="401" t="s">
        <v>5</v>
      </c>
      <c r="N318" s="402" t="s">
        <v>53</v>
      </c>
      <c r="O318" s="269"/>
      <c r="P318" s="403">
        <f>O318*H318</f>
        <v>0</v>
      </c>
      <c r="Q318" s="403">
        <v>0</v>
      </c>
      <c r="R318" s="403">
        <f>Q318*H318</f>
        <v>0</v>
      </c>
      <c r="S318" s="403">
        <v>0</v>
      </c>
      <c r="T318" s="404">
        <f>S318*H318</f>
        <v>0</v>
      </c>
      <c r="AR318" s="386" t="s">
        <v>636</v>
      </c>
      <c r="AT318" s="386" t="s">
        <v>165</v>
      </c>
      <c r="AU318" s="386" t="s">
        <v>90</v>
      </c>
      <c r="AY318" s="386" t="s">
        <v>163</v>
      </c>
      <c r="BE318" s="405">
        <f>IF(N318="základní",J318,0)</f>
        <v>0</v>
      </c>
      <c r="BF318" s="405">
        <f>IF(N318="snížená",J318,0)</f>
        <v>0</v>
      </c>
      <c r="BG318" s="405">
        <f>IF(N318="zákl. přenesená",J318,0)</f>
        <v>0</v>
      </c>
      <c r="BH318" s="405">
        <f>IF(N318="sníž. přenesená",J318,0)</f>
        <v>0</v>
      </c>
      <c r="BI318" s="405">
        <f>IF(N318="nulová",J318,0)</f>
        <v>0</v>
      </c>
      <c r="BJ318" s="386" t="s">
        <v>44</v>
      </c>
      <c r="BK318" s="405">
        <f>ROUND(I318*H318,2)</f>
        <v>0</v>
      </c>
      <c r="BL318" s="386" t="s">
        <v>636</v>
      </c>
      <c r="BM318" s="386" t="s">
        <v>1600</v>
      </c>
    </row>
    <row r="319" spans="2:63" s="330" customFormat="1" ht="29.85" customHeight="1">
      <c r="B319" s="331"/>
      <c r="D319" s="335" t="s">
        <v>81</v>
      </c>
      <c r="E319" s="336" t="s">
        <v>638</v>
      </c>
      <c r="F319" s="336" t="s">
        <v>639</v>
      </c>
      <c r="J319" s="337">
        <f>BK319</f>
        <v>0</v>
      </c>
      <c r="L319" s="331"/>
      <c r="M319" s="395"/>
      <c r="N319" s="396"/>
      <c r="O319" s="396"/>
      <c r="P319" s="397">
        <f>P320</f>
        <v>0</v>
      </c>
      <c r="Q319" s="396"/>
      <c r="R319" s="397">
        <f>R320</f>
        <v>0</v>
      </c>
      <c r="S319" s="396"/>
      <c r="T319" s="398">
        <f>T320</f>
        <v>0</v>
      </c>
      <c r="AR319" s="332" t="s">
        <v>99</v>
      </c>
      <c r="AT319" s="399" t="s">
        <v>81</v>
      </c>
      <c r="AU319" s="399" t="s">
        <v>44</v>
      </c>
      <c r="AY319" s="332" t="s">
        <v>163</v>
      </c>
      <c r="BK319" s="400">
        <f>BK320</f>
        <v>0</v>
      </c>
    </row>
    <row r="320" spans="2:65" s="267" customFormat="1" ht="31.5" customHeight="1">
      <c r="B320" s="268"/>
      <c r="C320" s="338" t="s">
        <v>540</v>
      </c>
      <c r="D320" s="338" t="s">
        <v>165</v>
      </c>
      <c r="E320" s="339" t="s">
        <v>641</v>
      </c>
      <c r="F320" s="340" t="s">
        <v>642</v>
      </c>
      <c r="G320" s="341" t="s">
        <v>643</v>
      </c>
      <c r="H320" s="342">
        <v>27</v>
      </c>
      <c r="I320" s="107"/>
      <c r="J320" s="343">
        <f>ROUND(I320*H320,2)</f>
        <v>0</v>
      </c>
      <c r="K320" s="340" t="s">
        <v>169</v>
      </c>
      <c r="L320" s="268"/>
      <c r="M320" s="401" t="s">
        <v>5</v>
      </c>
      <c r="N320" s="424" t="s">
        <v>53</v>
      </c>
      <c r="O320" s="425"/>
      <c r="P320" s="426">
        <f>O320*H320</f>
        <v>0</v>
      </c>
      <c r="Q320" s="426">
        <v>0</v>
      </c>
      <c r="R320" s="426">
        <f>Q320*H320</f>
        <v>0</v>
      </c>
      <c r="S320" s="426">
        <v>0</v>
      </c>
      <c r="T320" s="427">
        <f>S320*H320</f>
        <v>0</v>
      </c>
      <c r="AR320" s="386" t="s">
        <v>636</v>
      </c>
      <c r="AT320" s="386" t="s">
        <v>165</v>
      </c>
      <c r="AU320" s="386" t="s">
        <v>90</v>
      </c>
      <c r="AY320" s="386" t="s">
        <v>163</v>
      </c>
      <c r="BE320" s="405">
        <f>IF(N320="základní",J320,0)</f>
        <v>0</v>
      </c>
      <c r="BF320" s="405">
        <f>IF(N320="snížená",J320,0)</f>
        <v>0</v>
      </c>
      <c r="BG320" s="405">
        <f>IF(N320="zákl. přenesená",J320,0)</f>
        <v>0</v>
      </c>
      <c r="BH320" s="405">
        <f>IF(N320="sníž. přenesená",J320,0)</f>
        <v>0</v>
      </c>
      <c r="BI320" s="405">
        <f>IF(N320="nulová",J320,0)</f>
        <v>0</v>
      </c>
      <c r="BJ320" s="386" t="s">
        <v>44</v>
      </c>
      <c r="BK320" s="405">
        <f>ROUND(I320*H320,2)</f>
        <v>0</v>
      </c>
      <c r="BL320" s="386" t="s">
        <v>636</v>
      </c>
      <c r="BM320" s="386" t="s">
        <v>1601</v>
      </c>
    </row>
    <row r="321" spans="2:12" s="267" customFormat="1" ht="6.95" customHeight="1">
      <c r="B321" s="294"/>
      <c r="C321" s="295"/>
      <c r="D321" s="295"/>
      <c r="E321" s="295"/>
      <c r="F321" s="295"/>
      <c r="G321" s="295"/>
      <c r="H321" s="295"/>
      <c r="I321" s="295"/>
      <c r="J321" s="295"/>
      <c r="K321" s="295"/>
      <c r="L321" s="268"/>
    </row>
  </sheetData>
  <sheetProtection password="C712" sheet="1" objects="1" scenarios="1"/>
  <autoFilter ref="C89:K320"/>
  <mergeCells count="9">
    <mergeCell ref="E80:H80"/>
    <mergeCell ref="E82:H8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BR399"/>
  <sheetViews>
    <sheetView showGridLines="0" workbookViewId="0" topLeftCell="A1">
      <pane ySplit="1" topLeftCell="A93" activePane="bottomLeft" state="frozen"/>
      <selection pane="bottomLeft" activeCell="I102" sqref="I102"/>
    </sheetView>
  </sheetViews>
  <sheetFormatPr defaultColWidth="9.33203125" defaultRowHeight="13.5"/>
  <cols>
    <col min="1" max="1" width="8.33203125" style="258" customWidth="1"/>
    <col min="2" max="2" width="1.66796875" style="258" customWidth="1"/>
    <col min="3" max="3" width="4.16015625" style="258" customWidth="1"/>
    <col min="4" max="4" width="4.33203125" style="258" customWidth="1"/>
    <col min="5" max="5" width="17.16015625" style="258" customWidth="1"/>
    <col min="6" max="6" width="75" style="258" customWidth="1"/>
    <col min="7" max="7" width="8.66015625" style="258" customWidth="1"/>
    <col min="8" max="8" width="11.16015625" style="258" customWidth="1"/>
    <col min="9" max="9" width="12.66015625" style="258" customWidth="1"/>
    <col min="10" max="10" width="23.5" style="258" customWidth="1"/>
    <col min="11" max="11" width="15.5" style="258" customWidth="1"/>
    <col min="12" max="12" width="9.33203125" style="258" customWidth="1"/>
    <col min="13" max="18" width="9.33203125" style="258" hidden="1" customWidth="1"/>
    <col min="19" max="19" width="8.16015625" style="258" hidden="1" customWidth="1"/>
    <col min="20" max="20" width="29.66015625" style="258" hidden="1" customWidth="1"/>
    <col min="21" max="21" width="16.33203125" style="258" hidden="1" customWidth="1"/>
    <col min="22" max="22" width="12.33203125" style="258" customWidth="1"/>
    <col min="23" max="23" width="16.33203125" style="258" customWidth="1"/>
    <col min="24" max="24" width="12.33203125" style="258" customWidth="1"/>
    <col min="25" max="25" width="15" style="258" customWidth="1"/>
    <col min="26" max="26" width="11" style="258" customWidth="1"/>
    <col min="27" max="27" width="15" style="258" customWidth="1"/>
    <col min="28" max="28" width="16.33203125" style="258" customWidth="1"/>
    <col min="29" max="29" width="11" style="258" customWidth="1"/>
    <col min="30" max="30" width="15" style="258" customWidth="1"/>
    <col min="31" max="31" width="16.33203125" style="258" customWidth="1"/>
    <col min="32" max="43" width="9.33203125" style="258" customWidth="1"/>
    <col min="44" max="65" width="9.33203125" style="258" hidden="1" customWidth="1"/>
    <col min="66" max="16384" width="9.33203125" style="258" customWidth="1"/>
  </cols>
  <sheetData>
    <row r="1" spans="1:70" ht="21.75" customHeight="1">
      <c r="A1" s="383"/>
      <c r="B1" s="17"/>
      <c r="C1" s="17"/>
      <c r="D1" s="18" t="s">
        <v>1</v>
      </c>
      <c r="E1" s="17"/>
      <c r="F1" s="384" t="s">
        <v>120</v>
      </c>
      <c r="G1" s="530" t="s">
        <v>121</v>
      </c>
      <c r="H1" s="530"/>
      <c r="I1" s="17"/>
      <c r="J1" s="384" t="s">
        <v>122</v>
      </c>
      <c r="K1" s="18" t="s">
        <v>123</v>
      </c>
      <c r="L1" s="384" t="s">
        <v>124</v>
      </c>
      <c r="M1" s="384"/>
      <c r="N1" s="384"/>
      <c r="O1" s="384"/>
      <c r="P1" s="384"/>
      <c r="Q1" s="384"/>
      <c r="R1" s="384"/>
      <c r="S1" s="384"/>
      <c r="T1" s="384"/>
      <c r="U1" s="385"/>
      <c r="V1" s="385"/>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row>
    <row r="2" spans="3:46" ht="36.95" customHeight="1">
      <c r="L2" s="531" t="s">
        <v>8</v>
      </c>
      <c r="M2" s="532"/>
      <c r="N2" s="532"/>
      <c r="O2" s="532"/>
      <c r="P2" s="532"/>
      <c r="Q2" s="532"/>
      <c r="R2" s="532"/>
      <c r="S2" s="532"/>
      <c r="T2" s="532"/>
      <c r="U2" s="532"/>
      <c r="V2" s="532"/>
      <c r="AT2" s="386" t="s">
        <v>116</v>
      </c>
    </row>
    <row r="3" spans="2:46" ht="6.95" customHeight="1">
      <c r="B3" s="259"/>
      <c r="C3" s="260"/>
      <c r="D3" s="260"/>
      <c r="E3" s="260"/>
      <c r="F3" s="260"/>
      <c r="G3" s="260"/>
      <c r="H3" s="260"/>
      <c r="I3" s="260"/>
      <c r="J3" s="260"/>
      <c r="K3" s="261"/>
      <c r="AT3" s="386" t="s">
        <v>90</v>
      </c>
    </row>
    <row r="4" spans="2:46" ht="36.95" customHeight="1">
      <c r="B4" s="262"/>
      <c r="C4" s="263"/>
      <c r="D4" s="264" t="s">
        <v>125</v>
      </c>
      <c r="E4" s="263"/>
      <c r="F4" s="263"/>
      <c r="G4" s="263"/>
      <c r="H4" s="263"/>
      <c r="I4" s="263"/>
      <c r="J4" s="263"/>
      <c r="K4" s="265"/>
      <c r="M4" s="387" t="s">
        <v>13</v>
      </c>
      <c r="AT4" s="386" t="s">
        <v>6</v>
      </c>
    </row>
    <row r="5" spans="2:11" ht="6.95" customHeight="1">
      <c r="B5" s="262"/>
      <c r="C5" s="263"/>
      <c r="D5" s="263"/>
      <c r="E5" s="263"/>
      <c r="F5" s="263"/>
      <c r="G5" s="263"/>
      <c r="H5" s="263"/>
      <c r="I5" s="263"/>
      <c r="J5" s="263"/>
      <c r="K5" s="265"/>
    </row>
    <row r="6" spans="2:11" ht="15">
      <c r="B6" s="262"/>
      <c r="C6" s="263"/>
      <c r="D6" s="266" t="s">
        <v>19</v>
      </c>
      <c r="E6" s="263"/>
      <c r="F6" s="263"/>
      <c r="G6" s="263"/>
      <c r="H6" s="263"/>
      <c r="I6" s="263"/>
      <c r="J6" s="263"/>
      <c r="K6" s="265"/>
    </row>
    <row r="7" spans="2:11" ht="22.5" customHeight="1">
      <c r="B7" s="262"/>
      <c r="C7" s="263"/>
      <c r="D7" s="263"/>
      <c r="E7" s="525" t="str">
        <f>'Rekapitulace stavby'!K6</f>
        <v>Výměna nevyhovujících požárních uzávěrů objektů - Masarykova nemocnice Úl.</v>
      </c>
      <c r="F7" s="526"/>
      <c r="G7" s="526"/>
      <c r="H7" s="526"/>
      <c r="I7" s="263"/>
      <c r="J7" s="263"/>
      <c r="K7" s="265"/>
    </row>
    <row r="8" spans="2:11" s="267" customFormat="1" ht="15">
      <c r="B8" s="268"/>
      <c r="C8" s="269"/>
      <c r="D8" s="266" t="s">
        <v>126</v>
      </c>
      <c r="E8" s="269"/>
      <c r="F8" s="269"/>
      <c r="G8" s="269"/>
      <c r="H8" s="269"/>
      <c r="I8" s="269"/>
      <c r="J8" s="269"/>
      <c r="K8" s="270"/>
    </row>
    <row r="9" spans="2:11" s="267" customFormat="1" ht="36.95" customHeight="1">
      <c r="B9" s="268"/>
      <c r="C9" s="269"/>
      <c r="D9" s="269"/>
      <c r="E9" s="527" t="s">
        <v>1602</v>
      </c>
      <c r="F9" s="528"/>
      <c r="G9" s="528"/>
      <c r="H9" s="528"/>
      <c r="I9" s="269"/>
      <c r="J9" s="269"/>
      <c r="K9" s="270"/>
    </row>
    <row r="10" spans="2:11" s="267" customFormat="1" ht="13.5">
      <c r="B10" s="268"/>
      <c r="C10" s="269"/>
      <c r="D10" s="269"/>
      <c r="E10" s="269"/>
      <c r="F10" s="269"/>
      <c r="G10" s="269"/>
      <c r="H10" s="269"/>
      <c r="I10" s="269"/>
      <c r="J10" s="269"/>
      <c r="K10" s="270"/>
    </row>
    <row r="11" spans="2:11" s="267" customFormat="1" ht="14.45" customHeight="1">
      <c r="B11" s="268"/>
      <c r="C11" s="269"/>
      <c r="D11" s="266" t="s">
        <v>21</v>
      </c>
      <c r="E11" s="269"/>
      <c r="F11" s="271" t="s">
        <v>22</v>
      </c>
      <c r="G11" s="269"/>
      <c r="H11" s="269"/>
      <c r="I11" s="266" t="s">
        <v>23</v>
      </c>
      <c r="J11" s="271" t="s">
        <v>24</v>
      </c>
      <c r="K11" s="270"/>
    </row>
    <row r="12" spans="2:11" s="267" customFormat="1" ht="14.45" customHeight="1">
      <c r="B12" s="268"/>
      <c r="C12" s="269"/>
      <c r="D12" s="266" t="s">
        <v>25</v>
      </c>
      <c r="E12" s="269"/>
      <c r="F12" s="271" t="s">
        <v>26</v>
      </c>
      <c r="G12" s="269"/>
      <c r="H12" s="269"/>
      <c r="I12" s="266" t="s">
        <v>27</v>
      </c>
      <c r="J12" s="272" t="str">
        <f>'Rekapitulace stavby'!AN8</f>
        <v>09.02.2017</v>
      </c>
      <c r="K12" s="270"/>
    </row>
    <row r="13" spans="2:11" s="267" customFormat="1" ht="21.75" customHeight="1">
      <c r="B13" s="268"/>
      <c r="C13" s="269"/>
      <c r="D13" s="273" t="s">
        <v>29</v>
      </c>
      <c r="E13" s="269"/>
      <c r="F13" s="274" t="s">
        <v>30</v>
      </c>
      <c r="G13" s="269"/>
      <c r="H13" s="269"/>
      <c r="I13" s="273" t="s">
        <v>31</v>
      </c>
      <c r="J13" s="274" t="s">
        <v>32</v>
      </c>
      <c r="K13" s="270"/>
    </row>
    <row r="14" spans="2:11" s="267" customFormat="1" ht="14.45" customHeight="1">
      <c r="B14" s="268"/>
      <c r="C14" s="269"/>
      <c r="D14" s="266" t="s">
        <v>33</v>
      </c>
      <c r="E14" s="269"/>
      <c r="F14" s="269"/>
      <c r="G14" s="269"/>
      <c r="H14" s="269"/>
      <c r="I14" s="266" t="s">
        <v>34</v>
      </c>
      <c r="J14" s="271" t="s">
        <v>35</v>
      </c>
      <c r="K14" s="270"/>
    </row>
    <row r="15" spans="2:11" s="267" customFormat="1" ht="18" customHeight="1">
      <c r="B15" s="268"/>
      <c r="C15" s="269"/>
      <c r="D15" s="269"/>
      <c r="E15" s="271" t="s">
        <v>36</v>
      </c>
      <c r="F15" s="269"/>
      <c r="G15" s="269"/>
      <c r="H15" s="269"/>
      <c r="I15" s="266" t="s">
        <v>37</v>
      </c>
      <c r="J15" s="271" t="s">
        <v>38</v>
      </c>
      <c r="K15" s="270"/>
    </row>
    <row r="16" spans="2:11" s="267" customFormat="1" ht="6.95" customHeight="1">
      <c r="B16" s="268"/>
      <c r="C16" s="269"/>
      <c r="D16" s="269"/>
      <c r="E16" s="269"/>
      <c r="F16" s="269"/>
      <c r="G16" s="269"/>
      <c r="H16" s="269"/>
      <c r="I16" s="269"/>
      <c r="J16" s="269"/>
      <c r="K16" s="270"/>
    </row>
    <row r="17" spans="2:11" s="267" customFormat="1" ht="14.45" customHeight="1">
      <c r="B17" s="268"/>
      <c r="C17" s="269"/>
      <c r="D17" s="266" t="s">
        <v>39</v>
      </c>
      <c r="E17" s="269"/>
      <c r="F17" s="269"/>
      <c r="G17" s="269"/>
      <c r="H17" s="269"/>
      <c r="I17" s="266" t="s">
        <v>34</v>
      </c>
      <c r="J17" s="271" t="str">
        <f>IF('Rekapitulace stavby'!AN13="Vyplň údaj","",IF('Rekapitulace stavby'!AN13="","",'Rekapitulace stavby'!AN13))</f>
        <v/>
      </c>
      <c r="K17" s="270"/>
    </row>
    <row r="18" spans="2:11" s="267" customFormat="1" ht="18" customHeight="1">
      <c r="B18" s="268"/>
      <c r="C18" s="269"/>
      <c r="D18" s="269"/>
      <c r="E18" s="271" t="str">
        <f>IF('Rekapitulace stavby'!E14="Vyplň údaj","",IF('Rekapitulace stavby'!E14="","",'Rekapitulace stavby'!E14))</f>
        <v/>
      </c>
      <c r="F18" s="269"/>
      <c r="G18" s="269"/>
      <c r="H18" s="269"/>
      <c r="I18" s="266" t="s">
        <v>37</v>
      </c>
      <c r="J18" s="271" t="str">
        <f>IF('Rekapitulace stavby'!AN14="Vyplň údaj","",IF('Rekapitulace stavby'!AN14="","",'Rekapitulace stavby'!AN14))</f>
        <v/>
      </c>
      <c r="K18" s="270"/>
    </row>
    <row r="19" spans="2:11" s="267" customFormat="1" ht="6.95" customHeight="1">
      <c r="B19" s="268"/>
      <c r="C19" s="269"/>
      <c r="D19" s="269"/>
      <c r="E19" s="269"/>
      <c r="F19" s="269"/>
      <c r="G19" s="269"/>
      <c r="H19" s="269"/>
      <c r="I19" s="269"/>
      <c r="J19" s="269"/>
      <c r="K19" s="270"/>
    </row>
    <row r="20" spans="2:11" s="267" customFormat="1" ht="14.45" customHeight="1">
      <c r="B20" s="268"/>
      <c r="C20" s="269"/>
      <c r="D20" s="266" t="s">
        <v>41</v>
      </c>
      <c r="E20" s="269"/>
      <c r="F20" s="269"/>
      <c r="G20" s="269"/>
      <c r="H20" s="269"/>
      <c r="I20" s="266" t="s">
        <v>34</v>
      </c>
      <c r="J20" s="271" t="s">
        <v>5</v>
      </c>
      <c r="K20" s="270"/>
    </row>
    <row r="21" spans="2:11" s="267" customFormat="1" ht="18" customHeight="1">
      <c r="B21" s="268"/>
      <c r="C21" s="269"/>
      <c r="D21" s="269"/>
      <c r="E21" s="271" t="s">
        <v>43</v>
      </c>
      <c r="F21" s="269"/>
      <c r="G21" s="269"/>
      <c r="H21" s="269"/>
      <c r="I21" s="266" t="s">
        <v>37</v>
      </c>
      <c r="J21" s="271" t="s">
        <v>5</v>
      </c>
      <c r="K21" s="270"/>
    </row>
    <row r="22" spans="2:11" s="267" customFormat="1" ht="6.95" customHeight="1">
      <c r="B22" s="268"/>
      <c r="C22" s="269"/>
      <c r="D22" s="269"/>
      <c r="E22" s="269"/>
      <c r="F22" s="269"/>
      <c r="G22" s="269"/>
      <c r="H22" s="269"/>
      <c r="I22" s="269"/>
      <c r="J22" s="269"/>
      <c r="K22" s="270"/>
    </row>
    <row r="23" spans="2:11" s="267" customFormat="1" ht="14.45" customHeight="1">
      <c r="B23" s="268"/>
      <c r="C23" s="269"/>
      <c r="D23" s="266" t="s">
        <v>45</v>
      </c>
      <c r="E23" s="269"/>
      <c r="F23" s="269"/>
      <c r="G23" s="269"/>
      <c r="H23" s="269"/>
      <c r="I23" s="269"/>
      <c r="J23" s="269"/>
      <c r="K23" s="270"/>
    </row>
    <row r="24" spans="2:11" s="275" customFormat="1" ht="63" customHeight="1">
      <c r="B24" s="276"/>
      <c r="C24" s="277"/>
      <c r="D24" s="277"/>
      <c r="E24" s="529" t="s">
        <v>47</v>
      </c>
      <c r="F24" s="529"/>
      <c r="G24" s="529"/>
      <c r="H24" s="529"/>
      <c r="I24" s="277"/>
      <c r="J24" s="277"/>
      <c r="K24" s="278"/>
    </row>
    <row r="25" spans="2:11" s="267" customFormat="1" ht="6.95" customHeight="1">
      <c r="B25" s="268"/>
      <c r="C25" s="269"/>
      <c r="D25" s="269"/>
      <c r="E25" s="269"/>
      <c r="F25" s="269"/>
      <c r="G25" s="269"/>
      <c r="H25" s="269"/>
      <c r="I25" s="269"/>
      <c r="J25" s="269"/>
      <c r="K25" s="270"/>
    </row>
    <row r="26" spans="2:11" s="267" customFormat="1" ht="6.95" customHeight="1">
      <c r="B26" s="268"/>
      <c r="C26" s="269"/>
      <c r="D26" s="279"/>
      <c r="E26" s="279"/>
      <c r="F26" s="279"/>
      <c r="G26" s="279"/>
      <c r="H26" s="279"/>
      <c r="I26" s="279"/>
      <c r="J26" s="279"/>
      <c r="K26" s="280"/>
    </row>
    <row r="27" spans="2:11" s="267" customFormat="1" ht="25.35" customHeight="1">
      <c r="B27" s="268"/>
      <c r="C27" s="269"/>
      <c r="D27" s="281" t="s">
        <v>48</v>
      </c>
      <c r="E27" s="269"/>
      <c r="F27" s="269"/>
      <c r="G27" s="269"/>
      <c r="H27" s="269"/>
      <c r="I27" s="269"/>
      <c r="J27" s="282">
        <f>ROUND(J90,0)</f>
        <v>0</v>
      </c>
      <c r="K27" s="270"/>
    </row>
    <row r="28" spans="2:11" s="267" customFormat="1" ht="6.95" customHeight="1">
      <c r="B28" s="268"/>
      <c r="C28" s="269"/>
      <c r="D28" s="279"/>
      <c r="E28" s="279"/>
      <c r="F28" s="279"/>
      <c r="G28" s="279"/>
      <c r="H28" s="279"/>
      <c r="I28" s="279"/>
      <c r="J28" s="279"/>
      <c r="K28" s="280"/>
    </row>
    <row r="29" spans="2:11" s="267" customFormat="1" ht="14.45" customHeight="1">
      <c r="B29" s="268"/>
      <c r="C29" s="269"/>
      <c r="D29" s="269"/>
      <c r="E29" s="269"/>
      <c r="F29" s="283" t="s">
        <v>50</v>
      </c>
      <c r="G29" s="269"/>
      <c r="H29" s="269"/>
      <c r="I29" s="283" t="s">
        <v>49</v>
      </c>
      <c r="J29" s="283" t="s">
        <v>51</v>
      </c>
      <c r="K29" s="270"/>
    </row>
    <row r="30" spans="2:11" s="267" customFormat="1" ht="14.45" customHeight="1">
      <c r="B30" s="268"/>
      <c r="C30" s="269"/>
      <c r="D30" s="284" t="s">
        <v>52</v>
      </c>
      <c r="E30" s="284" t="s">
        <v>53</v>
      </c>
      <c r="F30" s="285">
        <f>ROUND(SUM(BE90:BE398),0)</f>
        <v>0</v>
      </c>
      <c r="G30" s="269"/>
      <c r="H30" s="269"/>
      <c r="I30" s="286">
        <v>0.21</v>
      </c>
      <c r="J30" s="285">
        <f>ROUND(ROUND((SUM(BE90:BE398)),0)*I30,1)</f>
        <v>0</v>
      </c>
      <c r="K30" s="270"/>
    </row>
    <row r="31" spans="2:11" s="267" customFormat="1" ht="14.45" customHeight="1">
      <c r="B31" s="268"/>
      <c r="C31" s="269"/>
      <c r="D31" s="269"/>
      <c r="E31" s="284" t="s">
        <v>54</v>
      </c>
      <c r="F31" s="285">
        <f>ROUND(SUM(BF90:BF398),0)</f>
        <v>0</v>
      </c>
      <c r="G31" s="269"/>
      <c r="H31" s="269"/>
      <c r="I31" s="286">
        <v>0.15</v>
      </c>
      <c r="J31" s="285">
        <f>ROUND(ROUND((SUM(BF90:BF398)),0)*I31,1)</f>
        <v>0</v>
      </c>
      <c r="K31" s="270"/>
    </row>
    <row r="32" spans="2:11" s="267" customFormat="1" ht="14.45" customHeight="1" hidden="1">
      <c r="B32" s="268"/>
      <c r="C32" s="269"/>
      <c r="D32" s="269"/>
      <c r="E32" s="284" t="s">
        <v>55</v>
      </c>
      <c r="F32" s="285">
        <f>ROUND(SUM(BG90:BG398),0)</f>
        <v>0</v>
      </c>
      <c r="G32" s="269"/>
      <c r="H32" s="269"/>
      <c r="I32" s="286">
        <v>0.21</v>
      </c>
      <c r="J32" s="285">
        <v>0</v>
      </c>
      <c r="K32" s="270"/>
    </row>
    <row r="33" spans="2:11" s="267" customFormat="1" ht="14.45" customHeight="1" hidden="1">
      <c r="B33" s="268"/>
      <c r="C33" s="269"/>
      <c r="D33" s="269"/>
      <c r="E33" s="284" t="s">
        <v>56</v>
      </c>
      <c r="F33" s="285">
        <f>ROUND(SUM(BH90:BH398),0)</f>
        <v>0</v>
      </c>
      <c r="G33" s="269"/>
      <c r="H33" s="269"/>
      <c r="I33" s="286">
        <v>0.15</v>
      </c>
      <c r="J33" s="285">
        <v>0</v>
      </c>
      <c r="K33" s="270"/>
    </row>
    <row r="34" spans="2:11" s="267" customFormat="1" ht="14.45" customHeight="1" hidden="1">
      <c r="B34" s="268"/>
      <c r="C34" s="269"/>
      <c r="D34" s="269"/>
      <c r="E34" s="284" t="s">
        <v>57</v>
      </c>
      <c r="F34" s="285">
        <f>ROUND(SUM(BI90:BI398),0)</f>
        <v>0</v>
      </c>
      <c r="G34" s="269"/>
      <c r="H34" s="269"/>
      <c r="I34" s="286">
        <v>0</v>
      </c>
      <c r="J34" s="285">
        <v>0</v>
      </c>
      <c r="K34" s="270"/>
    </row>
    <row r="35" spans="2:11" s="267" customFormat="1" ht="6.95" customHeight="1">
      <c r="B35" s="268"/>
      <c r="C35" s="269"/>
      <c r="D35" s="269"/>
      <c r="E35" s="269"/>
      <c r="F35" s="269"/>
      <c r="G35" s="269"/>
      <c r="H35" s="269"/>
      <c r="I35" s="269"/>
      <c r="J35" s="269"/>
      <c r="K35" s="270"/>
    </row>
    <row r="36" spans="2:11" s="267" customFormat="1" ht="25.35" customHeight="1">
      <c r="B36" s="268"/>
      <c r="C36" s="287"/>
      <c r="D36" s="288" t="s">
        <v>58</v>
      </c>
      <c r="E36" s="289"/>
      <c r="F36" s="289"/>
      <c r="G36" s="290" t="s">
        <v>59</v>
      </c>
      <c r="H36" s="291" t="s">
        <v>60</v>
      </c>
      <c r="I36" s="289"/>
      <c r="J36" s="292">
        <f>SUM(J27:J34)</f>
        <v>0</v>
      </c>
      <c r="K36" s="293"/>
    </row>
    <row r="37" spans="2:11" s="267" customFormat="1" ht="14.45" customHeight="1">
      <c r="B37" s="294"/>
      <c r="C37" s="295"/>
      <c r="D37" s="295"/>
      <c r="E37" s="295"/>
      <c r="F37" s="295"/>
      <c r="G37" s="295"/>
      <c r="H37" s="295"/>
      <c r="I37" s="295"/>
      <c r="J37" s="295"/>
      <c r="K37" s="296"/>
    </row>
    <row r="41" spans="2:11" s="267" customFormat="1" ht="6.95" customHeight="1">
      <c r="B41" s="297"/>
      <c r="C41" s="298"/>
      <c r="D41" s="298"/>
      <c r="E41" s="298"/>
      <c r="F41" s="298"/>
      <c r="G41" s="298"/>
      <c r="H41" s="298"/>
      <c r="I41" s="298"/>
      <c r="J41" s="298"/>
      <c r="K41" s="299"/>
    </row>
    <row r="42" spans="2:11" s="267" customFormat="1" ht="36.95" customHeight="1">
      <c r="B42" s="268"/>
      <c r="C42" s="264" t="s">
        <v>128</v>
      </c>
      <c r="D42" s="269"/>
      <c r="E42" s="269"/>
      <c r="F42" s="269"/>
      <c r="G42" s="269"/>
      <c r="H42" s="269"/>
      <c r="I42" s="269"/>
      <c r="J42" s="269"/>
      <c r="K42" s="270"/>
    </row>
    <row r="43" spans="2:11" s="267" customFormat="1" ht="6.95" customHeight="1">
      <c r="B43" s="268"/>
      <c r="C43" s="269"/>
      <c r="D43" s="269"/>
      <c r="E43" s="269"/>
      <c r="F43" s="269"/>
      <c r="G43" s="269"/>
      <c r="H43" s="269"/>
      <c r="I43" s="269"/>
      <c r="J43" s="269"/>
      <c r="K43" s="270"/>
    </row>
    <row r="44" spans="2:11" s="267" customFormat="1" ht="14.45" customHeight="1">
      <c r="B44" s="268"/>
      <c r="C44" s="266" t="s">
        <v>19</v>
      </c>
      <c r="D44" s="269"/>
      <c r="E44" s="269"/>
      <c r="F44" s="269"/>
      <c r="G44" s="269"/>
      <c r="H44" s="269"/>
      <c r="I44" s="269"/>
      <c r="J44" s="269"/>
      <c r="K44" s="270"/>
    </row>
    <row r="45" spans="2:11" s="267" customFormat="1" ht="22.5" customHeight="1">
      <c r="B45" s="268"/>
      <c r="C45" s="269"/>
      <c r="D45" s="269"/>
      <c r="E45" s="525" t="str">
        <f>E7</f>
        <v>Výměna nevyhovujících požárních uzávěrů objektů - Masarykova nemocnice Úl.</v>
      </c>
      <c r="F45" s="526"/>
      <c r="G45" s="526"/>
      <c r="H45" s="526"/>
      <c r="I45" s="269"/>
      <c r="J45" s="269"/>
      <c r="K45" s="270"/>
    </row>
    <row r="46" spans="2:11" s="267" customFormat="1" ht="14.45" customHeight="1">
      <c r="B46" s="268"/>
      <c r="C46" s="266" t="s">
        <v>126</v>
      </c>
      <c r="D46" s="269"/>
      <c r="E46" s="269"/>
      <c r="F46" s="269"/>
      <c r="G46" s="269"/>
      <c r="H46" s="269"/>
      <c r="I46" s="269"/>
      <c r="J46" s="269"/>
      <c r="K46" s="270"/>
    </row>
    <row r="47" spans="2:11" s="267" customFormat="1" ht="23.25" customHeight="1">
      <c r="B47" s="268"/>
      <c r="C47" s="269"/>
      <c r="D47" s="269"/>
      <c r="E47" s="527" t="str">
        <f>E9</f>
        <v>10 - Budova Stravovací zařízení</v>
      </c>
      <c r="F47" s="528"/>
      <c r="G47" s="528"/>
      <c r="H47" s="528"/>
      <c r="I47" s="269"/>
      <c r="J47" s="269"/>
      <c r="K47" s="270"/>
    </row>
    <row r="48" spans="2:11" s="267" customFormat="1" ht="6.95" customHeight="1">
      <c r="B48" s="268"/>
      <c r="C48" s="269"/>
      <c r="D48" s="269"/>
      <c r="E48" s="269"/>
      <c r="F48" s="269"/>
      <c r="G48" s="269"/>
      <c r="H48" s="269"/>
      <c r="I48" s="269"/>
      <c r="J48" s="269"/>
      <c r="K48" s="270"/>
    </row>
    <row r="49" spans="2:11" s="267" customFormat="1" ht="18" customHeight="1">
      <c r="B49" s="268"/>
      <c r="C49" s="266" t="s">
        <v>25</v>
      </c>
      <c r="D49" s="269"/>
      <c r="E49" s="269"/>
      <c r="F49" s="271" t="str">
        <f>F12</f>
        <v>Ústí nad Labem</v>
      </c>
      <c r="G49" s="269"/>
      <c r="H49" s="269"/>
      <c r="I49" s="266" t="s">
        <v>27</v>
      </c>
      <c r="J49" s="272" t="str">
        <f>IF(J12="","",J12)</f>
        <v>09.02.2017</v>
      </c>
      <c r="K49" s="270"/>
    </row>
    <row r="50" spans="2:11" s="267" customFormat="1" ht="6.95" customHeight="1">
      <c r="B50" s="268"/>
      <c r="C50" s="269"/>
      <c r="D50" s="269"/>
      <c r="E50" s="269"/>
      <c r="F50" s="269"/>
      <c r="G50" s="269"/>
      <c r="H50" s="269"/>
      <c r="I50" s="269"/>
      <c r="J50" s="269"/>
      <c r="K50" s="270"/>
    </row>
    <row r="51" spans="2:11" s="267" customFormat="1" ht="15">
      <c r="B51" s="268"/>
      <c r="C51" s="266" t="s">
        <v>33</v>
      </c>
      <c r="D51" s="269"/>
      <c r="E51" s="269"/>
      <c r="F51" s="271" t="str">
        <f>E15</f>
        <v>Krajská zdravotní, a.s.</v>
      </c>
      <c r="G51" s="269"/>
      <c r="H51" s="269"/>
      <c r="I51" s="266" t="s">
        <v>41</v>
      </c>
      <c r="J51" s="271" t="str">
        <f>E21</f>
        <v>PBŘ</v>
      </c>
      <c r="K51" s="270"/>
    </row>
    <row r="52" spans="2:11" s="267" customFormat="1" ht="14.45" customHeight="1">
      <c r="B52" s="268"/>
      <c r="C52" s="266" t="s">
        <v>39</v>
      </c>
      <c r="D52" s="269"/>
      <c r="E52" s="269"/>
      <c r="F52" s="271" t="str">
        <f>IF(E18="","",E18)</f>
        <v/>
      </c>
      <c r="G52" s="269"/>
      <c r="H52" s="269"/>
      <c r="I52" s="269"/>
      <c r="J52" s="269"/>
      <c r="K52" s="270"/>
    </row>
    <row r="53" spans="2:11" s="267" customFormat="1" ht="10.35" customHeight="1">
      <c r="B53" s="268"/>
      <c r="C53" s="269"/>
      <c r="D53" s="269"/>
      <c r="E53" s="269"/>
      <c r="F53" s="269"/>
      <c r="G53" s="269"/>
      <c r="H53" s="269"/>
      <c r="I53" s="269"/>
      <c r="J53" s="269"/>
      <c r="K53" s="270"/>
    </row>
    <row r="54" spans="2:11" s="267" customFormat="1" ht="29.25" customHeight="1">
      <c r="B54" s="268"/>
      <c r="C54" s="300" t="s">
        <v>129</v>
      </c>
      <c r="D54" s="287"/>
      <c r="E54" s="287"/>
      <c r="F54" s="287"/>
      <c r="G54" s="287"/>
      <c r="H54" s="287"/>
      <c r="I54" s="287"/>
      <c r="J54" s="301" t="s">
        <v>130</v>
      </c>
      <c r="K54" s="302"/>
    </row>
    <row r="55" spans="2:11" s="267" customFormat="1" ht="10.35" customHeight="1">
      <c r="B55" s="268"/>
      <c r="C55" s="269"/>
      <c r="D55" s="269"/>
      <c r="E55" s="269"/>
      <c r="F55" s="269"/>
      <c r="G55" s="269"/>
      <c r="H55" s="269"/>
      <c r="I55" s="269"/>
      <c r="J55" s="269"/>
      <c r="K55" s="270"/>
    </row>
    <row r="56" spans="2:47" s="267" customFormat="1" ht="29.25" customHeight="1">
      <c r="B56" s="268"/>
      <c r="C56" s="303" t="s">
        <v>131</v>
      </c>
      <c r="D56" s="269"/>
      <c r="E56" s="269"/>
      <c r="F56" s="269"/>
      <c r="G56" s="269"/>
      <c r="H56" s="269"/>
      <c r="I56" s="269"/>
      <c r="J56" s="282">
        <f>J90</f>
        <v>0</v>
      </c>
      <c r="K56" s="270"/>
      <c r="AU56" s="386" t="s">
        <v>132</v>
      </c>
    </row>
    <row r="57" spans="2:11" s="304" customFormat="1" ht="24.95" customHeight="1">
      <c r="B57" s="305"/>
      <c r="C57" s="306"/>
      <c r="D57" s="307" t="s">
        <v>133</v>
      </c>
      <c r="E57" s="308"/>
      <c r="F57" s="308"/>
      <c r="G57" s="308"/>
      <c r="H57" s="308"/>
      <c r="I57" s="308"/>
      <c r="J57" s="309">
        <f>J91</f>
        <v>0</v>
      </c>
      <c r="K57" s="310"/>
    </row>
    <row r="58" spans="2:11" s="311" customFormat="1" ht="19.9" customHeight="1">
      <c r="B58" s="312"/>
      <c r="C58" s="313"/>
      <c r="D58" s="314" t="s">
        <v>134</v>
      </c>
      <c r="E58" s="315"/>
      <c r="F58" s="315"/>
      <c r="G58" s="315"/>
      <c r="H58" s="315"/>
      <c r="I58" s="315"/>
      <c r="J58" s="316">
        <f>J92</f>
        <v>0</v>
      </c>
      <c r="K58" s="317"/>
    </row>
    <row r="59" spans="2:11" s="311" customFormat="1" ht="19.9" customHeight="1">
      <c r="B59" s="312"/>
      <c r="C59" s="313"/>
      <c r="D59" s="314" t="s">
        <v>135</v>
      </c>
      <c r="E59" s="315"/>
      <c r="F59" s="315"/>
      <c r="G59" s="315"/>
      <c r="H59" s="315"/>
      <c r="I59" s="315"/>
      <c r="J59" s="316">
        <f>J152</f>
        <v>0</v>
      </c>
      <c r="K59" s="317"/>
    </row>
    <row r="60" spans="2:11" s="311" customFormat="1" ht="19.9" customHeight="1">
      <c r="B60" s="312"/>
      <c r="C60" s="313"/>
      <c r="D60" s="314" t="s">
        <v>136</v>
      </c>
      <c r="E60" s="315"/>
      <c r="F60" s="315"/>
      <c r="G60" s="315"/>
      <c r="H60" s="315"/>
      <c r="I60" s="315"/>
      <c r="J60" s="316">
        <f>J200</f>
        <v>0</v>
      </c>
      <c r="K60" s="317"/>
    </row>
    <row r="61" spans="2:11" s="311" customFormat="1" ht="19.9" customHeight="1">
      <c r="B61" s="312"/>
      <c r="C61" s="313"/>
      <c r="D61" s="314" t="s">
        <v>137</v>
      </c>
      <c r="E61" s="315"/>
      <c r="F61" s="315"/>
      <c r="G61" s="315"/>
      <c r="H61" s="315"/>
      <c r="I61" s="315"/>
      <c r="J61" s="316">
        <f>J216</f>
        <v>0</v>
      </c>
      <c r="K61" s="317"/>
    </row>
    <row r="62" spans="2:11" s="304" customFormat="1" ht="24.95" customHeight="1">
      <c r="B62" s="305"/>
      <c r="C62" s="306"/>
      <c r="D62" s="307" t="s">
        <v>138</v>
      </c>
      <c r="E62" s="308"/>
      <c r="F62" s="308"/>
      <c r="G62" s="308"/>
      <c r="H62" s="308"/>
      <c r="I62" s="308"/>
      <c r="J62" s="309">
        <f>J221</f>
        <v>0</v>
      </c>
      <c r="K62" s="310"/>
    </row>
    <row r="63" spans="2:11" s="311" customFormat="1" ht="19.9" customHeight="1">
      <c r="B63" s="312"/>
      <c r="C63" s="313"/>
      <c r="D63" s="314" t="s">
        <v>139</v>
      </c>
      <c r="E63" s="315"/>
      <c r="F63" s="315"/>
      <c r="G63" s="315"/>
      <c r="H63" s="315"/>
      <c r="I63" s="315"/>
      <c r="J63" s="316">
        <f>J222</f>
        <v>0</v>
      </c>
      <c r="K63" s="317"/>
    </row>
    <row r="64" spans="2:11" s="311" customFormat="1" ht="19.9" customHeight="1">
      <c r="B64" s="312"/>
      <c r="C64" s="313"/>
      <c r="D64" s="314" t="s">
        <v>140</v>
      </c>
      <c r="E64" s="315"/>
      <c r="F64" s="315"/>
      <c r="G64" s="315"/>
      <c r="H64" s="315"/>
      <c r="I64" s="315"/>
      <c r="J64" s="316">
        <f>J267</f>
        <v>0</v>
      </c>
      <c r="K64" s="317"/>
    </row>
    <row r="65" spans="2:11" s="311" customFormat="1" ht="19.9" customHeight="1">
      <c r="B65" s="312"/>
      <c r="C65" s="313"/>
      <c r="D65" s="314" t="s">
        <v>141</v>
      </c>
      <c r="E65" s="315"/>
      <c r="F65" s="315"/>
      <c r="G65" s="315"/>
      <c r="H65" s="315"/>
      <c r="I65" s="315"/>
      <c r="J65" s="316">
        <f>J286</f>
        <v>0</v>
      </c>
      <c r="K65" s="317"/>
    </row>
    <row r="66" spans="2:11" s="311" customFormat="1" ht="19.9" customHeight="1">
      <c r="B66" s="312"/>
      <c r="C66" s="313"/>
      <c r="D66" s="314" t="s">
        <v>142</v>
      </c>
      <c r="E66" s="315"/>
      <c r="F66" s="315"/>
      <c r="G66" s="315"/>
      <c r="H66" s="315"/>
      <c r="I66" s="315"/>
      <c r="J66" s="316">
        <f>J323</f>
        <v>0</v>
      </c>
      <c r="K66" s="317"/>
    </row>
    <row r="67" spans="2:11" s="304" customFormat="1" ht="24.95" customHeight="1">
      <c r="B67" s="305"/>
      <c r="C67" s="306"/>
      <c r="D67" s="307" t="s">
        <v>143</v>
      </c>
      <c r="E67" s="308"/>
      <c r="F67" s="308"/>
      <c r="G67" s="308"/>
      <c r="H67" s="308"/>
      <c r="I67" s="308"/>
      <c r="J67" s="309">
        <f>J388</f>
        <v>0</v>
      </c>
      <c r="K67" s="310"/>
    </row>
    <row r="68" spans="2:11" s="304" customFormat="1" ht="24.95" customHeight="1">
      <c r="B68" s="305"/>
      <c r="C68" s="306"/>
      <c r="D68" s="307" t="s">
        <v>144</v>
      </c>
      <c r="E68" s="308"/>
      <c r="F68" s="308"/>
      <c r="G68" s="308"/>
      <c r="H68" s="308"/>
      <c r="I68" s="308"/>
      <c r="J68" s="309">
        <f>J394</f>
        <v>0</v>
      </c>
      <c r="K68" s="310"/>
    </row>
    <row r="69" spans="2:11" s="311" customFormat="1" ht="19.9" customHeight="1">
      <c r="B69" s="312"/>
      <c r="C69" s="313"/>
      <c r="D69" s="314" t="s">
        <v>145</v>
      </c>
      <c r="E69" s="315"/>
      <c r="F69" s="315"/>
      <c r="G69" s="315"/>
      <c r="H69" s="315"/>
      <c r="I69" s="315"/>
      <c r="J69" s="316">
        <f>J395</f>
        <v>0</v>
      </c>
      <c r="K69" s="317"/>
    </row>
    <row r="70" spans="2:11" s="311" customFormat="1" ht="19.9" customHeight="1">
      <c r="B70" s="312"/>
      <c r="C70" s="313"/>
      <c r="D70" s="314" t="s">
        <v>146</v>
      </c>
      <c r="E70" s="315"/>
      <c r="F70" s="315"/>
      <c r="G70" s="315"/>
      <c r="H70" s="315"/>
      <c r="I70" s="315"/>
      <c r="J70" s="316">
        <f>J397</f>
        <v>0</v>
      </c>
      <c r="K70" s="317"/>
    </row>
    <row r="71" spans="2:11" s="267" customFormat="1" ht="21.75" customHeight="1">
      <c r="B71" s="268"/>
      <c r="C71" s="269"/>
      <c r="D71" s="269"/>
      <c r="E71" s="269"/>
      <c r="F71" s="269"/>
      <c r="G71" s="269"/>
      <c r="H71" s="269"/>
      <c r="I71" s="269"/>
      <c r="J71" s="269"/>
      <c r="K71" s="270"/>
    </row>
    <row r="72" spans="2:11" s="267" customFormat="1" ht="6.95" customHeight="1">
      <c r="B72" s="294"/>
      <c r="C72" s="295"/>
      <c r="D72" s="295"/>
      <c r="E72" s="295"/>
      <c r="F72" s="295"/>
      <c r="G72" s="295"/>
      <c r="H72" s="295"/>
      <c r="I72" s="295"/>
      <c r="J72" s="295"/>
      <c r="K72" s="296"/>
    </row>
    <row r="76" spans="2:12" s="267" customFormat="1" ht="6.95" customHeight="1">
      <c r="B76" s="297"/>
      <c r="C76" s="298"/>
      <c r="D76" s="298"/>
      <c r="E76" s="298"/>
      <c r="F76" s="298"/>
      <c r="G76" s="298"/>
      <c r="H76" s="298"/>
      <c r="I76" s="298"/>
      <c r="J76" s="298"/>
      <c r="K76" s="298"/>
      <c r="L76" s="268"/>
    </row>
    <row r="77" spans="2:12" s="267" customFormat="1" ht="36.95" customHeight="1">
      <c r="B77" s="268"/>
      <c r="C77" s="318" t="s">
        <v>147</v>
      </c>
      <c r="L77" s="268"/>
    </row>
    <row r="78" spans="2:12" s="267" customFormat="1" ht="6.95" customHeight="1">
      <c r="B78" s="268"/>
      <c r="L78" s="268"/>
    </row>
    <row r="79" spans="2:12" s="267" customFormat="1" ht="14.45" customHeight="1">
      <c r="B79" s="268"/>
      <c r="C79" s="319" t="s">
        <v>19</v>
      </c>
      <c r="L79" s="268"/>
    </row>
    <row r="80" spans="2:12" s="267" customFormat="1" ht="22.5" customHeight="1">
      <c r="B80" s="268"/>
      <c r="E80" s="520" t="str">
        <f>E7</f>
        <v>Výměna nevyhovujících požárních uzávěrů objektů - Masarykova nemocnice Úl.</v>
      </c>
      <c r="F80" s="521"/>
      <c r="G80" s="521"/>
      <c r="H80" s="521"/>
      <c r="L80" s="268"/>
    </row>
    <row r="81" spans="2:12" s="267" customFormat="1" ht="14.45" customHeight="1">
      <c r="B81" s="268"/>
      <c r="C81" s="319" t="s">
        <v>126</v>
      </c>
      <c r="L81" s="268"/>
    </row>
    <row r="82" spans="2:12" s="267" customFormat="1" ht="23.25" customHeight="1">
      <c r="B82" s="268"/>
      <c r="E82" s="522" t="str">
        <f>E9</f>
        <v>10 - Budova Stravovací zařízení</v>
      </c>
      <c r="F82" s="523"/>
      <c r="G82" s="523"/>
      <c r="H82" s="523"/>
      <c r="L82" s="268"/>
    </row>
    <row r="83" spans="2:12" s="267" customFormat="1" ht="6.95" customHeight="1">
      <c r="B83" s="268"/>
      <c r="L83" s="268"/>
    </row>
    <row r="84" spans="2:12" s="267" customFormat="1" ht="18" customHeight="1">
      <c r="B84" s="268"/>
      <c r="C84" s="319" t="s">
        <v>25</v>
      </c>
      <c r="F84" s="320" t="str">
        <f>F12</f>
        <v>Ústí nad Labem</v>
      </c>
      <c r="I84" s="319" t="s">
        <v>27</v>
      </c>
      <c r="J84" s="321" t="str">
        <f>IF(J12="","",J12)</f>
        <v>09.02.2017</v>
      </c>
      <c r="L84" s="268"/>
    </row>
    <row r="85" spans="2:12" s="267" customFormat="1" ht="6.95" customHeight="1">
      <c r="B85" s="268"/>
      <c r="L85" s="268"/>
    </row>
    <row r="86" spans="2:12" s="267" customFormat="1" ht="15">
      <c r="B86" s="268"/>
      <c r="C86" s="319" t="s">
        <v>33</v>
      </c>
      <c r="F86" s="320" t="str">
        <f>E15</f>
        <v>Krajská zdravotní, a.s.</v>
      </c>
      <c r="I86" s="319" t="s">
        <v>41</v>
      </c>
      <c r="J86" s="320" t="str">
        <f>E21</f>
        <v>PBŘ</v>
      </c>
      <c r="L86" s="268"/>
    </row>
    <row r="87" spans="2:12" s="267" customFormat="1" ht="14.45" customHeight="1">
      <c r="B87" s="268"/>
      <c r="C87" s="319" t="s">
        <v>39</v>
      </c>
      <c r="F87" s="320" t="str">
        <f>IF(E18="","",E18)</f>
        <v/>
      </c>
      <c r="L87" s="268"/>
    </row>
    <row r="88" spans="2:12" s="267" customFormat="1" ht="10.35" customHeight="1">
      <c r="B88" s="268"/>
      <c r="L88" s="268"/>
    </row>
    <row r="89" spans="2:20" s="322" customFormat="1" ht="29.25" customHeight="1">
      <c r="B89" s="323"/>
      <c r="C89" s="324" t="s">
        <v>148</v>
      </c>
      <c r="D89" s="325" t="s">
        <v>67</v>
      </c>
      <c r="E89" s="325" t="s">
        <v>63</v>
      </c>
      <c r="F89" s="325" t="s">
        <v>149</v>
      </c>
      <c r="G89" s="325" t="s">
        <v>150</v>
      </c>
      <c r="H89" s="325" t="s">
        <v>151</v>
      </c>
      <c r="I89" s="326" t="s">
        <v>152</v>
      </c>
      <c r="J89" s="325" t="s">
        <v>130</v>
      </c>
      <c r="K89" s="327" t="s">
        <v>153</v>
      </c>
      <c r="L89" s="323"/>
      <c r="M89" s="388" t="s">
        <v>154</v>
      </c>
      <c r="N89" s="389" t="s">
        <v>52</v>
      </c>
      <c r="O89" s="389" t="s">
        <v>155</v>
      </c>
      <c r="P89" s="389" t="s">
        <v>156</v>
      </c>
      <c r="Q89" s="389" t="s">
        <v>157</v>
      </c>
      <c r="R89" s="389" t="s">
        <v>158</v>
      </c>
      <c r="S89" s="389" t="s">
        <v>159</v>
      </c>
      <c r="T89" s="390" t="s">
        <v>160</v>
      </c>
    </row>
    <row r="90" spans="2:63" s="267" customFormat="1" ht="29.25" customHeight="1">
      <c r="B90" s="268"/>
      <c r="C90" s="328" t="s">
        <v>131</v>
      </c>
      <c r="J90" s="329">
        <f>BK90</f>
        <v>0</v>
      </c>
      <c r="L90" s="268"/>
      <c r="M90" s="391"/>
      <c r="N90" s="279"/>
      <c r="O90" s="279"/>
      <c r="P90" s="392">
        <f>P91+P221+P388+P394</f>
        <v>0</v>
      </c>
      <c r="Q90" s="279"/>
      <c r="R90" s="392">
        <f>R91+R221+R388+R394</f>
        <v>2.11807188</v>
      </c>
      <c r="S90" s="279"/>
      <c r="T90" s="393">
        <f>T91+T221+T388+T394</f>
        <v>0.6874707</v>
      </c>
      <c r="AT90" s="386" t="s">
        <v>81</v>
      </c>
      <c r="AU90" s="386" t="s">
        <v>132</v>
      </c>
      <c r="BK90" s="394">
        <f>BK91+BK221+BK388+BK394</f>
        <v>0</v>
      </c>
    </row>
    <row r="91" spans="2:63" s="330" customFormat="1" ht="37.35" customHeight="1">
      <c r="B91" s="331"/>
      <c r="D91" s="332" t="s">
        <v>81</v>
      </c>
      <c r="E91" s="333" t="s">
        <v>161</v>
      </c>
      <c r="F91" s="333" t="s">
        <v>162</v>
      </c>
      <c r="J91" s="334">
        <f>BK91</f>
        <v>0</v>
      </c>
      <c r="L91" s="331"/>
      <c r="M91" s="395"/>
      <c r="N91" s="396"/>
      <c r="O91" s="396"/>
      <c r="P91" s="397">
        <f>P92+P152+P200+P216</f>
        <v>0</v>
      </c>
      <c r="Q91" s="396"/>
      <c r="R91" s="397">
        <f>R92+R152+R200+R216</f>
        <v>1.9152319199999999</v>
      </c>
      <c r="S91" s="396"/>
      <c r="T91" s="398">
        <f>T92+T152+T200+T216</f>
        <v>0.673458</v>
      </c>
      <c r="AR91" s="332" t="s">
        <v>44</v>
      </c>
      <c r="AT91" s="399" t="s">
        <v>81</v>
      </c>
      <c r="AU91" s="399" t="s">
        <v>82</v>
      </c>
      <c r="AY91" s="332" t="s">
        <v>163</v>
      </c>
      <c r="BK91" s="400">
        <f>BK92+BK152+BK200+BK216</f>
        <v>0</v>
      </c>
    </row>
    <row r="92" spans="2:63" s="330" customFormat="1" ht="19.9" customHeight="1">
      <c r="B92" s="331"/>
      <c r="D92" s="335" t="s">
        <v>81</v>
      </c>
      <c r="E92" s="336" t="s">
        <v>102</v>
      </c>
      <c r="F92" s="336" t="s">
        <v>164</v>
      </c>
      <c r="J92" s="337">
        <f>BK92</f>
        <v>0</v>
      </c>
      <c r="L92" s="331"/>
      <c r="M92" s="395"/>
      <c r="N92" s="396"/>
      <c r="O92" s="396"/>
      <c r="P92" s="397">
        <f>SUM(P93:P151)</f>
        <v>0</v>
      </c>
      <c r="Q92" s="396"/>
      <c r="R92" s="397">
        <f>SUM(R93:R151)</f>
        <v>1.91494215</v>
      </c>
      <c r="S92" s="396"/>
      <c r="T92" s="398">
        <f>SUM(T93:T151)</f>
        <v>0</v>
      </c>
      <c r="AR92" s="332" t="s">
        <v>44</v>
      </c>
      <c r="AT92" s="399" t="s">
        <v>81</v>
      </c>
      <c r="AU92" s="399" t="s">
        <v>44</v>
      </c>
      <c r="AY92" s="332" t="s">
        <v>163</v>
      </c>
      <c r="BK92" s="400">
        <f>SUM(BK93:BK151)</f>
        <v>0</v>
      </c>
    </row>
    <row r="93" spans="2:65" s="267" customFormat="1" ht="31.5" customHeight="1">
      <c r="B93" s="268"/>
      <c r="C93" s="338" t="s">
        <v>44</v>
      </c>
      <c r="D93" s="338" t="s">
        <v>165</v>
      </c>
      <c r="E93" s="339" t="s">
        <v>166</v>
      </c>
      <c r="F93" s="340" t="s">
        <v>167</v>
      </c>
      <c r="G93" s="341" t="s">
        <v>168</v>
      </c>
      <c r="H93" s="342">
        <v>6</v>
      </c>
      <c r="I93" s="107"/>
      <c r="J93" s="343">
        <f>ROUND(I93*H93,2)</f>
        <v>0</v>
      </c>
      <c r="K93" s="340" t="s">
        <v>169</v>
      </c>
      <c r="L93" s="268"/>
      <c r="M93" s="401" t="s">
        <v>5</v>
      </c>
      <c r="N93" s="402" t="s">
        <v>53</v>
      </c>
      <c r="O93" s="269"/>
      <c r="P93" s="403">
        <f>O93*H93</f>
        <v>0</v>
      </c>
      <c r="Q93" s="403">
        <v>0.0102</v>
      </c>
      <c r="R93" s="403">
        <f>Q93*H93</f>
        <v>0.061200000000000004</v>
      </c>
      <c r="S93" s="403">
        <v>0</v>
      </c>
      <c r="T93" s="404">
        <f>S93*H93</f>
        <v>0</v>
      </c>
      <c r="AR93" s="386" t="s">
        <v>96</v>
      </c>
      <c r="AT93" s="386" t="s">
        <v>165</v>
      </c>
      <c r="AU93" s="386" t="s">
        <v>90</v>
      </c>
      <c r="AY93" s="386" t="s">
        <v>163</v>
      </c>
      <c r="BE93" s="405">
        <f>IF(N93="základní",J93,0)</f>
        <v>0</v>
      </c>
      <c r="BF93" s="405">
        <f>IF(N93="snížená",J93,0)</f>
        <v>0</v>
      </c>
      <c r="BG93" s="405">
        <f>IF(N93="zákl. přenesená",J93,0)</f>
        <v>0</v>
      </c>
      <c r="BH93" s="405">
        <f>IF(N93="sníž. přenesená",J93,0)</f>
        <v>0</v>
      </c>
      <c r="BI93" s="405">
        <f>IF(N93="nulová",J93,0)</f>
        <v>0</v>
      </c>
      <c r="BJ93" s="386" t="s">
        <v>44</v>
      </c>
      <c r="BK93" s="405">
        <f>ROUND(I93*H93,2)</f>
        <v>0</v>
      </c>
      <c r="BL93" s="386" t="s">
        <v>96</v>
      </c>
      <c r="BM93" s="386" t="s">
        <v>1603</v>
      </c>
    </row>
    <row r="94" spans="2:51" s="344" customFormat="1" ht="13.5">
      <c r="B94" s="345"/>
      <c r="D94" s="346" t="s">
        <v>171</v>
      </c>
      <c r="E94" s="347" t="s">
        <v>5</v>
      </c>
      <c r="F94" s="348" t="s">
        <v>172</v>
      </c>
      <c r="H94" s="349" t="s">
        <v>5</v>
      </c>
      <c r="L94" s="345"/>
      <c r="M94" s="406"/>
      <c r="N94" s="407"/>
      <c r="O94" s="407"/>
      <c r="P94" s="407"/>
      <c r="Q94" s="407"/>
      <c r="R94" s="407"/>
      <c r="S94" s="407"/>
      <c r="T94" s="408"/>
      <c r="AT94" s="349" t="s">
        <v>171</v>
      </c>
      <c r="AU94" s="349" t="s">
        <v>90</v>
      </c>
      <c r="AV94" s="344" t="s">
        <v>44</v>
      </c>
      <c r="AW94" s="344" t="s">
        <v>42</v>
      </c>
      <c r="AX94" s="344" t="s">
        <v>82</v>
      </c>
      <c r="AY94" s="349" t="s">
        <v>163</v>
      </c>
    </row>
    <row r="95" spans="2:51" s="344" customFormat="1" ht="27">
      <c r="B95" s="345"/>
      <c r="D95" s="346" t="s">
        <v>171</v>
      </c>
      <c r="E95" s="347" t="s">
        <v>5</v>
      </c>
      <c r="F95" s="348" t="s">
        <v>173</v>
      </c>
      <c r="H95" s="349" t="s">
        <v>5</v>
      </c>
      <c r="L95" s="345"/>
      <c r="M95" s="406"/>
      <c r="N95" s="407"/>
      <c r="O95" s="407"/>
      <c r="P95" s="407"/>
      <c r="Q95" s="407"/>
      <c r="R95" s="407"/>
      <c r="S95" s="407"/>
      <c r="T95" s="408"/>
      <c r="AT95" s="349" t="s">
        <v>171</v>
      </c>
      <c r="AU95" s="349" t="s">
        <v>90</v>
      </c>
      <c r="AV95" s="344" t="s">
        <v>44</v>
      </c>
      <c r="AW95" s="344" t="s">
        <v>42</v>
      </c>
      <c r="AX95" s="344" t="s">
        <v>82</v>
      </c>
      <c r="AY95" s="349" t="s">
        <v>163</v>
      </c>
    </row>
    <row r="96" spans="2:51" s="350" customFormat="1" ht="13.5">
      <c r="B96" s="351"/>
      <c r="D96" s="346" t="s">
        <v>171</v>
      </c>
      <c r="E96" s="352" t="s">
        <v>5</v>
      </c>
      <c r="F96" s="353" t="s">
        <v>1604</v>
      </c>
      <c r="H96" s="354">
        <v>2</v>
      </c>
      <c r="L96" s="351"/>
      <c r="M96" s="409"/>
      <c r="N96" s="410"/>
      <c r="O96" s="410"/>
      <c r="P96" s="410"/>
      <c r="Q96" s="410"/>
      <c r="R96" s="410"/>
      <c r="S96" s="410"/>
      <c r="T96" s="411"/>
      <c r="AT96" s="352" t="s">
        <v>171</v>
      </c>
      <c r="AU96" s="352" t="s">
        <v>90</v>
      </c>
      <c r="AV96" s="350" t="s">
        <v>90</v>
      </c>
      <c r="AW96" s="350" t="s">
        <v>42</v>
      </c>
      <c r="AX96" s="350" t="s">
        <v>82</v>
      </c>
      <c r="AY96" s="352" t="s">
        <v>163</v>
      </c>
    </row>
    <row r="97" spans="2:51" s="350" customFormat="1" ht="13.5">
      <c r="B97" s="351"/>
      <c r="D97" s="346" t="s">
        <v>171</v>
      </c>
      <c r="E97" s="352" t="s">
        <v>5</v>
      </c>
      <c r="F97" s="353" t="s">
        <v>1605</v>
      </c>
      <c r="H97" s="354">
        <v>2</v>
      </c>
      <c r="L97" s="351"/>
      <c r="M97" s="409"/>
      <c r="N97" s="410"/>
      <c r="O97" s="410"/>
      <c r="P97" s="410"/>
      <c r="Q97" s="410"/>
      <c r="R97" s="410"/>
      <c r="S97" s="410"/>
      <c r="T97" s="411"/>
      <c r="AT97" s="352" t="s">
        <v>171</v>
      </c>
      <c r="AU97" s="352" t="s">
        <v>90</v>
      </c>
      <c r="AV97" s="350" t="s">
        <v>90</v>
      </c>
      <c r="AW97" s="350" t="s">
        <v>42</v>
      </c>
      <c r="AX97" s="350" t="s">
        <v>82</v>
      </c>
      <c r="AY97" s="352" t="s">
        <v>163</v>
      </c>
    </row>
    <row r="98" spans="2:51" s="355" customFormat="1" ht="13.5">
      <c r="B98" s="356"/>
      <c r="D98" s="346" t="s">
        <v>171</v>
      </c>
      <c r="E98" s="357" t="s">
        <v>5</v>
      </c>
      <c r="F98" s="358" t="s">
        <v>181</v>
      </c>
      <c r="H98" s="359">
        <v>4</v>
      </c>
      <c r="L98" s="356"/>
      <c r="M98" s="412"/>
      <c r="N98" s="413"/>
      <c r="O98" s="413"/>
      <c r="P98" s="413"/>
      <c r="Q98" s="413"/>
      <c r="R98" s="413"/>
      <c r="S98" s="413"/>
      <c r="T98" s="414"/>
      <c r="AT98" s="357" t="s">
        <v>171</v>
      </c>
      <c r="AU98" s="357" t="s">
        <v>90</v>
      </c>
      <c r="AV98" s="355" t="s">
        <v>93</v>
      </c>
      <c r="AW98" s="355" t="s">
        <v>42</v>
      </c>
      <c r="AX98" s="355" t="s">
        <v>82</v>
      </c>
      <c r="AY98" s="357" t="s">
        <v>163</v>
      </c>
    </row>
    <row r="99" spans="2:51" s="350" customFormat="1" ht="13.5">
      <c r="B99" s="351"/>
      <c r="D99" s="346" t="s">
        <v>171</v>
      </c>
      <c r="E99" s="352" t="s">
        <v>5</v>
      </c>
      <c r="F99" s="353" t="s">
        <v>1606</v>
      </c>
      <c r="H99" s="354">
        <v>2</v>
      </c>
      <c r="L99" s="351"/>
      <c r="M99" s="409"/>
      <c r="N99" s="410"/>
      <c r="O99" s="410"/>
      <c r="P99" s="410"/>
      <c r="Q99" s="410"/>
      <c r="R99" s="410"/>
      <c r="S99" s="410"/>
      <c r="T99" s="411"/>
      <c r="AT99" s="352" t="s">
        <v>171</v>
      </c>
      <c r="AU99" s="352" t="s">
        <v>90</v>
      </c>
      <c r="AV99" s="350" t="s">
        <v>90</v>
      </c>
      <c r="AW99" s="350" t="s">
        <v>42</v>
      </c>
      <c r="AX99" s="350" t="s">
        <v>82</v>
      </c>
      <c r="AY99" s="352" t="s">
        <v>163</v>
      </c>
    </row>
    <row r="100" spans="2:51" s="355" customFormat="1" ht="13.5">
      <c r="B100" s="356"/>
      <c r="D100" s="346" t="s">
        <v>171</v>
      </c>
      <c r="E100" s="357" t="s">
        <v>5</v>
      </c>
      <c r="F100" s="358" t="s">
        <v>653</v>
      </c>
      <c r="H100" s="359">
        <v>2</v>
      </c>
      <c r="L100" s="356"/>
      <c r="M100" s="412"/>
      <c r="N100" s="413"/>
      <c r="O100" s="413"/>
      <c r="P100" s="413"/>
      <c r="Q100" s="413"/>
      <c r="R100" s="413"/>
      <c r="S100" s="413"/>
      <c r="T100" s="414"/>
      <c r="AT100" s="357" t="s">
        <v>171</v>
      </c>
      <c r="AU100" s="357" t="s">
        <v>90</v>
      </c>
      <c r="AV100" s="355" t="s">
        <v>93</v>
      </c>
      <c r="AW100" s="355" t="s">
        <v>42</v>
      </c>
      <c r="AX100" s="355" t="s">
        <v>82</v>
      </c>
      <c r="AY100" s="357" t="s">
        <v>163</v>
      </c>
    </row>
    <row r="101" spans="2:51" s="360" customFormat="1" ht="13.5">
      <c r="B101" s="361"/>
      <c r="D101" s="362" t="s">
        <v>171</v>
      </c>
      <c r="E101" s="363" t="s">
        <v>5</v>
      </c>
      <c r="F101" s="364" t="s">
        <v>185</v>
      </c>
      <c r="H101" s="365">
        <v>6</v>
      </c>
      <c r="L101" s="361"/>
      <c r="M101" s="415"/>
      <c r="N101" s="416"/>
      <c r="O101" s="416"/>
      <c r="P101" s="416"/>
      <c r="Q101" s="416"/>
      <c r="R101" s="416"/>
      <c r="S101" s="416"/>
      <c r="T101" s="417"/>
      <c r="AT101" s="418" t="s">
        <v>171</v>
      </c>
      <c r="AU101" s="418" t="s">
        <v>90</v>
      </c>
      <c r="AV101" s="360" t="s">
        <v>96</v>
      </c>
      <c r="AW101" s="360" t="s">
        <v>42</v>
      </c>
      <c r="AX101" s="360" t="s">
        <v>44</v>
      </c>
      <c r="AY101" s="418" t="s">
        <v>163</v>
      </c>
    </row>
    <row r="102" spans="2:65" s="267" customFormat="1" ht="22.5" customHeight="1">
      <c r="B102" s="268"/>
      <c r="C102" s="338" t="s">
        <v>90</v>
      </c>
      <c r="D102" s="338" t="s">
        <v>165</v>
      </c>
      <c r="E102" s="339" t="s">
        <v>186</v>
      </c>
      <c r="F102" s="340" t="s">
        <v>187</v>
      </c>
      <c r="G102" s="341" t="s">
        <v>188</v>
      </c>
      <c r="H102" s="342">
        <v>2.427</v>
      </c>
      <c r="I102" s="107"/>
      <c r="J102" s="343">
        <f>ROUND(I102*H102,2)</f>
        <v>0</v>
      </c>
      <c r="K102" s="340" t="s">
        <v>169</v>
      </c>
      <c r="L102" s="268"/>
      <c r="M102" s="401" t="s">
        <v>5</v>
      </c>
      <c r="N102" s="402" t="s">
        <v>53</v>
      </c>
      <c r="O102" s="269"/>
      <c r="P102" s="403">
        <f>O102*H102</f>
        <v>0</v>
      </c>
      <c r="Q102" s="403">
        <v>0.03045</v>
      </c>
      <c r="R102" s="403">
        <f>Q102*H102</f>
        <v>0.07390215</v>
      </c>
      <c r="S102" s="403">
        <v>0</v>
      </c>
      <c r="T102" s="404">
        <f>S102*H102</f>
        <v>0</v>
      </c>
      <c r="AR102" s="386" t="s">
        <v>96</v>
      </c>
      <c r="AT102" s="386" t="s">
        <v>165</v>
      </c>
      <c r="AU102" s="386" t="s">
        <v>90</v>
      </c>
      <c r="AY102" s="386" t="s">
        <v>163</v>
      </c>
      <c r="BE102" s="405">
        <f>IF(N102="základní",J102,0)</f>
        <v>0</v>
      </c>
      <c r="BF102" s="405">
        <f>IF(N102="snížená",J102,0)</f>
        <v>0</v>
      </c>
      <c r="BG102" s="405">
        <f>IF(N102="zákl. přenesená",J102,0)</f>
        <v>0</v>
      </c>
      <c r="BH102" s="405">
        <f>IF(N102="sníž. přenesená",J102,0)</f>
        <v>0</v>
      </c>
      <c r="BI102" s="405">
        <f>IF(N102="nulová",J102,0)</f>
        <v>0</v>
      </c>
      <c r="BJ102" s="386" t="s">
        <v>44</v>
      </c>
      <c r="BK102" s="405">
        <f>ROUND(I102*H102,2)</f>
        <v>0</v>
      </c>
      <c r="BL102" s="386" t="s">
        <v>96</v>
      </c>
      <c r="BM102" s="386" t="s">
        <v>1607</v>
      </c>
    </row>
    <row r="103" spans="2:47" s="267" customFormat="1" ht="40.5">
      <c r="B103" s="268"/>
      <c r="D103" s="346" t="s">
        <v>190</v>
      </c>
      <c r="F103" s="366" t="s">
        <v>191</v>
      </c>
      <c r="L103" s="268"/>
      <c r="M103" s="419"/>
      <c r="N103" s="269"/>
      <c r="O103" s="269"/>
      <c r="P103" s="269"/>
      <c r="Q103" s="269"/>
      <c r="R103" s="269"/>
      <c r="S103" s="269"/>
      <c r="T103" s="420"/>
      <c r="AT103" s="386" t="s">
        <v>190</v>
      </c>
      <c r="AU103" s="386" t="s">
        <v>90</v>
      </c>
    </row>
    <row r="104" spans="2:51" s="344" customFormat="1" ht="13.5">
      <c r="B104" s="345"/>
      <c r="D104" s="346" t="s">
        <v>171</v>
      </c>
      <c r="E104" s="347" t="s">
        <v>5</v>
      </c>
      <c r="F104" s="348" t="s">
        <v>172</v>
      </c>
      <c r="H104" s="349" t="s">
        <v>5</v>
      </c>
      <c r="L104" s="345"/>
      <c r="M104" s="406"/>
      <c r="N104" s="407"/>
      <c r="O104" s="407"/>
      <c r="P104" s="407"/>
      <c r="Q104" s="407"/>
      <c r="R104" s="407"/>
      <c r="S104" s="407"/>
      <c r="T104" s="408"/>
      <c r="AT104" s="349" t="s">
        <v>171</v>
      </c>
      <c r="AU104" s="349" t="s">
        <v>90</v>
      </c>
      <c r="AV104" s="344" t="s">
        <v>44</v>
      </c>
      <c r="AW104" s="344" t="s">
        <v>42</v>
      </c>
      <c r="AX104" s="344" t="s">
        <v>82</v>
      </c>
      <c r="AY104" s="349" t="s">
        <v>163</v>
      </c>
    </row>
    <row r="105" spans="2:51" s="344" customFormat="1" ht="13.5">
      <c r="B105" s="345"/>
      <c r="D105" s="346" t="s">
        <v>171</v>
      </c>
      <c r="E105" s="347" t="s">
        <v>5</v>
      </c>
      <c r="F105" s="348" t="s">
        <v>192</v>
      </c>
      <c r="H105" s="349" t="s">
        <v>5</v>
      </c>
      <c r="L105" s="345"/>
      <c r="M105" s="406"/>
      <c r="N105" s="407"/>
      <c r="O105" s="407"/>
      <c r="P105" s="407"/>
      <c r="Q105" s="407"/>
      <c r="R105" s="407"/>
      <c r="S105" s="407"/>
      <c r="T105" s="408"/>
      <c r="AT105" s="349" t="s">
        <v>171</v>
      </c>
      <c r="AU105" s="349" t="s">
        <v>90</v>
      </c>
      <c r="AV105" s="344" t="s">
        <v>44</v>
      </c>
      <c r="AW105" s="344" t="s">
        <v>42</v>
      </c>
      <c r="AX105" s="344" t="s">
        <v>82</v>
      </c>
      <c r="AY105" s="349" t="s">
        <v>163</v>
      </c>
    </row>
    <row r="106" spans="2:51" s="350" customFormat="1" ht="13.5">
      <c r="B106" s="351"/>
      <c r="D106" s="346" t="s">
        <v>171</v>
      </c>
      <c r="E106" s="352" t="s">
        <v>5</v>
      </c>
      <c r="F106" s="353" t="s">
        <v>1608</v>
      </c>
      <c r="H106" s="354">
        <v>0.809</v>
      </c>
      <c r="L106" s="351"/>
      <c r="M106" s="409"/>
      <c r="N106" s="410"/>
      <c r="O106" s="410"/>
      <c r="P106" s="410"/>
      <c r="Q106" s="410"/>
      <c r="R106" s="410"/>
      <c r="S106" s="410"/>
      <c r="T106" s="411"/>
      <c r="AT106" s="352" t="s">
        <v>171</v>
      </c>
      <c r="AU106" s="352" t="s">
        <v>90</v>
      </c>
      <c r="AV106" s="350" t="s">
        <v>90</v>
      </c>
      <c r="AW106" s="350" t="s">
        <v>42</v>
      </c>
      <c r="AX106" s="350" t="s">
        <v>82</v>
      </c>
      <c r="AY106" s="352" t="s">
        <v>163</v>
      </c>
    </row>
    <row r="107" spans="2:51" s="350" customFormat="1" ht="13.5">
      <c r="B107" s="351"/>
      <c r="D107" s="346" t="s">
        <v>171</v>
      </c>
      <c r="E107" s="352" t="s">
        <v>5</v>
      </c>
      <c r="F107" s="353" t="s">
        <v>1609</v>
      </c>
      <c r="H107" s="354">
        <v>0.809</v>
      </c>
      <c r="L107" s="351"/>
      <c r="M107" s="409"/>
      <c r="N107" s="410"/>
      <c r="O107" s="410"/>
      <c r="P107" s="410"/>
      <c r="Q107" s="410"/>
      <c r="R107" s="410"/>
      <c r="S107" s="410"/>
      <c r="T107" s="411"/>
      <c r="AT107" s="352" t="s">
        <v>171</v>
      </c>
      <c r="AU107" s="352" t="s">
        <v>90</v>
      </c>
      <c r="AV107" s="350" t="s">
        <v>90</v>
      </c>
      <c r="AW107" s="350" t="s">
        <v>42</v>
      </c>
      <c r="AX107" s="350" t="s">
        <v>82</v>
      </c>
      <c r="AY107" s="352" t="s">
        <v>163</v>
      </c>
    </row>
    <row r="108" spans="2:51" s="355" customFormat="1" ht="13.5">
      <c r="B108" s="356"/>
      <c r="D108" s="346" t="s">
        <v>171</v>
      </c>
      <c r="E108" s="357" t="s">
        <v>5</v>
      </c>
      <c r="F108" s="358" t="s">
        <v>181</v>
      </c>
      <c r="H108" s="359">
        <v>1.618</v>
      </c>
      <c r="L108" s="356"/>
      <c r="M108" s="412"/>
      <c r="N108" s="413"/>
      <c r="O108" s="413"/>
      <c r="P108" s="413"/>
      <c r="Q108" s="413"/>
      <c r="R108" s="413"/>
      <c r="S108" s="413"/>
      <c r="T108" s="414"/>
      <c r="AT108" s="357" t="s">
        <v>171</v>
      </c>
      <c r="AU108" s="357" t="s">
        <v>90</v>
      </c>
      <c r="AV108" s="355" t="s">
        <v>93</v>
      </c>
      <c r="AW108" s="355" t="s">
        <v>42</v>
      </c>
      <c r="AX108" s="355" t="s">
        <v>82</v>
      </c>
      <c r="AY108" s="357" t="s">
        <v>163</v>
      </c>
    </row>
    <row r="109" spans="2:51" s="350" customFormat="1" ht="13.5">
      <c r="B109" s="351"/>
      <c r="D109" s="346" t="s">
        <v>171</v>
      </c>
      <c r="E109" s="352" t="s">
        <v>5</v>
      </c>
      <c r="F109" s="353" t="s">
        <v>1610</v>
      </c>
      <c r="H109" s="354">
        <v>0.809</v>
      </c>
      <c r="L109" s="351"/>
      <c r="M109" s="409"/>
      <c r="N109" s="410"/>
      <c r="O109" s="410"/>
      <c r="P109" s="410"/>
      <c r="Q109" s="410"/>
      <c r="R109" s="410"/>
      <c r="S109" s="410"/>
      <c r="T109" s="411"/>
      <c r="AT109" s="352" t="s">
        <v>171</v>
      </c>
      <c r="AU109" s="352" t="s">
        <v>90</v>
      </c>
      <c r="AV109" s="350" t="s">
        <v>90</v>
      </c>
      <c r="AW109" s="350" t="s">
        <v>42</v>
      </c>
      <c r="AX109" s="350" t="s">
        <v>82</v>
      </c>
      <c r="AY109" s="352" t="s">
        <v>163</v>
      </c>
    </row>
    <row r="110" spans="2:51" s="355" customFormat="1" ht="13.5">
      <c r="B110" s="356"/>
      <c r="D110" s="346" t="s">
        <v>171</v>
      </c>
      <c r="E110" s="357" t="s">
        <v>5</v>
      </c>
      <c r="F110" s="358" t="s">
        <v>653</v>
      </c>
      <c r="H110" s="359">
        <v>0.809</v>
      </c>
      <c r="L110" s="356"/>
      <c r="M110" s="412"/>
      <c r="N110" s="413"/>
      <c r="O110" s="413"/>
      <c r="P110" s="413"/>
      <c r="Q110" s="413"/>
      <c r="R110" s="413"/>
      <c r="S110" s="413"/>
      <c r="T110" s="414"/>
      <c r="AT110" s="357" t="s">
        <v>171</v>
      </c>
      <c r="AU110" s="357" t="s">
        <v>90</v>
      </c>
      <c r="AV110" s="355" t="s">
        <v>93</v>
      </c>
      <c r="AW110" s="355" t="s">
        <v>42</v>
      </c>
      <c r="AX110" s="355" t="s">
        <v>82</v>
      </c>
      <c r="AY110" s="357" t="s">
        <v>163</v>
      </c>
    </row>
    <row r="111" spans="2:51" s="360" customFormat="1" ht="13.5">
      <c r="B111" s="361"/>
      <c r="D111" s="362" t="s">
        <v>171</v>
      </c>
      <c r="E111" s="363" t="s">
        <v>5</v>
      </c>
      <c r="F111" s="364" t="s">
        <v>185</v>
      </c>
      <c r="H111" s="365">
        <v>2.427</v>
      </c>
      <c r="L111" s="361"/>
      <c r="M111" s="415"/>
      <c r="N111" s="416"/>
      <c r="O111" s="416"/>
      <c r="P111" s="416"/>
      <c r="Q111" s="416"/>
      <c r="R111" s="416"/>
      <c r="S111" s="416"/>
      <c r="T111" s="417"/>
      <c r="AT111" s="418" t="s">
        <v>171</v>
      </c>
      <c r="AU111" s="418" t="s">
        <v>90</v>
      </c>
      <c r="AV111" s="360" t="s">
        <v>96</v>
      </c>
      <c r="AW111" s="360" t="s">
        <v>42</v>
      </c>
      <c r="AX111" s="360" t="s">
        <v>44</v>
      </c>
      <c r="AY111" s="418" t="s">
        <v>163</v>
      </c>
    </row>
    <row r="112" spans="2:65" s="267" customFormat="1" ht="31.5" customHeight="1">
      <c r="B112" s="268"/>
      <c r="C112" s="338" t="s">
        <v>93</v>
      </c>
      <c r="D112" s="338" t="s">
        <v>165</v>
      </c>
      <c r="E112" s="339" t="s">
        <v>211</v>
      </c>
      <c r="F112" s="340" t="s">
        <v>212</v>
      </c>
      <c r="G112" s="341" t="s">
        <v>188</v>
      </c>
      <c r="H112" s="342">
        <v>12</v>
      </c>
      <c r="I112" s="107"/>
      <c r="J112" s="343">
        <f>ROUND(I112*H112,2)</f>
        <v>0</v>
      </c>
      <c r="K112" s="340" t="s">
        <v>169</v>
      </c>
      <c r="L112" s="268"/>
      <c r="M112" s="401" t="s">
        <v>5</v>
      </c>
      <c r="N112" s="402" t="s">
        <v>53</v>
      </c>
      <c r="O112" s="269"/>
      <c r="P112" s="403">
        <f>O112*H112</f>
        <v>0</v>
      </c>
      <c r="Q112" s="403">
        <v>0.00012</v>
      </c>
      <c r="R112" s="403">
        <f>Q112*H112</f>
        <v>0.00144</v>
      </c>
      <c r="S112" s="403">
        <v>0</v>
      </c>
      <c r="T112" s="404">
        <f>S112*H112</f>
        <v>0</v>
      </c>
      <c r="AR112" s="386" t="s">
        <v>96</v>
      </c>
      <c r="AT112" s="386" t="s">
        <v>165</v>
      </c>
      <c r="AU112" s="386" t="s">
        <v>90</v>
      </c>
      <c r="AY112" s="386" t="s">
        <v>163</v>
      </c>
      <c r="BE112" s="405">
        <f>IF(N112="základní",J112,0)</f>
        <v>0</v>
      </c>
      <c r="BF112" s="405">
        <f>IF(N112="snížená",J112,0)</f>
        <v>0</v>
      </c>
      <c r="BG112" s="405">
        <f>IF(N112="zákl. přenesená",J112,0)</f>
        <v>0</v>
      </c>
      <c r="BH112" s="405">
        <f>IF(N112="sníž. přenesená",J112,0)</f>
        <v>0</v>
      </c>
      <c r="BI112" s="405">
        <f>IF(N112="nulová",J112,0)</f>
        <v>0</v>
      </c>
      <c r="BJ112" s="386" t="s">
        <v>44</v>
      </c>
      <c r="BK112" s="405">
        <f>ROUND(I112*H112,2)</f>
        <v>0</v>
      </c>
      <c r="BL112" s="386" t="s">
        <v>96</v>
      </c>
      <c r="BM112" s="386" t="s">
        <v>1611</v>
      </c>
    </row>
    <row r="113" spans="2:47" s="267" customFormat="1" ht="54">
      <c r="B113" s="268"/>
      <c r="D113" s="346" t="s">
        <v>190</v>
      </c>
      <c r="F113" s="366" t="s">
        <v>214</v>
      </c>
      <c r="L113" s="268"/>
      <c r="M113" s="419"/>
      <c r="N113" s="269"/>
      <c r="O113" s="269"/>
      <c r="P113" s="269"/>
      <c r="Q113" s="269"/>
      <c r="R113" s="269"/>
      <c r="S113" s="269"/>
      <c r="T113" s="420"/>
      <c r="AT113" s="386" t="s">
        <v>190</v>
      </c>
      <c r="AU113" s="386" t="s">
        <v>90</v>
      </c>
    </row>
    <row r="114" spans="2:51" s="344" customFormat="1" ht="13.5">
      <c r="B114" s="345"/>
      <c r="D114" s="346" t="s">
        <v>171</v>
      </c>
      <c r="E114" s="347" t="s">
        <v>5</v>
      </c>
      <c r="F114" s="348" t="s">
        <v>172</v>
      </c>
      <c r="H114" s="349" t="s">
        <v>5</v>
      </c>
      <c r="L114" s="345"/>
      <c r="M114" s="406"/>
      <c r="N114" s="407"/>
      <c r="O114" s="407"/>
      <c r="P114" s="407"/>
      <c r="Q114" s="407"/>
      <c r="R114" s="407"/>
      <c r="S114" s="407"/>
      <c r="T114" s="408"/>
      <c r="AT114" s="349" t="s">
        <v>171</v>
      </c>
      <c r="AU114" s="349" t="s">
        <v>90</v>
      </c>
      <c r="AV114" s="344" t="s">
        <v>44</v>
      </c>
      <c r="AW114" s="344" t="s">
        <v>42</v>
      </c>
      <c r="AX114" s="344" t="s">
        <v>82</v>
      </c>
      <c r="AY114" s="349" t="s">
        <v>163</v>
      </c>
    </row>
    <row r="115" spans="2:51" s="344" customFormat="1" ht="27">
      <c r="B115" s="345"/>
      <c r="D115" s="346" t="s">
        <v>171</v>
      </c>
      <c r="E115" s="347" t="s">
        <v>5</v>
      </c>
      <c r="F115" s="348" t="s">
        <v>215</v>
      </c>
      <c r="H115" s="349" t="s">
        <v>5</v>
      </c>
      <c r="L115" s="345"/>
      <c r="M115" s="406"/>
      <c r="N115" s="407"/>
      <c r="O115" s="407"/>
      <c r="P115" s="407"/>
      <c r="Q115" s="407"/>
      <c r="R115" s="407"/>
      <c r="S115" s="407"/>
      <c r="T115" s="408"/>
      <c r="AT115" s="349" t="s">
        <v>171</v>
      </c>
      <c r="AU115" s="349" t="s">
        <v>90</v>
      </c>
      <c r="AV115" s="344" t="s">
        <v>44</v>
      </c>
      <c r="AW115" s="344" t="s">
        <v>42</v>
      </c>
      <c r="AX115" s="344" t="s">
        <v>82</v>
      </c>
      <c r="AY115" s="349" t="s">
        <v>163</v>
      </c>
    </row>
    <row r="116" spans="2:51" s="350" customFormat="1" ht="13.5">
      <c r="B116" s="351"/>
      <c r="D116" s="346" t="s">
        <v>171</v>
      </c>
      <c r="E116" s="352" t="s">
        <v>5</v>
      </c>
      <c r="F116" s="353" t="s">
        <v>1612</v>
      </c>
      <c r="H116" s="354">
        <v>4</v>
      </c>
      <c r="L116" s="351"/>
      <c r="M116" s="409"/>
      <c r="N116" s="410"/>
      <c r="O116" s="410"/>
      <c r="P116" s="410"/>
      <c r="Q116" s="410"/>
      <c r="R116" s="410"/>
      <c r="S116" s="410"/>
      <c r="T116" s="411"/>
      <c r="AT116" s="352" t="s">
        <v>171</v>
      </c>
      <c r="AU116" s="352" t="s">
        <v>90</v>
      </c>
      <c r="AV116" s="350" t="s">
        <v>90</v>
      </c>
      <c r="AW116" s="350" t="s">
        <v>42</v>
      </c>
      <c r="AX116" s="350" t="s">
        <v>82</v>
      </c>
      <c r="AY116" s="352" t="s">
        <v>163</v>
      </c>
    </row>
    <row r="117" spans="2:51" s="350" customFormat="1" ht="13.5">
      <c r="B117" s="351"/>
      <c r="D117" s="346" t="s">
        <v>171</v>
      </c>
      <c r="E117" s="352" t="s">
        <v>5</v>
      </c>
      <c r="F117" s="353" t="s">
        <v>1613</v>
      </c>
      <c r="H117" s="354">
        <v>4</v>
      </c>
      <c r="L117" s="351"/>
      <c r="M117" s="409"/>
      <c r="N117" s="410"/>
      <c r="O117" s="410"/>
      <c r="P117" s="410"/>
      <c r="Q117" s="410"/>
      <c r="R117" s="410"/>
      <c r="S117" s="410"/>
      <c r="T117" s="411"/>
      <c r="AT117" s="352" t="s">
        <v>171</v>
      </c>
      <c r="AU117" s="352" t="s">
        <v>90</v>
      </c>
      <c r="AV117" s="350" t="s">
        <v>90</v>
      </c>
      <c r="AW117" s="350" t="s">
        <v>42</v>
      </c>
      <c r="AX117" s="350" t="s">
        <v>82</v>
      </c>
      <c r="AY117" s="352" t="s">
        <v>163</v>
      </c>
    </row>
    <row r="118" spans="2:51" s="355" customFormat="1" ht="13.5">
      <c r="B118" s="356"/>
      <c r="D118" s="346" t="s">
        <v>171</v>
      </c>
      <c r="E118" s="357" t="s">
        <v>5</v>
      </c>
      <c r="F118" s="358" t="s">
        <v>181</v>
      </c>
      <c r="H118" s="359">
        <v>8</v>
      </c>
      <c r="L118" s="356"/>
      <c r="M118" s="412"/>
      <c r="N118" s="413"/>
      <c r="O118" s="413"/>
      <c r="P118" s="413"/>
      <c r="Q118" s="413"/>
      <c r="R118" s="413"/>
      <c r="S118" s="413"/>
      <c r="T118" s="414"/>
      <c r="AT118" s="357" t="s">
        <v>171</v>
      </c>
      <c r="AU118" s="357" t="s">
        <v>90</v>
      </c>
      <c r="AV118" s="355" t="s">
        <v>93</v>
      </c>
      <c r="AW118" s="355" t="s">
        <v>42</v>
      </c>
      <c r="AX118" s="355" t="s">
        <v>82</v>
      </c>
      <c r="AY118" s="357" t="s">
        <v>163</v>
      </c>
    </row>
    <row r="119" spans="2:51" s="350" customFormat="1" ht="13.5">
      <c r="B119" s="351"/>
      <c r="D119" s="346" t="s">
        <v>171</v>
      </c>
      <c r="E119" s="352" t="s">
        <v>5</v>
      </c>
      <c r="F119" s="353" t="s">
        <v>1614</v>
      </c>
      <c r="H119" s="354">
        <v>4</v>
      </c>
      <c r="L119" s="351"/>
      <c r="M119" s="409"/>
      <c r="N119" s="410"/>
      <c r="O119" s="410"/>
      <c r="P119" s="410"/>
      <c r="Q119" s="410"/>
      <c r="R119" s="410"/>
      <c r="S119" s="410"/>
      <c r="T119" s="411"/>
      <c r="AT119" s="352" t="s">
        <v>171</v>
      </c>
      <c r="AU119" s="352" t="s">
        <v>90</v>
      </c>
      <c r="AV119" s="350" t="s">
        <v>90</v>
      </c>
      <c r="AW119" s="350" t="s">
        <v>42</v>
      </c>
      <c r="AX119" s="350" t="s">
        <v>82</v>
      </c>
      <c r="AY119" s="352" t="s">
        <v>163</v>
      </c>
    </row>
    <row r="120" spans="2:51" s="355" customFormat="1" ht="13.5">
      <c r="B120" s="356"/>
      <c r="D120" s="346" t="s">
        <v>171</v>
      </c>
      <c r="E120" s="357" t="s">
        <v>5</v>
      </c>
      <c r="F120" s="358" t="s">
        <v>653</v>
      </c>
      <c r="H120" s="359">
        <v>4</v>
      </c>
      <c r="L120" s="356"/>
      <c r="M120" s="412"/>
      <c r="N120" s="413"/>
      <c r="O120" s="413"/>
      <c r="P120" s="413"/>
      <c r="Q120" s="413"/>
      <c r="R120" s="413"/>
      <c r="S120" s="413"/>
      <c r="T120" s="414"/>
      <c r="AT120" s="357" t="s">
        <v>171</v>
      </c>
      <c r="AU120" s="357" t="s">
        <v>90</v>
      </c>
      <c r="AV120" s="355" t="s">
        <v>93</v>
      </c>
      <c r="AW120" s="355" t="s">
        <v>42</v>
      </c>
      <c r="AX120" s="355" t="s">
        <v>82</v>
      </c>
      <c r="AY120" s="357" t="s">
        <v>163</v>
      </c>
    </row>
    <row r="121" spans="2:51" s="360" customFormat="1" ht="13.5">
      <c r="B121" s="361"/>
      <c r="D121" s="362" t="s">
        <v>171</v>
      </c>
      <c r="E121" s="363" t="s">
        <v>5</v>
      </c>
      <c r="F121" s="364" t="s">
        <v>185</v>
      </c>
      <c r="H121" s="365">
        <v>12</v>
      </c>
      <c r="L121" s="361"/>
      <c r="M121" s="415"/>
      <c r="N121" s="416"/>
      <c r="O121" s="416"/>
      <c r="P121" s="416"/>
      <c r="Q121" s="416"/>
      <c r="R121" s="416"/>
      <c r="S121" s="416"/>
      <c r="T121" s="417"/>
      <c r="AT121" s="418" t="s">
        <v>171</v>
      </c>
      <c r="AU121" s="418" t="s">
        <v>90</v>
      </c>
      <c r="AV121" s="360" t="s">
        <v>96</v>
      </c>
      <c r="AW121" s="360" t="s">
        <v>42</v>
      </c>
      <c r="AX121" s="360" t="s">
        <v>44</v>
      </c>
      <c r="AY121" s="418" t="s">
        <v>163</v>
      </c>
    </row>
    <row r="122" spans="2:65" s="267" customFormat="1" ht="31.5" customHeight="1">
      <c r="B122" s="268"/>
      <c r="C122" s="338" t="s">
        <v>96</v>
      </c>
      <c r="D122" s="338" t="s">
        <v>165</v>
      </c>
      <c r="E122" s="339" t="s">
        <v>219</v>
      </c>
      <c r="F122" s="340" t="s">
        <v>220</v>
      </c>
      <c r="G122" s="341" t="s">
        <v>221</v>
      </c>
      <c r="H122" s="342">
        <v>32.34</v>
      </c>
      <c r="I122" s="107"/>
      <c r="J122" s="343">
        <f>ROUND(I122*H122,2)</f>
        <v>0</v>
      </c>
      <c r="K122" s="340" t="s">
        <v>169</v>
      </c>
      <c r="L122" s="268"/>
      <c r="M122" s="401" t="s">
        <v>5</v>
      </c>
      <c r="N122" s="402" t="s">
        <v>53</v>
      </c>
      <c r="O122" s="269"/>
      <c r="P122" s="403">
        <f>O122*H122</f>
        <v>0</v>
      </c>
      <c r="Q122" s="403">
        <v>0</v>
      </c>
      <c r="R122" s="403">
        <f>Q122*H122</f>
        <v>0</v>
      </c>
      <c r="S122" s="403">
        <v>0</v>
      </c>
      <c r="T122" s="404">
        <f>S122*H122</f>
        <v>0</v>
      </c>
      <c r="AR122" s="386" t="s">
        <v>96</v>
      </c>
      <c r="AT122" s="386" t="s">
        <v>165</v>
      </c>
      <c r="AU122" s="386" t="s">
        <v>90</v>
      </c>
      <c r="AY122" s="386" t="s">
        <v>163</v>
      </c>
      <c r="BE122" s="405">
        <f>IF(N122="základní",J122,0)</f>
        <v>0</v>
      </c>
      <c r="BF122" s="405">
        <f>IF(N122="snížená",J122,0)</f>
        <v>0</v>
      </c>
      <c r="BG122" s="405">
        <f>IF(N122="zákl. přenesená",J122,0)</f>
        <v>0</v>
      </c>
      <c r="BH122" s="405">
        <f>IF(N122="sníž. přenesená",J122,0)</f>
        <v>0</v>
      </c>
      <c r="BI122" s="405">
        <f>IF(N122="nulová",J122,0)</f>
        <v>0</v>
      </c>
      <c r="BJ122" s="386" t="s">
        <v>44</v>
      </c>
      <c r="BK122" s="405">
        <f>ROUND(I122*H122,2)</f>
        <v>0</v>
      </c>
      <c r="BL122" s="386" t="s">
        <v>96</v>
      </c>
      <c r="BM122" s="386" t="s">
        <v>1615</v>
      </c>
    </row>
    <row r="123" spans="2:47" s="267" customFormat="1" ht="54">
      <c r="B123" s="268"/>
      <c r="D123" s="346" t="s">
        <v>190</v>
      </c>
      <c r="F123" s="366" t="s">
        <v>214</v>
      </c>
      <c r="L123" s="268"/>
      <c r="M123" s="419"/>
      <c r="N123" s="269"/>
      <c r="O123" s="269"/>
      <c r="P123" s="269"/>
      <c r="Q123" s="269"/>
      <c r="R123" s="269"/>
      <c r="S123" s="269"/>
      <c r="T123" s="420"/>
      <c r="AT123" s="386" t="s">
        <v>190</v>
      </c>
      <c r="AU123" s="386" t="s">
        <v>90</v>
      </c>
    </row>
    <row r="124" spans="2:51" s="344" customFormat="1" ht="13.5">
      <c r="B124" s="345"/>
      <c r="D124" s="346" t="s">
        <v>171</v>
      </c>
      <c r="E124" s="347" t="s">
        <v>5</v>
      </c>
      <c r="F124" s="348" t="s">
        <v>172</v>
      </c>
      <c r="H124" s="349" t="s">
        <v>5</v>
      </c>
      <c r="L124" s="345"/>
      <c r="M124" s="406"/>
      <c r="N124" s="407"/>
      <c r="O124" s="407"/>
      <c r="P124" s="407"/>
      <c r="Q124" s="407"/>
      <c r="R124" s="407"/>
      <c r="S124" s="407"/>
      <c r="T124" s="408"/>
      <c r="AT124" s="349" t="s">
        <v>171</v>
      </c>
      <c r="AU124" s="349" t="s">
        <v>90</v>
      </c>
      <c r="AV124" s="344" t="s">
        <v>44</v>
      </c>
      <c r="AW124" s="344" t="s">
        <v>42</v>
      </c>
      <c r="AX124" s="344" t="s">
        <v>82</v>
      </c>
      <c r="AY124" s="349" t="s">
        <v>163</v>
      </c>
    </row>
    <row r="125" spans="2:51" s="344" customFormat="1" ht="13.5">
      <c r="B125" s="345"/>
      <c r="D125" s="346" t="s">
        <v>171</v>
      </c>
      <c r="E125" s="347" t="s">
        <v>5</v>
      </c>
      <c r="F125" s="348" t="s">
        <v>223</v>
      </c>
      <c r="H125" s="349" t="s">
        <v>5</v>
      </c>
      <c r="L125" s="345"/>
      <c r="M125" s="406"/>
      <c r="N125" s="407"/>
      <c r="O125" s="407"/>
      <c r="P125" s="407"/>
      <c r="Q125" s="407"/>
      <c r="R125" s="407"/>
      <c r="S125" s="407"/>
      <c r="T125" s="408"/>
      <c r="AT125" s="349" t="s">
        <v>171</v>
      </c>
      <c r="AU125" s="349" t="s">
        <v>90</v>
      </c>
      <c r="AV125" s="344" t="s">
        <v>44</v>
      </c>
      <c r="AW125" s="344" t="s">
        <v>42</v>
      </c>
      <c r="AX125" s="344" t="s">
        <v>82</v>
      </c>
      <c r="AY125" s="349" t="s">
        <v>163</v>
      </c>
    </row>
    <row r="126" spans="2:51" s="350" customFormat="1" ht="13.5">
      <c r="B126" s="351"/>
      <c r="D126" s="346" t="s">
        <v>171</v>
      </c>
      <c r="E126" s="352" t="s">
        <v>5</v>
      </c>
      <c r="F126" s="353" t="s">
        <v>1616</v>
      </c>
      <c r="H126" s="354">
        <v>10.78</v>
      </c>
      <c r="L126" s="351"/>
      <c r="M126" s="409"/>
      <c r="N126" s="410"/>
      <c r="O126" s="410"/>
      <c r="P126" s="410"/>
      <c r="Q126" s="410"/>
      <c r="R126" s="410"/>
      <c r="S126" s="410"/>
      <c r="T126" s="411"/>
      <c r="AT126" s="352" t="s">
        <v>171</v>
      </c>
      <c r="AU126" s="352" t="s">
        <v>90</v>
      </c>
      <c r="AV126" s="350" t="s">
        <v>90</v>
      </c>
      <c r="AW126" s="350" t="s">
        <v>42</v>
      </c>
      <c r="AX126" s="350" t="s">
        <v>82</v>
      </c>
      <c r="AY126" s="352" t="s">
        <v>163</v>
      </c>
    </row>
    <row r="127" spans="2:51" s="350" customFormat="1" ht="13.5">
      <c r="B127" s="351"/>
      <c r="D127" s="346" t="s">
        <v>171</v>
      </c>
      <c r="E127" s="352" t="s">
        <v>5</v>
      </c>
      <c r="F127" s="353" t="s">
        <v>1617</v>
      </c>
      <c r="H127" s="354">
        <v>10.78</v>
      </c>
      <c r="L127" s="351"/>
      <c r="M127" s="409"/>
      <c r="N127" s="410"/>
      <c r="O127" s="410"/>
      <c r="P127" s="410"/>
      <c r="Q127" s="410"/>
      <c r="R127" s="410"/>
      <c r="S127" s="410"/>
      <c r="T127" s="411"/>
      <c r="AT127" s="352" t="s">
        <v>171</v>
      </c>
      <c r="AU127" s="352" t="s">
        <v>90</v>
      </c>
      <c r="AV127" s="350" t="s">
        <v>90</v>
      </c>
      <c r="AW127" s="350" t="s">
        <v>42</v>
      </c>
      <c r="AX127" s="350" t="s">
        <v>82</v>
      </c>
      <c r="AY127" s="352" t="s">
        <v>163</v>
      </c>
    </row>
    <row r="128" spans="2:51" s="355" customFormat="1" ht="13.5">
      <c r="B128" s="356"/>
      <c r="D128" s="346" t="s">
        <v>171</v>
      </c>
      <c r="E128" s="357" t="s">
        <v>5</v>
      </c>
      <c r="F128" s="358" t="s">
        <v>181</v>
      </c>
      <c r="H128" s="359">
        <v>21.56</v>
      </c>
      <c r="L128" s="356"/>
      <c r="M128" s="412"/>
      <c r="N128" s="413"/>
      <c r="O128" s="413"/>
      <c r="P128" s="413"/>
      <c r="Q128" s="413"/>
      <c r="R128" s="413"/>
      <c r="S128" s="413"/>
      <c r="T128" s="414"/>
      <c r="AT128" s="357" t="s">
        <v>171</v>
      </c>
      <c r="AU128" s="357" t="s">
        <v>90</v>
      </c>
      <c r="AV128" s="355" t="s">
        <v>93</v>
      </c>
      <c r="AW128" s="355" t="s">
        <v>42</v>
      </c>
      <c r="AX128" s="355" t="s">
        <v>82</v>
      </c>
      <c r="AY128" s="357" t="s">
        <v>163</v>
      </c>
    </row>
    <row r="129" spans="2:51" s="350" customFormat="1" ht="13.5">
      <c r="B129" s="351"/>
      <c r="D129" s="346" t="s">
        <v>171</v>
      </c>
      <c r="E129" s="352" t="s">
        <v>5</v>
      </c>
      <c r="F129" s="353" t="s">
        <v>1618</v>
      </c>
      <c r="H129" s="354">
        <v>10.78</v>
      </c>
      <c r="L129" s="351"/>
      <c r="M129" s="409"/>
      <c r="N129" s="410"/>
      <c r="O129" s="410"/>
      <c r="P129" s="410"/>
      <c r="Q129" s="410"/>
      <c r="R129" s="410"/>
      <c r="S129" s="410"/>
      <c r="T129" s="411"/>
      <c r="AT129" s="352" t="s">
        <v>171</v>
      </c>
      <c r="AU129" s="352" t="s">
        <v>90</v>
      </c>
      <c r="AV129" s="350" t="s">
        <v>90</v>
      </c>
      <c r="AW129" s="350" t="s">
        <v>42</v>
      </c>
      <c r="AX129" s="350" t="s">
        <v>82</v>
      </c>
      <c r="AY129" s="352" t="s">
        <v>163</v>
      </c>
    </row>
    <row r="130" spans="2:51" s="355" customFormat="1" ht="13.5">
      <c r="B130" s="356"/>
      <c r="D130" s="346" t="s">
        <v>171</v>
      </c>
      <c r="E130" s="357" t="s">
        <v>5</v>
      </c>
      <c r="F130" s="358" t="s">
        <v>653</v>
      </c>
      <c r="H130" s="359">
        <v>10.78</v>
      </c>
      <c r="L130" s="356"/>
      <c r="M130" s="412"/>
      <c r="N130" s="413"/>
      <c r="O130" s="413"/>
      <c r="P130" s="413"/>
      <c r="Q130" s="413"/>
      <c r="R130" s="413"/>
      <c r="S130" s="413"/>
      <c r="T130" s="414"/>
      <c r="AT130" s="357" t="s">
        <v>171</v>
      </c>
      <c r="AU130" s="357" t="s">
        <v>90</v>
      </c>
      <c r="AV130" s="355" t="s">
        <v>93</v>
      </c>
      <c r="AW130" s="355" t="s">
        <v>42</v>
      </c>
      <c r="AX130" s="355" t="s">
        <v>82</v>
      </c>
      <c r="AY130" s="357" t="s">
        <v>163</v>
      </c>
    </row>
    <row r="131" spans="2:51" s="360" customFormat="1" ht="13.5">
      <c r="B131" s="361"/>
      <c r="D131" s="362" t="s">
        <v>171</v>
      </c>
      <c r="E131" s="363" t="s">
        <v>5</v>
      </c>
      <c r="F131" s="364" t="s">
        <v>185</v>
      </c>
      <c r="H131" s="365">
        <v>32.34</v>
      </c>
      <c r="L131" s="361"/>
      <c r="M131" s="415"/>
      <c r="N131" s="416"/>
      <c r="O131" s="416"/>
      <c r="P131" s="416"/>
      <c r="Q131" s="416"/>
      <c r="R131" s="416"/>
      <c r="S131" s="416"/>
      <c r="T131" s="417"/>
      <c r="AT131" s="418" t="s">
        <v>171</v>
      </c>
      <c r="AU131" s="418" t="s">
        <v>90</v>
      </c>
      <c r="AV131" s="360" t="s">
        <v>96</v>
      </c>
      <c r="AW131" s="360" t="s">
        <v>42</v>
      </c>
      <c r="AX131" s="360" t="s">
        <v>44</v>
      </c>
      <c r="AY131" s="418" t="s">
        <v>163</v>
      </c>
    </row>
    <row r="132" spans="2:65" s="267" customFormat="1" ht="22.5" customHeight="1">
      <c r="B132" s="268"/>
      <c r="C132" s="338" t="s">
        <v>99</v>
      </c>
      <c r="D132" s="338" t="s">
        <v>165</v>
      </c>
      <c r="E132" s="339" t="s">
        <v>242</v>
      </c>
      <c r="F132" s="340" t="s">
        <v>243</v>
      </c>
      <c r="G132" s="341" t="s">
        <v>221</v>
      </c>
      <c r="H132" s="342">
        <v>32.34</v>
      </c>
      <c r="I132" s="107"/>
      <c r="J132" s="343">
        <f>ROUND(I132*H132,2)</f>
        <v>0</v>
      </c>
      <c r="K132" s="340" t="s">
        <v>169</v>
      </c>
      <c r="L132" s="268"/>
      <c r="M132" s="401" t="s">
        <v>5</v>
      </c>
      <c r="N132" s="402" t="s">
        <v>53</v>
      </c>
      <c r="O132" s="269"/>
      <c r="P132" s="403">
        <f>O132*H132</f>
        <v>0</v>
      </c>
      <c r="Q132" s="403">
        <v>0.0015</v>
      </c>
      <c r="R132" s="403">
        <f>Q132*H132</f>
        <v>0.048510000000000005</v>
      </c>
      <c r="S132" s="403">
        <v>0</v>
      </c>
      <c r="T132" s="404">
        <f>S132*H132</f>
        <v>0</v>
      </c>
      <c r="AR132" s="386" t="s">
        <v>96</v>
      </c>
      <c r="AT132" s="386" t="s">
        <v>165</v>
      </c>
      <c r="AU132" s="386" t="s">
        <v>90</v>
      </c>
      <c r="AY132" s="386" t="s">
        <v>163</v>
      </c>
      <c r="BE132" s="405">
        <f>IF(N132="základní",J132,0)</f>
        <v>0</v>
      </c>
      <c r="BF132" s="405">
        <f>IF(N132="snížená",J132,0)</f>
        <v>0</v>
      </c>
      <c r="BG132" s="405">
        <f>IF(N132="zákl. přenesená",J132,0)</f>
        <v>0</v>
      </c>
      <c r="BH132" s="405">
        <f>IF(N132="sníž. přenesená",J132,0)</f>
        <v>0</v>
      </c>
      <c r="BI132" s="405">
        <f>IF(N132="nulová",J132,0)</f>
        <v>0</v>
      </c>
      <c r="BJ132" s="386" t="s">
        <v>44</v>
      </c>
      <c r="BK132" s="405">
        <f>ROUND(I132*H132,2)</f>
        <v>0</v>
      </c>
      <c r="BL132" s="386" t="s">
        <v>96</v>
      </c>
      <c r="BM132" s="386" t="s">
        <v>1619</v>
      </c>
    </row>
    <row r="133" spans="2:47" s="267" customFormat="1" ht="54">
      <c r="B133" s="268"/>
      <c r="D133" s="346" t="s">
        <v>190</v>
      </c>
      <c r="F133" s="366" t="s">
        <v>245</v>
      </c>
      <c r="L133" s="268"/>
      <c r="M133" s="419"/>
      <c r="N133" s="269"/>
      <c r="O133" s="269"/>
      <c r="P133" s="269"/>
      <c r="Q133" s="269"/>
      <c r="R133" s="269"/>
      <c r="S133" s="269"/>
      <c r="T133" s="420"/>
      <c r="AT133" s="386" t="s">
        <v>190</v>
      </c>
      <c r="AU133" s="386" t="s">
        <v>90</v>
      </c>
    </row>
    <row r="134" spans="2:51" s="344" customFormat="1" ht="13.5">
      <c r="B134" s="345"/>
      <c r="D134" s="346" t="s">
        <v>171</v>
      </c>
      <c r="E134" s="347" t="s">
        <v>5</v>
      </c>
      <c r="F134" s="348" t="s">
        <v>172</v>
      </c>
      <c r="H134" s="349" t="s">
        <v>5</v>
      </c>
      <c r="L134" s="345"/>
      <c r="M134" s="406"/>
      <c r="N134" s="407"/>
      <c r="O134" s="407"/>
      <c r="P134" s="407"/>
      <c r="Q134" s="407"/>
      <c r="R134" s="407"/>
      <c r="S134" s="407"/>
      <c r="T134" s="408"/>
      <c r="AT134" s="349" t="s">
        <v>171</v>
      </c>
      <c r="AU134" s="349" t="s">
        <v>90</v>
      </c>
      <c r="AV134" s="344" t="s">
        <v>44</v>
      </c>
      <c r="AW134" s="344" t="s">
        <v>42</v>
      </c>
      <c r="AX134" s="344" t="s">
        <v>82</v>
      </c>
      <c r="AY134" s="349" t="s">
        <v>163</v>
      </c>
    </row>
    <row r="135" spans="2:51" s="344" customFormat="1" ht="13.5">
      <c r="B135" s="345"/>
      <c r="D135" s="346" t="s">
        <v>171</v>
      </c>
      <c r="E135" s="347" t="s">
        <v>5</v>
      </c>
      <c r="F135" s="348" t="s">
        <v>246</v>
      </c>
      <c r="H135" s="349" t="s">
        <v>5</v>
      </c>
      <c r="L135" s="345"/>
      <c r="M135" s="406"/>
      <c r="N135" s="407"/>
      <c r="O135" s="407"/>
      <c r="P135" s="407"/>
      <c r="Q135" s="407"/>
      <c r="R135" s="407"/>
      <c r="S135" s="407"/>
      <c r="T135" s="408"/>
      <c r="AT135" s="349" t="s">
        <v>171</v>
      </c>
      <c r="AU135" s="349" t="s">
        <v>90</v>
      </c>
      <c r="AV135" s="344" t="s">
        <v>44</v>
      </c>
      <c r="AW135" s="344" t="s">
        <v>42</v>
      </c>
      <c r="AX135" s="344" t="s">
        <v>82</v>
      </c>
      <c r="AY135" s="349" t="s">
        <v>163</v>
      </c>
    </row>
    <row r="136" spans="2:51" s="350" customFormat="1" ht="13.5">
      <c r="B136" s="351"/>
      <c r="D136" s="346" t="s">
        <v>171</v>
      </c>
      <c r="E136" s="352" t="s">
        <v>5</v>
      </c>
      <c r="F136" s="353" t="s">
        <v>1616</v>
      </c>
      <c r="H136" s="354">
        <v>10.78</v>
      </c>
      <c r="L136" s="351"/>
      <c r="M136" s="409"/>
      <c r="N136" s="410"/>
      <c r="O136" s="410"/>
      <c r="P136" s="410"/>
      <c r="Q136" s="410"/>
      <c r="R136" s="410"/>
      <c r="S136" s="410"/>
      <c r="T136" s="411"/>
      <c r="AT136" s="352" t="s">
        <v>171</v>
      </c>
      <c r="AU136" s="352" t="s">
        <v>90</v>
      </c>
      <c r="AV136" s="350" t="s">
        <v>90</v>
      </c>
      <c r="AW136" s="350" t="s">
        <v>42</v>
      </c>
      <c r="AX136" s="350" t="s">
        <v>82</v>
      </c>
      <c r="AY136" s="352" t="s">
        <v>163</v>
      </c>
    </row>
    <row r="137" spans="2:51" s="350" customFormat="1" ht="13.5">
      <c r="B137" s="351"/>
      <c r="D137" s="346" t="s">
        <v>171</v>
      </c>
      <c r="E137" s="352" t="s">
        <v>5</v>
      </c>
      <c r="F137" s="353" t="s">
        <v>1617</v>
      </c>
      <c r="H137" s="354">
        <v>10.78</v>
      </c>
      <c r="L137" s="351"/>
      <c r="M137" s="409"/>
      <c r="N137" s="410"/>
      <c r="O137" s="410"/>
      <c r="P137" s="410"/>
      <c r="Q137" s="410"/>
      <c r="R137" s="410"/>
      <c r="S137" s="410"/>
      <c r="T137" s="411"/>
      <c r="AT137" s="352" t="s">
        <v>171</v>
      </c>
      <c r="AU137" s="352" t="s">
        <v>90</v>
      </c>
      <c r="AV137" s="350" t="s">
        <v>90</v>
      </c>
      <c r="AW137" s="350" t="s">
        <v>42</v>
      </c>
      <c r="AX137" s="350" t="s">
        <v>82</v>
      </c>
      <c r="AY137" s="352" t="s">
        <v>163</v>
      </c>
    </row>
    <row r="138" spans="2:51" s="355" customFormat="1" ht="13.5">
      <c r="B138" s="356"/>
      <c r="D138" s="346" t="s">
        <v>171</v>
      </c>
      <c r="E138" s="357" t="s">
        <v>5</v>
      </c>
      <c r="F138" s="358" t="s">
        <v>181</v>
      </c>
      <c r="H138" s="359">
        <v>21.56</v>
      </c>
      <c r="L138" s="356"/>
      <c r="M138" s="412"/>
      <c r="N138" s="413"/>
      <c r="O138" s="413"/>
      <c r="P138" s="413"/>
      <c r="Q138" s="413"/>
      <c r="R138" s="413"/>
      <c r="S138" s="413"/>
      <c r="T138" s="414"/>
      <c r="AT138" s="357" t="s">
        <v>171</v>
      </c>
      <c r="AU138" s="357" t="s">
        <v>90</v>
      </c>
      <c r="AV138" s="355" t="s">
        <v>93</v>
      </c>
      <c r="AW138" s="355" t="s">
        <v>42</v>
      </c>
      <c r="AX138" s="355" t="s">
        <v>82</v>
      </c>
      <c r="AY138" s="357" t="s">
        <v>163</v>
      </c>
    </row>
    <row r="139" spans="2:51" s="350" customFormat="1" ht="13.5">
      <c r="B139" s="351"/>
      <c r="D139" s="346" t="s">
        <v>171</v>
      </c>
      <c r="E139" s="352" t="s">
        <v>5</v>
      </c>
      <c r="F139" s="353" t="s">
        <v>1618</v>
      </c>
      <c r="H139" s="354">
        <v>10.78</v>
      </c>
      <c r="L139" s="351"/>
      <c r="M139" s="409"/>
      <c r="N139" s="410"/>
      <c r="O139" s="410"/>
      <c r="P139" s="410"/>
      <c r="Q139" s="410"/>
      <c r="R139" s="410"/>
      <c r="S139" s="410"/>
      <c r="T139" s="411"/>
      <c r="AT139" s="352" t="s">
        <v>171</v>
      </c>
      <c r="AU139" s="352" t="s">
        <v>90</v>
      </c>
      <c r="AV139" s="350" t="s">
        <v>90</v>
      </c>
      <c r="AW139" s="350" t="s">
        <v>42</v>
      </c>
      <c r="AX139" s="350" t="s">
        <v>82</v>
      </c>
      <c r="AY139" s="352" t="s">
        <v>163</v>
      </c>
    </row>
    <row r="140" spans="2:51" s="355" customFormat="1" ht="13.5">
      <c r="B140" s="356"/>
      <c r="D140" s="346" t="s">
        <v>171</v>
      </c>
      <c r="E140" s="357" t="s">
        <v>5</v>
      </c>
      <c r="F140" s="358" t="s">
        <v>653</v>
      </c>
      <c r="H140" s="359">
        <v>10.78</v>
      </c>
      <c r="L140" s="356"/>
      <c r="M140" s="412"/>
      <c r="N140" s="413"/>
      <c r="O140" s="413"/>
      <c r="P140" s="413"/>
      <c r="Q140" s="413"/>
      <c r="R140" s="413"/>
      <c r="S140" s="413"/>
      <c r="T140" s="414"/>
      <c r="AT140" s="357" t="s">
        <v>171</v>
      </c>
      <c r="AU140" s="357" t="s">
        <v>90</v>
      </c>
      <c r="AV140" s="355" t="s">
        <v>93</v>
      </c>
      <c r="AW140" s="355" t="s">
        <v>42</v>
      </c>
      <c r="AX140" s="355" t="s">
        <v>82</v>
      </c>
      <c r="AY140" s="357" t="s">
        <v>163</v>
      </c>
    </row>
    <row r="141" spans="2:51" s="360" customFormat="1" ht="13.5">
      <c r="B141" s="361"/>
      <c r="D141" s="362" t="s">
        <v>171</v>
      </c>
      <c r="E141" s="363" t="s">
        <v>5</v>
      </c>
      <c r="F141" s="364" t="s">
        <v>185</v>
      </c>
      <c r="H141" s="365">
        <v>32.34</v>
      </c>
      <c r="L141" s="361"/>
      <c r="M141" s="415"/>
      <c r="N141" s="416"/>
      <c r="O141" s="416"/>
      <c r="P141" s="416"/>
      <c r="Q141" s="416"/>
      <c r="R141" s="416"/>
      <c r="S141" s="416"/>
      <c r="T141" s="417"/>
      <c r="AT141" s="418" t="s">
        <v>171</v>
      </c>
      <c r="AU141" s="418" t="s">
        <v>90</v>
      </c>
      <c r="AV141" s="360" t="s">
        <v>96</v>
      </c>
      <c r="AW141" s="360" t="s">
        <v>42</v>
      </c>
      <c r="AX141" s="360" t="s">
        <v>44</v>
      </c>
      <c r="AY141" s="418" t="s">
        <v>163</v>
      </c>
    </row>
    <row r="142" spans="2:65" s="267" customFormat="1" ht="31.5" customHeight="1">
      <c r="B142" s="268"/>
      <c r="C142" s="338" t="s">
        <v>102</v>
      </c>
      <c r="D142" s="338" t="s">
        <v>165</v>
      </c>
      <c r="E142" s="339" t="s">
        <v>266</v>
      </c>
      <c r="F142" s="340" t="s">
        <v>267</v>
      </c>
      <c r="G142" s="341" t="s">
        <v>168</v>
      </c>
      <c r="H142" s="342">
        <v>3</v>
      </c>
      <c r="I142" s="107"/>
      <c r="J142" s="343">
        <f>ROUND(I142*H142,2)</f>
        <v>0</v>
      </c>
      <c r="K142" s="340" t="s">
        <v>169</v>
      </c>
      <c r="L142" s="268"/>
      <c r="M142" s="401" t="s">
        <v>5</v>
      </c>
      <c r="N142" s="402" t="s">
        <v>53</v>
      </c>
      <c r="O142" s="269"/>
      <c r="P142" s="403">
        <f>O142*H142</f>
        <v>0</v>
      </c>
      <c r="Q142" s="403">
        <v>0.54769</v>
      </c>
      <c r="R142" s="403">
        <f>Q142*H142</f>
        <v>1.64307</v>
      </c>
      <c r="S142" s="403">
        <v>0</v>
      </c>
      <c r="T142" s="404">
        <f>S142*H142</f>
        <v>0</v>
      </c>
      <c r="AR142" s="386" t="s">
        <v>96</v>
      </c>
      <c r="AT142" s="386" t="s">
        <v>165</v>
      </c>
      <c r="AU142" s="386" t="s">
        <v>90</v>
      </c>
      <c r="AY142" s="386" t="s">
        <v>163</v>
      </c>
      <c r="BE142" s="405">
        <f>IF(N142="základní",J142,0)</f>
        <v>0</v>
      </c>
      <c r="BF142" s="405">
        <f>IF(N142="snížená",J142,0)</f>
        <v>0</v>
      </c>
      <c r="BG142" s="405">
        <f>IF(N142="zákl. přenesená",J142,0)</f>
        <v>0</v>
      </c>
      <c r="BH142" s="405">
        <f>IF(N142="sníž. přenesená",J142,0)</f>
        <v>0</v>
      </c>
      <c r="BI142" s="405">
        <f>IF(N142="nulová",J142,0)</f>
        <v>0</v>
      </c>
      <c r="BJ142" s="386" t="s">
        <v>44</v>
      </c>
      <c r="BK142" s="405">
        <f>ROUND(I142*H142,2)</f>
        <v>0</v>
      </c>
      <c r="BL142" s="386" t="s">
        <v>96</v>
      </c>
      <c r="BM142" s="386" t="s">
        <v>1620</v>
      </c>
    </row>
    <row r="143" spans="2:47" s="267" customFormat="1" ht="108">
      <c r="B143" s="268"/>
      <c r="D143" s="346" t="s">
        <v>190</v>
      </c>
      <c r="F143" s="366" t="s">
        <v>250</v>
      </c>
      <c r="L143" s="268"/>
      <c r="M143" s="419"/>
      <c r="N143" s="269"/>
      <c r="O143" s="269"/>
      <c r="P143" s="269"/>
      <c r="Q143" s="269"/>
      <c r="R143" s="269"/>
      <c r="S143" s="269"/>
      <c r="T143" s="420"/>
      <c r="AT143" s="386" t="s">
        <v>190</v>
      </c>
      <c r="AU143" s="386" t="s">
        <v>90</v>
      </c>
    </row>
    <row r="144" spans="2:51" s="344" customFormat="1" ht="13.5">
      <c r="B144" s="345"/>
      <c r="D144" s="346" t="s">
        <v>171</v>
      </c>
      <c r="E144" s="347" t="s">
        <v>5</v>
      </c>
      <c r="F144" s="348" t="s">
        <v>172</v>
      </c>
      <c r="H144" s="349" t="s">
        <v>5</v>
      </c>
      <c r="L144" s="345"/>
      <c r="M144" s="406"/>
      <c r="N144" s="407"/>
      <c r="O144" s="407"/>
      <c r="P144" s="407"/>
      <c r="Q144" s="407"/>
      <c r="R144" s="407"/>
      <c r="S144" s="407"/>
      <c r="T144" s="408"/>
      <c r="AT144" s="349" t="s">
        <v>171</v>
      </c>
      <c r="AU144" s="349" t="s">
        <v>90</v>
      </c>
      <c r="AV144" s="344" t="s">
        <v>44</v>
      </c>
      <c r="AW144" s="344" t="s">
        <v>42</v>
      </c>
      <c r="AX144" s="344" t="s">
        <v>82</v>
      </c>
      <c r="AY144" s="349" t="s">
        <v>163</v>
      </c>
    </row>
    <row r="145" spans="2:51" s="350" customFormat="1" ht="13.5">
      <c r="B145" s="351"/>
      <c r="D145" s="346" t="s">
        <v>171</v>
      </c>
      <c r="E145" s="352" t="s">
        <v>5</v>
      </c>
      <c r="F145" s="353" t="s">
        <v>1621</v>
      </c>
      <c r="H145" s="354">
        <v>1</v>
      </c>
      <c r="L145" s="351"/>
      <c r="M145" s="409"/>
      <c r="N145" s="410"/>
      <c r="O145" s="410"/>
      <c r="P145" s="410"/>
      <c r="Q145" s="410"/>
      <c r="R145" s="410"/>
      <c r="S145" s="410"/>
      <c r="T145" s="411"/>
      <c r="AT145" s="352" t="s">
        <v>171</v>
      </c>
      <c r="AU145" s="352" t="s">
        <v>90</v>
      </c>
      <c r="AV145" s="350" t="s">
        <v>90</v>
      </c>
      <c r="AW145" s="350" t="s">
        <v>42</v>
      </c>
      <c r="AX145" s="350" t="s">
        <v>82</v>
      </c>
      <c r="AY145" s="352" t="s">
        <v>163</v>
      </c>
    </row>
    <row r="146" spans="2:51" s="350" customFormat="1" ht="13.5">
      <c r="B146" s="351"/>
      <c r="D146" s="346" t="s">
        <v>171</v>
      </c>
      <c r="E146" s="352" t="s">
        <v>5</v>
      </c>
      <c r="F146" s="353" t="s">
        <v>1622</v>
      </c>
      <c r="H146" s="354">
        <v>1</v>
      </c>
      <c r="L146" s="351"/>
      <c r="M146" s="409"/>
      <c r="N146" s="410"/>
      <c r="O146" s="410"/>
      <c r="P146" s="410"/>
      <c r="Q146" s="410"/>
      <c r="R146" s="410"/>
      <c r="S146" s="410"/>
      <c r="T146" s="411"/>
      <c r="AT146" s="352" t="s">
        <v>171</v>
      </c>
      <c r="AU146" s="352" t="s">
        <v>90</v>
      </c>
      <c r="AV146" s="350" t="s">
        <v>90</v>
      </c>
      <c r="AW146" s="350" t="s">
        <v>42</v>
      </c>
      <c r="AX146" s="350" t="s">
        <v>82</v>
      </c>
      <c r="AY146" s="352" t="s">
        <v>163</v>
      </c>
    </row>
    <row r="147" spans="2:51" s="355" customFormat="1" ht="13.5">
      <c r="B147" s="356"/>
      <c r="D147" s="346" t="s">
        <v>171</v>
      </c>
      <c r="E147" s="357" t="s">
        <v>5</v>
      </c>
      <c r="F147" s="358" t="s">
        <v>181</v>
      </c>
      <c r="H147" s="359">
        <v>2</v>
      </c>
      <c r="L147" s="356"/>
      <c r="M147" s="412"/>
      <c r="N147" s="413"/>
      <c r="O147" s="413"/>
      <c r="P147" s="413"/>
      <c r="Q147" s="413"/>
      <c r="R147" s="413"/>
      <c r="S147" s="413"/>
      <c r="T147" s="414"/>
      <c r="AT147" s="357" t="s">
        <v>171</v>
      </c>
      <c r="AU147" s="357" t="s">
        <v>90</v>
      </c>
      <c r="AV147" s="355" t="s">
        <v>93</v>
      </c>
      <c r="AW147" s="355" t="s">
        <v>42</v>
      </c>
      <c r="AX147" s="355" t="s">
        <v>82</v>
      </c>
      <c r="AY147" s="357" t="s">
        <v>163</v>
      </c>
    </row>
    <row r="148" spans="2:51" s="350" customFormat="1" ht="13.5">
      <c r="B148" s="351"/>
      <c r="D148" s="346" t="s">
        <v>171</v>
      </c>
      <c r="E148" s="352" t="s">
        <v>5</v>
      </c>
      <c r="F148" s="353" t="s">
        <v>1623</v>
      </c>
      <c r="H148" s="354">
        <v>1</v>
      </c>
      <c r="L148" s="351"/>
      <c r="M148" s="409"/>
      <c r="N148" s="410"/>
      <c r="O148" s="410"/>
      <c r="P148" s="410"/>
      <c r="Q148" s="410"/>
      <c r="R148" s="410"/>
      <c r="S148" s="410"/>
      <c r="T148" s="411"/>
      <c r="AT148" s="352" t="s">
        <v>171</v>
      </c>
      <c r="AU148" s="352" t="s">
        <v>90</v>
      </c>
      <c r="AV148" s="350" t="s">
        <v>90</v>
      </c>
      <c r="AW148" s="350" t="s">
        <v>42</v>
      </c>
      <c r="AX148" s="350" t="s">
        <v>82</v>
      </c>
      <c r="AY148" s="352" t="s">
        <v>163</v>
      </c>
    </row>
    <row r="149" spans="2:51" s="355" customFormat="1" ht="13.5">
      <c r="B149" s="356"/>
      <c r="D149" s="346" t="s">
        <v>171</v>
      </c>
      <c r="E149" s="357" t="s">
        <v>5</v>
      </c>
      <c r="F149" s="358" t="s">
        <v>653</v>
      </c>
      <c r="H149" s="359">
        <v>1</v>
      </c>
      <c r="L149" s="356"/>
      <c r="M149" s="412"/>
      <c r="N149" s="413"/>
      <c r="O149" s="413"/>
      <c r="P149" s="413"/>
      <c r="Q149" s="413"/>
      <c r="R149" s="413"/>
      <c r="S149" s="413"/>
      <c r="T149" s="414"/>
      <c r="AT149" s="357" t="s">
        <v>171</v>
      </c>
      <c r="AU149" s="357" t="s">
        <v>90</v>
      </c>
      <c r="AV149" s="355" t="s">
        <v>93</v>
      </c>
      <c r="AW149" s="355" t="s">
        <v>42</v>
      </c>
      <c r="AX149" s="355" t="s">
        <v>82</v>
      </c>
      <c r="AY149" s="357" t="s">
        <v>163</v>
      </c>
    </row>
    <row r="150" spans="2:51" s="360" customFormat="1" ht="13.5">
      <c r="B150" s="361"/>
      <c r="D150" s="362" t="s">
        <v>171</v>
      </c>
      <c r="E150" s="363" t="s">
        <v>5</v>
      </c>
      <c r="F150" s="364" t="s">
        <v>185</v>
      </c>
      <c r="H150" s="365">
        <v>3</v>
      </c>
      <c r="L150" s="361"/>
      <c r="M150" s="415"/>
      <c r="N150" s="416"/>
      <c r="O150" s="416"/>
      <c r="P150" s="416"/>
      <c r="Q150" s="416"/>
      <c r="R150" s="416"/>
      <c r="S150" s="416"/>
      <c r="T150" s="417"/>
      <c r="AT150" s="418" t="s">
        <v>171</v>
      </c>
      <c r="AU150" s="418" t="s">
        <v>90</v>
      </c>
      <c r="AV150" s="360" t="s">
        <v>96</v>
      </c>
      <c r="AW150" s="360" t="s">
        <v>42</v>
      </c>
      <c r="AX150" s="360" t="s">
        <v>44</v>
      </c>
      <c r="AY150" s="418" t="s">
        <v>163</v>
      </c>
    </row>
    <row r="151" spans="2:65" s="267" customFormat="1" ht="22.5" customHeight="1">
      <c r="B151" s="268"/>
      <c r="C151" s="367" t="s">
        <v>105</v>
      </c>
      <c r="D151" s="367" t="s">
        <v>256</v>
      </c>
      <c r="E151" s="368" t="s">
        <v>275</v>
      </c>
      <c r="F151" s="369" t="s">
        <v>276</v>
      </c>
      <c r="G151" s="370" t="s">
        <v>168</v>
      </c>
      <c r="H151" s="371">
        <v>3</v>
      </c>
      <c r="I151" s="137"/>
      <c r="J151" s="372">
        <f>ROUND(I151*H151,2)</f>
        <v>0</v>
      </c>
      <c r="K151" s="369" t="s">
        <v>169</v>
      </c>
      <c r="L151" s="421"/>
      <c r="M151" s="422" t="s">
        <v>5</v>
      </c>
      <c r="N151" s="423" t="s">
        <v>53</v>
      </c>
      <c r="O151" s="269"/>
      <c r="P151" s="403">
        <f>O151*H151</f>
        <v>0</v>
      </c>
      <c r="Q151" s="403">
        <v>0.02894</v>
      </c>
      <c r="R151" s="403">
        <f>Q151*H151</f>
        <v>0.08682000000000001</v>
      </c>
      <c r="S151" s="403">
        <v>0</v>
      </c>
      <c r="T151" s="404">
        <f>S151*H151</f>
        <v>0</v>
      </c>
      <c r="AR151" s="386" t="s">
        <v>108</v>
      </c>
      <c r="AT151" s="386" t="s">
        <v>256</v>
      </c>
      <c r="AU151" s="386" t="s">
        <v>90</v>
      </c>
      <c r="AY151" s="386" t="s">
        <v>163</v>
      </c>
      <c r="BE151" s="405">
        <f>IF(N151="základní",J151,0)</f>
        <v>0</v>
      </c>
      <c r="BF151" s="405">
        <f>IF(N151="snížená",J151,0)</f>
        <v>0</v>
      </c>
      <c r="BG151" s="405">
        <f>IF(N151="zákl. přenesená",J151,0)</f>
        <v>0</v>
      </c>
      <c r="BH151" s="405">
        <f>IF(N151="sníž. přenesená",J151,0)</f>
        <v>0</v>
      </c>
      <c r="BI151" s="405">
        <f>IF(N151="nulová",J151,0)</f>
        <v>0</v>
      </c>
      <c r="BJ151" s="386" t="s">
        <v>44</v>
      </c>
      <c r="BK151" s="405">
        <f>ROUND(I151*H151,2)</f>
        <v>0</v>
      </c>
      <c r="BL151" s="386" t="s">
        <v>96</v>
      </c>
      <c r="BM151" s="386" t="s">
        <v>1624</v>
      </c>
    </row>
    <row r="152" spans="2:63" s="330" customFormat="1" ht="29.85" customHeight="1">
      <c r="B152" s="331"/>
      <c r="D152" s="335" t="s">
        <v>81</v>
      </c>
      <c r="E152" s="336" t="s">
        <v>111</v>
      </c>
      <c r="F152" s="336" t="s">
        <v>282</v>
      </c>
      <c r="J152" s="337">
        <f>BK152</f>
        <v>0</v>
      </c>
      <c r="L152" s="331"/>
      <c r="M152" s="395"/>
      <c r="N152" s="396"/>
      <c r="O152" s="396"/>
      <c r="P152" s="397">
        <f>SUM(P153:P199)</f>
        <v>0</v>
      </c>
      <c r="Q152" s="396"/>
      <c r="R152" s="397">
        <f>SUM(R153:R199)</f>
        <v>0.00028977000000000007</v>
      </c>
      <c r="S152" s="396"/>
      <c r="T152" s="398">
        <f>SUM(T153:T199)</f>
        <v>0.673458</v>
      </c>
      <c r="AR152" s="332" t="s">
        <v>44</v>
      </c>
      <c r="AT152" s="399" t="s">
        <v>81</v>
      </c>
      <c r="AU152" s="399" t="s">
        <v>44</v>
      </c>
      <c r="AY152" s="332" t="s">
        <v>163</v>
      </c>
      <c r="BK152" s="400">
        <f>SUM(BK153:BK199)</f>
        <v>0</v>
      </c>
    </row>
    <row r="153" spans="2:65" s="267" customFormat="1" ht="31.5" customHeight="1">
      <c r="B153" s="268"/>
      <c r="C153" s="338" t="s">
        <v>108</v>
      </c>
      <c r="D153" s="338" t="s">
        <v>165</v>
      </c>
      <c r="E153" s="339" t="s">
        <v>284</v>
      </c>
      <c r="F153" s="340" t="s">
        <v>285</v>
      </c>
      <c r="G153" s="341" t="s">
        <v>188</v>
      </c>
      <c r="H153" s="342">
        <v>8.571</v>
      </c>
      <c r="I153" s="107"/>
      <c r="J153" s="343">
        <f>ROUND(I153*H153,2)</f>
        <v>0</v>
      </c>
      <c r="K153" s="340" t="s">
        <v>169</v>
      </c>
      <c r="L153" s="268"/>
      <c r="M153" s="401" t="s">
        <v>5</v>
      </c>
      <c r="N153" s="402" t="s">
        <v>53</v>
      </c>
      <c r="O153" s="269"/>
      <c r="P153" s="403">
        <f>O153*H153</f>
        <v>0</v>
      </c>
      <c r="Q153" s="403">
        <v>1E-05</v>
      </c>
      <c r="R153" s="403">
        <f>Q153*H153</f>
        <v>8.571E-05</v>
      </c>
      <c r="S153" s="403">
        <v>0</v>
      </c>
      <c r="T153" s="404">
        <f>S153*H153</f>
        <v>0</v>
      </c>
      <c r="AR153" s="386" t="s">
        <v>96</v>
      </c>
      <c r="AT153" s="386" t="s">
        <v>165</v>
      </c>
      <c r="AU153" s="386" t="s">
        <v>90</v>
      </c>
      <c r="AY153" s="386" t="s">
        <v>163</v>
      </c>
      <c r="BE153" s="405">
        <f>IF(N153="základní",J153,0)</f>
        <v>0</v>
      </c>
      <c r="BF153" s="405">
        <f>IF(N153="snížená",J153,0)</f>
        <v>0</v>
      </c>
      <c r="BG153" s="405">
        <f>IF(N153="zákl. přenesená",J153,0)</f>
        <v>0</v>
      </c>
      <c r="BH153" s="405">
        <f>IF(N153="sníž. přenesená",J153,0)</f>
        <v>0</v>
      </c>
      <c r="BI153" s="405">
        <f>IF(N153="nulová",J153,0)</f>
        <v>0</v>
      </c>
      <c r="BJ153" s="386" t="s">
        <v>44</v>
      </c>
      <c r="BK153" s="405">
        <f>ROUND(I153*H153,2)</f>
        <v>0</v>
      </c>
      <c r="BL153" s="386" t="s">
        <v>96</v>
      </c>
      <c r="BM153" s="386" t="s">
        <v>1625</v>
      </c>
    </row>
    <row r="154" spans="2:47" s="267" customFormat="1" ht="175.5">
      <c r="B154" s="268"/>
      <c r="D154" s="346" t="s">
        <v>190</v>
      </c>
      <c r="F154" s="366" t="s">
        <v>287</v>
      </c>
      <c r="L154" s="268"/>
      <c r="M154" s="419"/>
      <c r="N154" s="269"/>
      <c r="O154" s="269"/>
      <c r="P154" s="269"/>
      <c r="Q154" s="269"/>
      <c r="R154" s="269"/>
      <c r="S154" s="269"/>
      <c r="T154" s="420"/>
      <c r="AT154" s="386" t="s">
        <v>190</v>
      </c>
      <c r="AU154" s="386" t="s">
        <v>90</v>
      </c>
    </row>
    <row r="155" spans="2:51" s="344" customFormat="1" ht="13.5">
      <c r="B155" s="345"/>
      <c r="D155" s="346" t="s">
        <v>171</v>
      </c>
      <c r="E155" s="347" t="s">
        <v>5</v>
      </c>
      <c r="F155" s="348" t="s">
        <v>172</v>
      </c>
      <c r="H155" s="349" t="s">
        <v>5</v>
      </c>
      <c r="L155" s="345"/>
      <c r="M155" s="406"/>
      <c r="N155" s="407"/>
      <c r="O155" s="407"/>
      <c r="P155" s="407"/>
      <c r="Q155" s="407"/>
      <c r="R155" s="407"/>
      <c r="S155" s="407"/>
      <c r="T155" s="408"/>
      <c r="AT155" s="349" t="s">
        <v>171</v>
      </c>
      <c r="AU155" s="349" t="s">
        <v>90</v>
      </c>
      <c r="AV155" s="344" t="s">
        <v>44</v>
      </c>
      <c r="AW155" s="344" t="s">
        <v>42</v>
      </c>
      <c r="AX155" s="344" t="s">
        <v>82</v>
      </c>
      <c r="AY155" s="349" t="s">
        <v>163</v>
      </c>
    </row>
    <row r="156" spans="2:51" s="350" customFormat="1" ht="13.5">
      <c r="B156" s="351"/>
      <c r="D156" s="346" t="s">
        <v>171</v>
      </c>
      <c r="E156" s="352" t="s">
        <v>5</v>
      </c>
      <c r="F156" s="353" t="s">
        <v>1626</v>
      </c>
      <c r="H156" s="354">
        <v>2.857</v>
      </c>
      <c r="L156" s="351"/>
      <c r="M156" s="409"/>
      <c r="N156" s="410"/>
      <c r="O156" s="410"/>
      <c r="P156" s="410"/>
      <c r="Q156" s="410"/>
      <c r="R156" s="410"/>
      <c r="S156" s="410"/>
      <c r="T156" s="411"/>
      <c r="AT156" s="352" t="s">
        <v>171</v>
      </c>
      <c r="AU156" s="352" t="s">
        <v>90</v>
      </c>
      <c r="AV156" s="350" t="s">
        <v>90</v>
      </c>
      <c r="AW156" s="350" t="s">
        <v>42</v>
      </c>
      <c r="AX156" s="350" t="s">
        <v>82</v>
      </c>
      <c r="AY156" s="352" t="s">
        <v>163</v>
      </c>
    </row>
    <row r="157" spans="2:51" s="350" customFormat="1" ht="13.5">
      <c r="B157" s="351"/>
      <c r="D157" s="346" t="s">
        <v>171</v>
      </c>
      <c r="E157" s="352" t="s">
        <v>5</v>
      </c>
      <c r="F157" s="353" t="s">
        <v>1627</v>
      </c>
      <c r="H157" s="354">
        <v>2.857</v>
      </c>
      <c r="L157" s="351"/>
      <c r="M157" s="409"/>
      <c r="N157" s="410"/>
      <c r="O157" s="410"/>
      <c r="P157" s="410"/>
      <c r="Q157" s="410"/>
      <c r="R157" s="410"/>
      <c r="S157" s="410"/>
      <c r="T157" s="411"/>
      <c r="AT157" s="352" t="s">
        <v>171</v>
      </c>
      <c r="AU157" s="352" t="s">
        <v>90</v>
      </c>
      <c r="AV157" s="350" t="s">
        <v>90</v>
      </c>
      <c r="AW157" s="350" t="s">
        <v>42</v>
      </c>
      <c r="AX157" s="350" t="s">
        <v>82</v>
      </c>
      <c r="AY157" s="352" t="s">
        <v>163</v>
      </c>
    </row>
    <row r="158" spans="2:51" s="355" customFormat="1" ht="13.5">
      <c r="B158" s="356"/>
      <c r="D158" s="346" t="s">
        <v>171</v>
      </c>
      <c r="E158" s="357" t="s">
        <v>5</v>
      </c>
      <c r="F158" s="358" t="s">
        <v>181</v>
      </c>
      <c r="H158" s="359">
        <v>5.714</v>
      </c>
      <c r="L158" s="356"/>
      <c r="M158" s="412"/>
      <c r="N158" s="413"/>
      <c r="O158" s="413"/>
      <c r="P158" s="413"/>
      <c r="Q158" s="413"/>
      <c r="R158" s="413"/>
      <c r="S158" s="413"/>
      <c r="T158" s="414"/>
      <c r="AT158" s="357" t="s">
        <v>171</v>
      </c>
      <c r="AU158" s="357" t="s">
        <v>90</v>
      </c>
      <c r="AV158" s="355" t="s">
        <v>93</v>
      </c>
      <c r="AW158" s="355" t="s">
        <v>42</v>
      </c>
      <c r="AX158" s="355" t="s">
        <v>82</v>
      </c>
      <c r="AY158" s="357" t="s">
        <v>163</v>
      </c>
    </row>
    <row r="159" spans="2:51" s="350" customFormat="1" ht="13.5">
      <c r="B159" s="351"/>
      <c r="D159" s="346" t="s">
        <v>171</v>
      </c>
      <c r="E159" s="352" t="s">
        <v>5</v>
      </c>
      <c r="F159" s="353" t="s">
        <v>1628</v>
      </c>
      <c r="H159" s="354">
        <v>2.857</v>
      </c>
      <c r="L159" s="351"/>
      <c r="M159" s="409"/>
      <c r="N159" s="410"/>
      <c r="O159" s="410"/>
      <c r="P159" s="410"/>
      <c r="Q159" s="410"/>
      <c r="R159" s="410"/>
      <c r="S159" s="410"/>
      <c r="T159" s="411"/>
      <c r="AT159" s="352" t="s">
        <v>171</v>
      </c>
      <c r="AU159" s="352" t="s">
        <v>90</v>
      </c>
      <c r="AV159" s="350" t="s">
        <v>90</v>
      </c>
      <c r="AW159" s="350" t="s">
        <v>42</v>
      </c>
      <c r="AX159" s="350" t="s">
        <v>82</v>
      </c>
      <c r="AY159" s="352" t="s">
        <v>163</v>
      </c>
    </row>
    <row r="160" spans="2:51" s="355" customFormat="1" ht="13.5">
      <c r="B160" s="356"/>
      <c r="D160" s="346" t="s">
        <v>171</v>
      </c>
      <c r="E160" s="357" t="s">
        <v>5</v>
      </c>
      <c r="F160" s="358" t="s">
        <v>653</v>
      </c>
      <c r="H160" s="359">
        <v>2.857</v>
      </c>
      <c r="L160" s="356"/>
      <c r="M160" s="412"/>
      <c r="N160" s="413"/>
      <c r="O160" s="413"/>
      <c r="P160" s="413"/>
      <c r="Q160" s="413"/>
      <c r="R160" s="413"/>
      <c r="S160" s="413"/>
      <c r="T160" s="414"/>
      <c r="AT160" s="357" t="s">
        <v>171</v>
      </c>
      <c r="AU160" s="357" t="s">
        <v>90</v>
      </c>
      <c r="AV160" s="355" t="s">
        <v>93</v>
      </c>
      <c r="AW160" s="355" t="s">
        <v>42</v>
      </c>
      <c r="AX160" s="355" t="s">
        <v>82</v>
      </c>
      <c r="AY160" s="357" t="s">
        <v>163</v>
      </c>
    </row>
    <row r="161" spans="2:51" s="360" customFormat="1" ht="13.5">
      <c r="B161" s="361"/>
      <c r="D161" s="362" t="s">
        <v>171</v>
      </c>
      <c r="E161" s="363" t="s">
        <v>5</v>
      </c>
      <c r="F161" s="364" t="s">
        <v>185</v>
      </c>
      <c r="H161" s="365">
        <v>8.571</v>
      </c>
      <c r="L161" s="361"/>
      <c r="M161" s="415"/>
      <c r="N161" s="416"/>
      <c r="O161" s="416"/>
      <c r="P161" s="416"/>
      <c r="Q161" s="416"/>
      <c r="R161" s="416"/>
      <c r="S161" s="416"/>
      <c r="T161" s="417"/>
      <c r="AT161" s="418" t="s">
        <v>171</v>
      </c>
      <c r="AU161" s="418" t="s">
        <v>90</v>
      </c>
      <c r="AV161" s="360" t="s">
        <v>96</v>
      </c>
      <c r="AW161" s="360" t="s">
        <v>42</v>
      </c>
      <c r="AX161" s="360" t="s">
        <v>44</v>
      </c>
      <c r="AY161" s="418" t="s">
        <v>163</v>
      </c>
    </row>
    <row r="162" spans="2:65" s="267" customFormat="1" ht="22.5" customHeight="1">
      <c r="B162" s="268"/>
      <c r="C162" s="338" t="s">
        <v>111</v>
      </c>
      <c r="D162" s="338" t="s">
        <v>165</v>
      </c>
      <c r="E162" s="339" t="s">
        <v>307</v>
      </c>
      <c r="F162" s="340" t="s">
        <v>308</v>
      </c>
      <c r="G162" s="341" t="s">
        <v>188</v>
      </c>
      <c r="H162" s="342">
        <v>4.203</v>
      </c>
      <c r="I162" s="107"/>
      <c r="J162" s="343">
        <f>ROUND(I162*H162,2)</f>
        <v>0</v>
      </c>
      <c r="K162" s="340" t="s">
        <v>169</v>
      </c>
      <c r="L162" s="268"/>
      <c r="M162" s="401" t="s">
        <v>5</v>
      </c>
      <c r="N162" s="402" t="s">
        <v>53</v>
      </c>
      <c r="O162" s="269"/>
      <c r="P162" s="403">
        <f>O162*H162</f>
        <v>0</v>
      </c>
      <c r="Q162" s="403">
        <v>2E-05</v>
      </c>
      <c r="R162" s="403">
        <f>Q162*H162</f>
        <v>8.406000000000002E-05</v>
      </c>
      <c r="S162" s="403">
        <v>0</v>
      </c>
      <c r="T162" s="404">
        <f>S162*H162</f>
        <v>0</v>
      </c>
      <c r="AR162" s="386" t="s">
        <v>96</v>
      </c>
      <c r="AT162" s="386" t="s">
        <v>165</v>
      </c>
      <c r="AU162" s="386" t="s">
        <v>90</v>
      </c>
      <c r="AY162" s="386" t="s">
        <v>163</v>
      </c>
      <c r="BE162" s="405">
        <f>IF(N162="základní",J162,0)</f>
        <v>0</v>
      </c>
      <c r="BF162" s="405">
        <f>IF(N162="snížená",J162,0)</f>
        <v>0</v>
      </c>
      <c r="BG162" s="405">
        <f>IF(N162="zákl. přenesená",J162,0)</f>
        <v>0</v>
      </c>
      <c r="BH162" s="405">
        <f>IF(N162="sníž. přenesená",J162,0)</f>
        <v>0</v>
      </c>
      <c r="BI162" s="405">
        <f>IF(N162="nulová",J162,0)</f>
        <v>0</v>
      </c>
      <c r="BJ162" s="386" t="s">
        <v>44</v>
      </c>
      <c r="BK162" s="405">
        <f>ROUND(I162*H162,2)</f>
        <v>0</v>
      </c>
      <c r="BL162" s="386" t="s">
        <v>96</v>
      </c>
      <c r="BM162" s="386" t="s">
        <v>1629</v>
      </c>
    </row>
    <row r="163" spans="2:47" s="267" customFormat="1" ht="175.5">
      <c r="B163" s="268"/>
      <c r="D163" s="346" t="s">
        <v>190</v>
      </c>
      <c r="F163" s="366" t="s">
        <v>287</v>
      </c>
      <c r="L163" s="268"/>
      <c r="M163" s="419"/>
      <c r="N163" s="269"/>
      <c r="O163" s="269"/>
      <c r="P163" s="269"/>
      <c r="Q163" s="269"/>
      <c r="R163" s="269"/>
      <c r="S163" s="269"/>
      <c r="T163" s="420"/>
      <c r="AT163" s="386" t="s">
        <v>190</v>
      </c>
      <c r="AU163" s="386" t="s">
        <v>90</v>
      </c>
    </row>
    <row r="164" spans="2:51" s="344" customFormat="1" ht="13.5">
      <c r="B164" s="345"/>
      <c r="D164" s="346" t="s">
        <v>171</v>
      </c>
      <c r="E164" s="347" t="s">
        <v>5</v>
      </c>
      <c r="F164" s="348" t="s">
        <v>172</v>
      </c>
      <c r="H164" s="349" t="s">
        <v>5</v>
      </c>
      <c r="L164" s="345"/>
      <c r="M164" s="406"/>
      <c r="N164" s="407"/>
      <c r="O164" s="407"/>
      <c r="P164" s="407"/>
      <c r="Q164" s="407"/>
      <c r="R164" s="407"/>
      <c r="S164" s="407"/>
      <c r="T164" s="408"/>
      <c r="AT164" s="349" t="s">
        <v>171</v>
      </c>
      <c r="AU164" s="349" t="s">
        <v>90</v>
      </c>
      <c r="AV164" s="344" t="s">
        <v>44</v>
      </c>
      <c r="AW164" s="344" t="s">
        <v>42</v>
      </c>
      <c r="AX164" s="344" t="s">
        <v>82</v>
      </c>
      <c r="AY164" s="349" t="s">
        <v>163</v>
      </c>
    </row>
    <row r="165" spans="2:51" s="344" customFormat="1" ht="13.5">
      <c r="B165" s="345"/>
      <c r="D165" s="346" t="s">
        <v>171</v>
      </c>
      <c r="E165" s="347" t="s">
        <v>5</v>
      </c>
      <c r="F165" s="348" t="s">
        <v>310</v>
      </c>
      <c r="H165" s="349" t="s">
        <v>5</v>
      </c>
      <c r="L165" s="345"/>
      <c r="M165" s="406"/>
      <c r="N165" s="407"/>
      <c r="O165" s="407"/>
      <c r="P165" s="407"/>
      <c r="Q165" s="407"/>
      <c r="R165" s="407"/>
      <c r="S165" s="407"/>
      <c r="T165" s="408"/>
      <c r="AT165" s="349" t="s">
        <v>171</v>
      </c>
      <c r="AU165" s="349" t="s">
        <v>90</v>
      </c>
      <c r="AV165" s="344" t="s">
        <v>44</v>
      </c>
      <c r="AW165" s="344" t="s">
        <v>42</v>
      </c>
      <c r="AX165" s="344" t="s">
        <v>82</v>
      </c>
      <c r="AY165" s="349" t="s">
        <v>163</v>
      </c>
    </row>
    <row r="166" spans="2:51" s="350" customFormat="1" ht="13.5">
      <c r="B166" s="351"/>
      <c r="D166" s="346" t="s">
        <v>171</v>
      </c>
      <c r="E166" s="352" t="s">
        <v>5</v>
      </c>
      <c r="F166" s="353" t="s">
        <v>1630</v>
      </c>
      <c r="H166" s="354">
        <v>1.401</v>
      </c>
      <c r="L166" s="351"/>
      <c r="M166" s="409"/>
      <c r="N166" s="410"/>
      <c r="O166" s="410"/>
      <c r="P166" s="410"/>
      <c r="Q166" s="410"/>
      <c r="R166" s="410"/>
      <c r="S166" s="410"/>
      <c r="T166" s="411"/>
      <c r="AT166" s="352" t="s">
        <v>171</v>
      </c>
      <c r="AU166" s="352" t="s">
        <v>90</v>
      </c>
      <c r="AV166" s="350" t="s">
        <v>90</v>
      </c>
      <c r="AW166" s="350" t="s">
        <v>42</v>
      </c>
      <c r="AX166" s="350" t="s">
        <v>82</v>
      </c>
      <c r="AY166" s="352" t="s">
        <v>163</v>
      </c>
    </row>
    <row r="167" spans="2:51" s="350" customFormat="1" ht="13.5">
      <c r="B167" s="351"/>
      <c r="D167" s="346" t="s">
        <v>171</v>
      </c>
      <c r="E167" s="352" t="s">
        <v>5</v>
      </c>
      <c r="F167" s="353" t="s">
        <v>1631</v>
      </c>
      <c r="H167" s="354">
        <v>1.401</v>
      </c>
      <c r="L167" s="351"/>
      <c r="M167" s="409"/>
      <c r="N167" s="410"/>
      <c r="O167" s="410"/>
      <c r="P167" s="410"/>
      <c r="Q167" s="410"/>
      <c r="R167" s="410"/>
      <c r="S167" s="410"/>
      <c r="T167" s="411"/>
      <c r="AT167" s="352" t="s">
        <v>171</v>
      </c>
      <c r="AU167" s="352" t="s">
        <v>90</v>
      </c>
      <c r="AV167" s="350" t="s">
        <v>90</v>
      </c>
      <c r="AW167" s="350" t="s">
        <v>42</v>
      </c>
      <c r="AX167" s="350" t="s">
        <v>82</v>
      </c>
      <c r="AY167" s="352" t="s">
        <v>163</v>
      </c>
    </row>
    <row r="168" spans="2:51" s="355" customFormat="1" ht="13.5">
      <c r="B168" s="356"/>
      <c r="D168" s="346" t="s">
        <v>171</v>
      </c>
      <c r="E168" s="357" t="s">
        <v>5</v>
      </c>
      <c r="F168" s="358" t="s">
        <v>181</v>
      </c>
      <c r="H168" s="359">
        <v>2.802</v>
      </c>
      <c r="L168" s="356"/>
      <c r="M168" s="412"/>
      <c r="N168" s="413"/>
      <c r="O168" s="413"/>
      <c r="P168" s="413"/>
      <c r="Q168" s="413"/>
      <c r="R168" s="413"/>
      <c r="S168" s="413"/>
      <c r="T168" s="414"/>
      <c r="AT168" s="357" t="s">
        <v>171</v>
      </c>
      <c r="AU168" s="357" t="s">
        <v>90</v>
      </c>
      <c r="AV168" s="355" t="s">
        <v>93</v>
      </c>
      <c r="AW168" s="355" t="s">
        <v>42</v>
      </c>
      <c r="AX168" s="355" t="s">
        <v>82</v>
      </c>
      <c r="AY168" s="357" t="s">
        <v>163</v>
      </c>
    </row>
    <row r="169" spans="2:51" s="350" customFormat="1" ht="13.5">
      <c r="B169" s="351"/>
      <c r="D169" s="346" t="s">
        <v>171</v>
      </c>
      <c r="E169" s="352" t="s">
        <v>5</v>
      </c>
      <c r="F169" s="353" t="s">
        <v>1632</v>
      </c>
      <c r="H169" s="354">
        <v>1.401</v>
      </c>
      <c r="L169" s="351"/>
      <c r="M169" s="409"/>
      <c r="N169" s="410"/>
      <c r="O169" s="410"/>
      <c r="P169" s="410"/>
      <c r="Q169" s="410"/>
      <c r="R169" s="410"/>
      <c r="S169" s="410"/>
      <c r="T169" s="411"/>
      <c r="AT169" s="352" t="s">
        <v>171</v>
      </c>
      <c r="AU169" s="352" t="s">
        <v>90</v>
      </c>
      <c r="AV169" s="350" t="s">
        <v>90</v>
      </c>
      <c r="AW169" s="350" t="s">
        <v>42</v>
      </c>
      <c r="AX169" s="350" t="s">
        <v>82</v>
      </c>
      <c r="AY169" s="352" t="s">
        <v>163</v>
      </c>
    </row>
    <row r="170" spans="2:51" s="355" customFormat="1" ht="13.5">
      <c r="B170" s="356"/>
      <c r="D170" s="346" t="s">
        <v>171</v>
      </c>
      <c r="E170" s="357" t="s">
        <v>5</v>
      </c>
      <c r="F170" s="358" t="s">
        <v>653</v>
      </c>
      <c r="H170" s="359">
        <v>1.401</v>
      </c>
      <c r="L170" s="356"/>
      <c r="M170" s="412"/>
      <c r="N170" s="413"/>
      <c r="O170" s="413"/>
      <c r="P170" s="413"/>
      <c r="Q170" s="413"/>
      <c r="R170" s="413"/>
      <c r="S170" s="413"/>
      <c r="T170" s="414"/>
      <c r="AT170" s="357" t="s">
        <v>171</v>
      </c>
      <c r="AU170" s="357" t="s">
        <v>90</v>
      </c>
      <c r="AV170" s="355" t="s">
        <v>93</v>
      </c>
      <c r="AW170" s="355" t="s">
        <v>42</v>
      </c>
      <c r="AX170" s="355" t="s">
        <v>82</v>
      </c>
      <c r="AY170" s="357" t="s">
        <v>163</v>
      </c>
    </row>
    <row r="171" spans="2:51" s="360" customFormat="1" ht="13.5">
      <c r="B171" s="361"/>
      <c r="D171" s="362" t="s">
        <v>171</v>
      </c>
      <c r="E171" s="363" t="s">
        <v>5</v>
      </c>
      <c r="F171" s="364" t="s">
        <v>185</v>
      </c>
      <c r="H171" s="365">
        <v>4.203</v>
      </c>
      <c r="L171" s="361"/>
      <c r="M171" s="415"/>
      <c r="N171" s="416"/>
      <c r="O171" s="416"/>
      <c r="P171" s="416"/>
      <c r="Q171" s="416"/>
      <c r="R171" s="416"/>
      <c r="S171" s="416"/>
      <c r="T171" s="417"/>
      <c r="AT171" s="418" t="s">
        <v>171</v>
      </c>
      <c r="AU171" s="418" t="s">
        <v>90</v>
      </c>
      <c r="AV171" s="360" t="s">
        <v>96</v>
      </c>
      <c r="AW171" s="360" t="s">
        <v>42</v>
      </c>
      <c r="AX171" s="360" t="s">
        <v>44</v>
      </c>
      <c r="AY171" s="418" t="s">
        <v>163</v>
      </c>
    </row>
    <row r="172" spans="2:65" s="267" customFormat="1" ht="22.5" customHeight="1">
      <c r="B172" s="268"/>
      <c r="C172" s="338" t="s">
        <v>114</v>
      </c>
      <c r="D172" s="338" t="s">
        <v>165</v>
      </c>
      <c r="E172" s="339" t="s">
        <v>329</v>
      </c>
      <c r="F172" s="340" t="s">
        <v>330</v>
      </c>
      <c r="G172" s="341" t="s">
        <v>188</v>
      </c>
      <c r="H172" s="342">
        <v>12</v>
      </c>
      <c r="I172" s="107"/>
      <c r="J172" s="343">
        <f>ROUND(I172*H172,2)</f>
        <v>0</v>
      </c>
      <c r="K172" s="340" t="s">
        <v>169</v>
      </c>
      <c r="L172" s="268"/>
      <c r="M172" s="401" t="s">
        <v>5</v>
      </c>
      <c r="N172" s="402" t="s">
        <v>53</v>
      </c>
      <c r="O172" s="269"/>
      <c r="P172" s="403">
        <f>O172*H172</f>
        <v>0</v>
      </c>
      <c r="Q172" s="403">
        <v>1E-05</v>
      </c>
      <c r="R172" s="403">
        <f>Q172*H172</f>
        <v>0.00012000000000000002</v>
      </c>
      <c r="S172" s="403">
        <v>0</v>
      </c>
      <c r="T172" s="404">
        <f>S172*H172</f>
        <v>0</v>
      </c>
      <c r="AR172" s="386" t="s">
        <v>96</v>
      </c>
      <c r="AT172" s="386" t="s">
        <v>165</v>
      </c>
      <c r="AU172" s="386" t="s">
        <v>90</v>
      </c>
      <c r="AY172" s="386" t="s">
        <v>163</v>
      </c>
      <c r="BE172" s="405">
        <f>IF(N172="základní",J172,0)</f>
        <v>0</v>
      </c>
      <c r="BF172" s="405">
        <f>IF(N172="snížená",J172,0)</f>
        <v>0</v>
      </c>
      <c r="BG172" s="405">
        <f>IF(N172="zákl. přenesená",J172,0)</f>
        <v>0</v>
      </c>
      <c r="BH172" s="405">
        <f>IF(N172="sníž. přenesená",J172,0)</f>
        <v>0</v>
      </c>
      <c r="BI172" s="405">
        <f>IF(N172="nulová",J172,0)</f>
        <v>0</v>
      </c>
      <c r="BJ172" s="386" t="s">
        <v>44</v>
      </c>
      <c r="BK172" s="405">
        <f>ROUND(I172*H172,2)</f>
        <v>0</v>
      </c>
      <c r="BL172" s="386" t="s">
        <v>96</v>
      </c>
      <c r="BM172" s="386" t="s">
        <v>1633</v>
      </c>
    </row>
    <row r="173" spans="2:47" s="267" customFormat="1" ht="175.5">
      <c r="B173" s="268"/>
      <c r="D173" s="346" t="s">
        <v>190</v>
      </c>
      <c r="F173" s="366" t="s">
        <v>287</v>
      </c>
      <c r="L173" s="268"/>
      <c r="M173" s="419"/>
      <c r="N173" s="269"/>
      <c r="O173" s="269"/>
      <c r="P173" s="269"/>
      <c r="Q173" s="269"/>
      <c r="R173" s="269"/>
      <c r="S173" s="269"/>
      <c r="T173" s="420"/>
      <c r="AT173" s="386" t="s">
        <v>190</v>
      </c>
      <c r="AU173" s="386" t="s">
        <v>90</v>
      </c>
    </row>
    <row r="174" spans="2:51" s="344" customFormat="1" ht="13.5">
      <c r="B174" s="345"/>
      <c r="D174" s="346" t="s">
        <v>171</v>
      </c>
      <c r="E174" s="347" t="s">
        <v>5</v>
      </c>
      <c r="F174" s="348" t="s">
        <v>172</v>
      </c>
      <c r="H174" s="349" t="s">
        <v>5</v>
      </c>
      <c r="L174" s="345"/>
      <c r="M174" s="406"/>
      <c r="N174" s="407"/>
      <c r="O174" s="407"/>
      <c r="P174" s="407"/>
      <c r="Q174" s="407"/>
      <c r="R174" s="407"/>
      <c r="S174" s="407"/>
      <c r="T174" s="408"/>
      <c r="AT174" s="349" t="s">
        <v>171</v>
      </c>
      <c r="AU174" s="349" t="s">
        <v>90</v>
      </c>
      <c r="AV174" s="344" t="s">
        <v>44</v>
      </c>
      <c r="AW174" s="344" t="s">
        <v>42</v>
      </c>
      <c r="AX174" s="344" t="s">
        <v>82</v>
      </c>
      <c r="AY174" s="349" t="s">
        <v>163</v>
      </c>
    </row>
    <row r="175" spans="2:51" s="344" customFormat="1" ht="13.5">
      <c r="B175" s="345"/>
      <c r="D175" s="346" t="s">
        <v>171</v>
      </c>
      <c r="E175" s="347" t="s">
        <v>5</v>
      </c>
      <c r="F175" s="348" t="s">
        <v>332</v>
      </c>
      <c r="H175" s="349" t="s">
        <v>5</v>
      </c>
      <c r="L175" s="345"/>
      <c r="M175" s="406"/>
      <c r="N175" s="407"/>
      <c r="O175" s="407"/>
      <c r="P175" s="407"/>
      <c r="Q175" s="407"/>
      <c r="R175" s="407"/>
      <c r="S175" s="407"/>
      <c r="T175" s="408"/>
      <c r="AT175" s="349" t="s">
        <v>171</v>
      </c>
      <c r="AU175" s="349" t="s">
        <v>90</v>
      </c>
      <c r="AV175" s="344" t="s">
        <v>44</v>
      </c>
      <c r="AW175" s="344" t="s">
        <v>42</v>
      </c>
      <c r="AX175" s="344" t="s">
        <v>82</v>
      </c>
      <c r="AY175" s="349" t="s">
        <v>163</v>
      </c>
    </row>
    <row r="176" spans="2:51" s="350" customFormat="1" ht="13.5">
      <c r="B176" s="351"/>
      <c r="D176" s="346" t="s">
        <v>171</v>
      </c>
      <c r="E176" s="352" t="s">
        <v>5</v>
      </c>
      <c r="F176" s="353" t="s">
        <v>1612</v>
      </c>
      <c r="H176" s="354">
        <v>4</v>
      </c>
      <c r="L176" s="351"/>
      <c r="M176" s="409"/>
      <c r="N176" s="410"/>
      <c r="O176" s="410"/>
      <c r="P176" s="410"/>
      <c r="Q176" s="410"/>
      <c r="R176" s="410"/>
      <c r="S176" s="410"/>
      <c r="T176" s="411"/>
      <c r="AT176" s="352" t="s">
        <v>171</v>
      </c>
      <c r="AU176" s="352" t="s">
        <v>90</v>
      </c>
      <c r="AV176" s="350" t="s">
        <v>90</v>
      </c>
      <c r="AW176" s="350" t="s">
        <v>42</v>
      </c>
      <c r="AX176" s="350" t="s">
        <v>82</v>
      </c>
      <c r="AY176" s="352" t="s">
        <v>163</v>
      </c>
    </row>
    <row r="177" spans="2:51" s="350" customFormat="1" ht="13.5">
      <c r="B177" s="351"/>
      <c r="D177" s="346" t="s">
        <v>171</v>
      </c>
      <c r="E177" s="352" t="s">
        <v>5</v>
      </c>
      <c r="F177" s="353" t="s">
        <v>1613</v>
      </c>
      <c r="H177" s="354">
        <v>4</v>
      </c>
      <c r="L177" s="351"/>
      <c r="M177" s="409"/>
      <c r="N177" s="410"/>
      <c r="O177" s="410"/>
      <c r="P177" s="410"/>
      <c r="Q177" s="410"/>
      <c r="R177" s="410"/>
      <c r="S177" s="410"/>
      <c r="T177" s="411"/>
      <c r="AT177" s="352" t="s">
        <v>171</v>
      </c>
      <c r="AU177" s="352" t="s">
        <v>90</v>
      </c>
      <c r="AV177" s="350" t="s">
        <v>90</v>
      </c>
      <c r="AW177" s="350" t="s">
        <v>42</v>
      </c>
      <c r="AX177" s="350" t="s">
        <v>82</v>
      </c>
      <c r="AY177" s="352" t="s">
        <v>163</v>
      </c>
    </row>
    <row r="178" spans="2:51" s="355" customFormat="1" ht="13.5">
      <c r="B178" s="356"/>
      <c r="D178" s="346" t="s">
        <v>171</v>
      </c>
      <c r="E178" s="357" t="s">
        <v>5</v>
      </c>
      <c r="F178" s="358" t="s">
        <v>181</v>
      </c>
      <c r="H178" s="359">
        <v>8</v>
      </c>
      <c r="L178" s="356"/>
      <c r="M178" s="412"/>
      <c r="N178" s="413"/>
      <c r="O178" s="413"/>
      <c r="P178" s="413"/>
      <c r="Q178" s="413"/>
      <c r="R178" s="413"/>
      <c r="S178" s="413"/>
      <c r="T178" s="414"/>
      <c r="AT178" s="357" t="s">
        <v>171</v>
      </c>
      <c r="AU178" s="357" t="s">
        <v>90</v>
      </c>
      <c r="AV178" s="355" t="s">
        <v>93</v>
      </c>
      <c r="AW178" s="355" t="s">
        <v>42</v>
      </c>
      <c r="AX178" s="355" t="s">
        <v>82</v>
      </c>
      <c r="AY178" s="357" t="s">
        <v>163</v>
      </c>
    </row>
    <row r="179" spans="2:51" s="350" customFormat="1" ht="13.5">
      <c r="B179" s="351"/>
      <c r="D179" s="346" t="s">
        <v>171</v>
      </c>
      <c r="E179" s="352" t="s">
        <v>5</v>
      </c>
      <c r="F179" s="353" t="s">
        <v>1614</v>
      </c>
      <c r="H179" s="354">
        <v>4</v>
      </c>
      <c r="L179" s="351"/>
      <c r="M179" s="409"/>
      <c r="N179" s="410"/>
      <c r="O179" s="410"/>
      <c r="P179" s="410"/>
      <c r="Q179" s="410"/>
      <c r="R179" s="410"/>
      <c r="S179" s="410"/>
      <c r="T179" s="411"/>
      <c r="AT179" s="352" t="s">
        <v>171</v>
      </c>
      <c r="AU179" s="352" t="s">
        <v>90</v>
      </c>
      <c r="AV179" s="350" t="s">
        <v>90</v>
      </c>
      <c r="AW179" s="350" t="s">
        <v>42</v>
      </c>
      <c r="AX179" s="350" t="s">
        <v>82</v>
      </c>
      <c r="AY179" s="352" t="s">
        <v>163</v>
      </c>
    </row>
    <row r="180" spans="2:51" s="355" customFormat="1" ht="13.5">
      <c r="B180" s="356"/>
      <c r="D180" s="346" t="s">
        <v>171</v>
      </c>
      <c r="E180" s="357" t="s">
        <v>5</v>
      </c>
      <c r="F180" s="358" t="s">
        <v>653</v>
      </c>
      <c r="H180" s="359">
        <v>4</v>
      </c>
      <c r="L180" s="356"/>
      <c r="M180" s="412"/>
      <c r="N180" s="413"/>
      <c r="O180" s="413"/>
      <c r="P180" s="413"/>
      <c r="Q180" s="413"/>
      <c r="R180" s="413"/>
      <c r="S180" s="413"/>
      <c r="T180" s="414"/>
      <c r="AT180" s="357" t="s">
        <v>171</v>
      </c>
      <c r="AU180" s="357" t="s">
        <v>90</v>
      </c>
      <c r="AV180" s="355" t="s">
        <v>93</v>
      </c>
      <c r="AW180" s="355" t="s">
        <v>42</v>
      </c>
      <c r="AX180" s="355" t="s">
        <v>82</v>
      </c>
      <c r="AY180" s="357" t="s">
        <v>163</v>
      </c>
    </row>
    <row r="181" spans="2:51" s="360" customFormat="1" ht="13.5">
      <c r="B181" s="361"/>
      <c r="D181" s="362" t="s">
        <v>171</v>
      </c>
      <c r="E181" s="363" t="s">
        <v>5</v>
      </c>
      <c r="F181" s="364" t="s">
        <v>185</v>
      </c>
      <c r="H181" s="365">
        <v>12</v>
      </c>
      <c r="L181" s="361"/>
      <c r="M181" s="415"/>
      <c r="N181" s="416"/>
      <c r="O181" s="416"/>
      <c r="P181" s="416"/>
      <c r="Q181" s="416"/>
      <c r="R181" s="416"/>
      <c r="S181" s="416"/>
      <c r="T181" s="417"/>
      <c r="AT181" s="418" t="s">
        <v>171</v>
      </c>
      <c r="AU181" s="418" t="s">
        <v>90</v>
      </c>
      <c r="AV181" s="360" t="s">
        <v>96</v>
      </c>
      <c r="AW181" s="360" t="s">
        <v>42</v>
      </c>
      <c r="AX181" s="360" t="s">
        <v>44</v>
      </c>
      <c r="AY181" s="418" t="s">
        <v>163</v>
      </c>
    </row>
    <row r="182" spans="2:65" s="267" customFormat="1" ht="31.5" customHeight="1">
      <c r="B182" s="268"/>
      <c r="C182" s="338" t="s">
        <v>117</v>
      </c>
      <c r="D182" s="338" t="s">
        <v>165</v>
      </c>
      <c r="E182" s="339" t="s">
        <v>334</v>
      </c>
      <c r="F182" s="340" t="s">
        <v>335</v>
      </c>
      <c r="G182" s="341" t="s">
        <v>188</v>
      </c>
      <c r="H182" s="342">
        <v>2.427</v>
      </c>
      <c r="I182" s="107"/>
      <c r="J182" s="343">
        <f>ROUND(I182*H182,2)</f>
        <v>0</v>
      </c>
      <c r="K182" s="340" t="s">
        <v>169</v>
      </c>
      <c r="L182" s="268"/>
      <c r="M182" s="401" t="s">
        <v>5</v>
      </c>
      <c r="N182" s="402" t="s">
        <v>53</v>
      </c>
      <c r="O182" s="269"/>
      <c r="P182" s="403">
        <f>O182*H182</f>
        <v>0</v>
      </c>
      <c r="Q182" s="403">
        <v>0</v>
      </c>
      <c r="R182" s="403">
        <f>Q182*H182</f>
        <v>0</v>
      </c>
      <c r="S182" s="403">
        <v>0.055</v>
      </c>
      <c r="T182" s="404">
        <f>S182*H182</f>
        <v>0.133485</v>
      </c>
      <c r="AR182" s="386" t="s">
        <v>96</v>
      </c>
      <c r="AT182" s="386" t="s">
        <v>165</v>
      </c>
      <c r="AU182" s="386" t="s">
        <v>90</v>
      </c>
      <c r="AY182" s="386" t="s">
        <v>163</v>
      </c>
      <c r="BE182" s="405">
        <f>IF(N182="základní",J182,0)</f>
        <v>0</v>
      </c>
      <c r="BF182" s="405">
        <f>IF(N182="snížená",J182,0)</f>
        <v>0</v>
      </c>
      <c r="BG182" s="405">
        <f>IF(N182="zákl. přenesená",J182,0)</f>
        <v>0</v>
      </c>
      <c r="BH182" s="405">
        <f>IF(N182="sníž. přenesená",J182,0)</f>
        <v>0</v>
      </c>
      <c r="BI182" s="405">
        <f>IF(N182="nulová",J182,0)</f>
        <v>0</v>
      </c>
      <c r="BJ182" s="386" t="s">
        <v>44</v>
      </c>
      <c r="BK182" s="405">
        <f>ROUND(I182*H182,2)</f>
        <v>0</v>
      </c>
      <c r="BL182" s="386" t="s">
        <v>96</v>
      </c>
      <c r="BM182" s="386" t="s">
        <v>1634</v>
      </c>
    </row>
    <row r="183" spans="2:51" s="344" customFormat="1" ht="13.5">
      <c r="B183" s="345"/>
      <c r="D183" s="346" t="s">
        <v>171</v>
      </c>
      <c r="E183" s="347" t="s">
        <v>5</v>
      </c>
      <c r="F183" s="348" t="s">
        <v>172</v>
      </c>
      <c r="H183" s="349" t="s">
        <v>5</v>
      </c>
      <c r="L183" s="345"/>
      <c r="M183" s="406"/>
      <c r="N183" s="407"/>
      <c r="O183" s="407"/>
      <c r="P183" s="407"/>
      <c r="Q183" s="407"/>
      <c r="R183" s="407"/>
      <c r="S183" s="407"/>
      <c r="T183" s="408"/>
      <c r="AT183" s="349" t="s">
        <v>171</v>
      </c>
      <c r="AU183" s="349" t="s">
        <v>90</v>
      </c>
      <c r="AV183" s="344" t="s">
        <v>44</v>
      </c>
      <c r="AW183" s="344" t="s">
        <v>42</v>
      </c>
      <c r="AX183" s="344" t="s">
        <v>82</v>
      </c>
      <c r="AY183" s="349" t="s">
        <v>163</v>
      </c>
    </row>
    <row r="184" spans="2:51" s="344" customFormat="1" ht="13.5">
      <c r="B184" s="345"/>
      <c r="D184" s="346" t="s">
        <v>171</v>
      </c>
      <c r="E184" s="347" t="s">
        <v>5</v>
      </c>
      <c r="F184" s="348" t="s">
        <v>192</v>
      </c>
      <c r="H184" s="349" t="s">
        <v>5</v>
      </c>
      <c r="L184" s="345"/>
      <c r="M184" s="406"/>
      <c r="N184" s="407"/>
      <c r="O184" s="407"/>
      <c r="P184" s="407"/>
      <c r="Q184" s="407"/>
      <c r="R184" s="407"/>
      <c r="S184" s="407"/>
      <c r="T184" s="408"/>
      <c r="AT184" s="349" t="s">
        <v>171</v>
      </c>
      <c r="AU184" s="349" t="s">
        <v>90</v>
      </c>
      <c r="AV184" s="344" t="s">
        <v>44</v>
      </c>
      <c r="AW184" s="344" t="s">
        <v>42</v>
      </c>
      <c r="AX184" s="344" t="s">
        <v>82</v>
      </c>
      <c r="AY184" s="349" t="s">
        <v>163</v>
      </c>
    </row>
    <row r="185" spans="2:51" s="350" customFormat="1" ht="13.5">
      <c r="B185" s="351"/>
      <c r="D185" s="346" t="s">
        <v>171</v>
      </c>
      <c r="E185" s="352" t="s">
        <v>5</v>
      </c>
      <c r="F185" s="353" t="s">
        <v>1608</v>
      </c>
      <c r="H185" s="354">
        <v>0.809</v>
      </c>
      <c r="L185" s="351"/>
      <c r="M185" s="409"/>
      <c r="N185" s="410"/>
      <c r="O185" s="410"/>
      <c r="P185" s="410"/>
      <c r="Q185" s="410"/>
      <c r="R185" s="410"/>
      <c r="S185" s="410"/>
      <c r="T185" s="411"/>
      <c r="AT185" s="352" t="s">
        <v>171</v>
      </c>
      <c r="AU185" s="352" t="s">
        <v>90</v>
      </c>
      <c r="AV185" s="350" t="s">
        <v>90</v>
      </c>
      <c r="AW185" s="350" t="s">
        <v>42</v>
      </c>
      <c r="AX185" s="350" t="s">
        <v>82</v>
      </c>
      <c r="AY185" s="352" t="s">
        <v>163</v>
      </c>
    </row>
    <row r="186" spans="2:51" s="350" customFormat="1" ht="13.5">
      <c r="B186" s="351"/>
      <c r="D186" s="346" t="s">
        <v>171</v>
      </c>
      <c r="E186" s="352" t="s">
        <v>5</v>
      </c>
      <c r="F186" s="353" t="s">
        <v>1609</v>
      </c>
      <c r="H186" s="354">
        <v>0.809</v>
      </c>
      <c r="L186" s="351"/>
      <c r="M186" s="409"/>
      <c r="N186" s="410"/>
      <c r="O186" s="410"/>
      <c r="P186" s="410"/>
      <c r="Q186" s="410"/>
      <c r="R186" s="410"/>
      <c r="S186" s="410"/>
      <c r="T186" s="411"/>
      <c r="AT186" s="352" t="s">
        <v>171</v>
      </c>
      <c r="AU186" s="352" t="s">
        <v>90</v>
      </c>
      <c r="AV186" s="350" t="s">
        <v>90</v>
      </c>
      <c r="AW186" s="350" t="s">
        <v>42</v>
      </c>
      <c r="AX186" s="350" t="s">
        <v>82</v>
      </c>
      <c r="AY186" s="352" t="s">
        <v>163</v>
      </c>
    </row>
    <row r="187" spans="2:51" s="355" customFormat="1" ht="13.5">
      <c r="B187" s="356"/>
      <c r="D187" s="346" t="s">
        <v>171</v>
      </c>
      <c r="E187" s="357" t="s">
        <v>5</v>
      </c>
      <c r="F187" s="358" t="s">
        <v>181</v>
      </c>
      <c r="H187" s="359">
        <v>1.618</v>
      </c>
      <c r="L187" s="356"/>
      <c r="M187" s="412"/>
      <c r="N187" s="413"/>
      <c r="O187" s="413"/>
      <c r="P187" s="413"/>
      <c r="Q187" s="413"/>
      <c r="R187" s="413"/>
      <c r="S187" s="413"/>
      <c r="T187" s="414"/>
      <c r="AT187" s="357" t="s">
        <v>171</v>
      </c>
      <c r="AU187" s="357" t="s">
        <v>90</v>
      </c>
      <c r="AV187" s="355" t="s">
        <v>93</v>
      </c>
      <c r="AW187" s="355" t="s">
        <v>42</v>
      </c>
      <c r="AX187" s="355" t="s">
        <v>82</v>
      </c>
      <c r="AY187" s="357" t="s">
        <v>163</v>
      </c>
    </row>
    <row r="188" spans="2:51" s="350" customFormat="1" ht="13.5">
      <c r="B188" s="351"/>
      <c r="D188" s="346" t="s">
        <v>171</v>
      </c>
      <c r="E188" s="352" t="s">
        <v>5</v>
      </c>
      <c r="F188" s="353" t="s">
        <v>1610</v>
      </c>
      <c r="H188" s="354">
        <v>0.809</v>
      </c>
      <c r="L188" s="351"/>
      <c r="M188" s="409"/>
      <c r="N188" s="410"/>
      <c r="O188" s="410"/>
      <c r="P188" s="410"/>
      <c r="Q188" s="410"/>
      <c r="R188" s="410"/>
      <c r="S188" s="410"/>
      <c r="T188" s="411"/>
      <c r="AT188" s="352" t="s">
        <v>171</v>
      </c>
      <c r="AU188" s="352" t="s">
        <v>90</v>
      </c>
      <c r="AV188" s="350" t="s">
        <v>90</v>
      </c>
      <c r="AW188" s="350" t="s">
        <v>42</v>
      </c>
      <c r="AX188" s="350" t="s">
        <v>82</v>
      </c>
      <c r="AY188" s="352" t="s">
        <v>163</v>
      </c>
    </row>
    <row r="189" spans="2:51" s="355" customFormat="1" ht="13.5">
      <c r="B189" s="356"/>
      <c r="D189" s="346" t="s">
        <v>171</v>
      </c>
      <c r="E189" s="357" t="s">
        <v>5</v>
      </c>
      <c r="F189" s="358" t="s">
        <v>653</v>
      </c>
      <c r="H189" s="359">
        <v>0.809</v>
      </c>
      <c r="L189" s="356"/>
      <c r="M189" s="412"/>
      <c r="N189" s="413"/>
      <c r="O189" s="413"/>
      <c r="P189" s="413"/>
      <c r="Q189" s="413"/>
      <c r="R189" s="413"/>
      <c r="S189" s="413"/>
      <c r="T189" s="414"/>
      <c r="AT189" s="357" t="s">
        <v>171</v>
      </c>
      <c r="AU189" s="357" t="s">
        <v>90</v>
      </c>
      <c r="AV189" s="355" t="s">
        <v>93</v>
      </c>
      <c r="AW189" s="355" t="s">
        <v>42</v>
      </c>
      <c r="AX189" s="355" t="s">
        <v>82</v>
      </c>
      <c r="AY189" s="357" t="s">
        <v>163</v>
      </c>
    </row>
    <row r="190" spans="2:51" s="360" customFormat="1" ht="13.5">
      <c r="B190" s="361"/>
      <c r="D190" s="362" t="s">
        <v>171</v>
      </c>
      <c r="E190" s="363" t="s">
        <v>5</v>
      </c>
      <c r="F190" s="364" t="s">
        <v>185</v>
      </c>
      <c r="H190" s="365">
        <v>2.427</v>
      </c>
      <c r="L190" s="361"/>
      <c r="M190" s="415"/>
      <c r="N190" s="416"/>
      <c r="O190" s="416"/>
      <c r="P190" s="416"/>
      <c r="Q190" s="416"/>
      <c r="R190" s="416"/>
      <c r="S190" s="416"/>
      <c r="T190" s="417"/>
      <c r="AT190" s="418" t="s">
        <v>171</v>
      </c>
      <c r="AU190" s="418" t="s">
        <v>90</v>
      </c>
      <c r="AV190" s="360" t="s">
        <v>96</v>
      </c>
      <c r="AW190" s="360" t="s">
        <v>42</v>
      </c>
      <c r="AX190" s="360" t="s">
        <v>44</v>
      </c>
      <c r="AY190" s="418" t="s">
        <v>163</v>
      </c>
    </row>
    <row r="191" spans="2:65" s="267" customFormat="1" ht="31.5" customHeight="1">
      <c r="B191" s="268"/>
      <c r="C191" s="338" t="s">
        <v>278</v>
      </c>
      <c r="D191" s="338" t="s">
        <v>165</v>
      </c>
      <c r="E191" s="339" t="s">
        <v>346</v>
      </c>
      <c r="F191" s="340" t="s">
        <v>347</v>
      </c>
      <c r="G191" s="341" t="s">
        <v>188</v>
      </c>
      <c r="H191" s="342">
        <v>8.571</v>
      </c>
      <c r="I191" s="107"/>
      <c r="J191" s="343">
        <f>ROUND(I191*H191,2)</f>
        <v>0</v>
      </c>
      <c r="K191" s="340" t="s">
        <v>169</v>
      </c>
      <c r="L191" s="268"/>
      <c r="M191" s="401" t="s">
        <v>5</v>
      </c>
      <c r="N191" s="402" t="s">
        <v>53</v>
      </c>
      <c r="O191" s="269"/>
      <c r="P191" s="403">
        <f>O191*H191</f>
        <v>0</v>
      </c>
      <c r="Q191" s="403">
        <v>0</v>
      </c>
      <c r="R191" s="403">
        <f>Q191*H191</f>
        <v>0</v>
      </c>
      <c r="S191" s="403">
        <v>0.063</v>
      </c>
      <c r="T191" s="404">
        <f>S191*H191</f>
        <v>0.539973</v>
      </c>
      <c r="AR191" s="386" t="s">
        <v>96</v>
      </c>
      <c r="AT191" s="386" t="s">
        <v>165</v>
      </c>
      <c r="AU191" s="386" t="s">
        <v>90</v>
      </c>
      <c r="AY191" s="386" t="s">
        <v>163</v>
      </c>
      <c r="BE191" s="405">
        <f>IF(N191="základní",J191,0)</f>
        <v>0</v>
      </c>
      <c r="BF191" s="405">
        <f>IF(N191="snížená",J191,0)</f>
        <v>0</v>
      </c>
      <c r="BG191" s="405">
        <f>IF(N191="zákl. přenesená",J191,0)</f>
        <v>0</v>
      </c>
      <c r="BH191" s="405">
        <f>IF(N191="sníž. přenesená",J191,0)</f>
        <v>0</v>
      </c>
      <c r="BI191" s="405">
        <f>IF(N191="nulová",J191,0)</f>
        <v>0</v>
      </c>
      <c r="BJ191" s="386" t="s">
        <v>44</v>
      </c>
      <c r="BK191" s="405">
        <f>ROUND(I191*H191,2)</f>
        <v>0</v>
      </c>
      <c r="BL191" s="386" t="s">
        <v>96</v>
      </c>
      <c r="BM191" s="386" t="s">
        <v>1635</v>
      </c>
    </row>
    <row r="192" spans="2:47" s="267" customFormat="1" ht="40.5">
      <c r="B192" s="268"/>
      <c r="D192" s="346" t="s">
        <v>190</v>
      </c>
      <c r="F192" s="366" t="s">
        <v>341</v>
      </c>
      <c r="L192" s="268"/>
      <c r="M192" s="419"/>
      <c r="N192" s="269"/>
      <c r="O192" s="269"/>
      <c r="P192" s="269"/>
      <c r="Q192" s="269"/>
      <c r="R192" s="269"/>
      <c r="S192" s="269"/>
      <c r="T192" s="420"/>
      <c r="AT192" s="386" t="s">
        <v>190</v>
      </c>
      <c r="AU192" s="386" t="s">
        <v>90</v>
      </c>
    </row>
    <row r="193" spans="2:51" s="344" customFormat="1" ht="13.5">
      <c r="B193" s="345"/>
      <c r="D193" s="346" t="s">
        <v>171</v>
      </c>
      <c r="E193" s="347" t="s">
        <v>5</v>
      </c>
      <c r="F193" s="348" t="s">
        <v>172</v>
      </c>
      <c r="H193" s="349" t="s">
        <v>5</v>
      </c>
      <c r="L193" s="345"/>
      <c r="M193" s="406"/>
      <c r="N193" s="407"/>
      <c r="O193" s="407"/>
      <c r="P193" s="407"/>
      <c r="Q193" s="407"/>
      <c r="R193" s="407"/>
      <c r="S193" s="407"/>
      <c r="T193" s="408"/>
      <c r="AT193" s="349" t="s">
        <v>171</v>
      </c>
      <c r="AU193" s="349" t="s">
        <v>90</v>
      </c>
      <c r="AV193" s="344" t="s">
        <v>44</v>
      </c>
      <c r="AW193" s="344" t="s">
        <v>42</v>
      </c>
      <c r="AX193" s="344" t="s">
        <v>82</v>
      </c>
      <c r="AY193" s="349" t="s">
        <v>163</v>
      </c>
    </row>
    <row r="194" spans="2:51" s="350" customFormat="1" ht="13.5">
      <c r="B194" s="351"/>
      <c r="D194" s="346" t="s">
        <v>171</v>
      </c>
      <c r="E194" s="352" t="s">
        <v>5</v>
      </c>
      <c r="F194" s="353" t="s">
        <v>1636</v>
      </c>
      <c r="H194" s="354">
        <v>2.857</v>
      </c>
      <c r="L194" s="351"/>
      <c r="M194" s="409"/>
      <c r="N194" s="410"/>
      <c r="O194" s="410"/>
      <c r="P194" s="410"/>
      <c r="Q194" s="410"/>
      <c r="R194" s="410"/>
      <c r="S194" s="410"/>
      <c r="T194" s="411"/>
      <c r="AT194" s="352" t="s">
        <v>171</v>
      </c>
      <c r="AU194" s="352" t="s">
        <v>90</v>
      </c>
      <c r="AV194" s="350" t="s">
        <v>90</v>
      </c>
      <c r="AW194" s="350" t="s">
        <v>42</v>
      </c>
      <c r="AX194" s="350" t="s">
        <v>82</v>
      </c>
      <c r="AY194" s="352" t="s">
        <v>163</v>
      </c>
    </row>
    <row r="195" spans="2:51" s="350" customFormat="1" ht="13.5">
      <c r="B195" s="351"/>
      <c r="D195" s="346" t="s">
        <v>171</v>
      </c>
      <c r="E195" s="352" t="s">
        <v>5</v>
      </c>
      <c r="F195" s="353" t="s">
        <v>1637</v>
      </c>
      <c r="H195" s="354">
        <v>2.857</v>
      </c>
      <c r="L195" s="351"/>
      <c r="M195" s="409"/>
      <c r="N195" s="410"/>
      <c r="O195" s="410"/>
      <c r="P195" s="410"/>
      <c r="Q195" s="410"/>
      <c r="R195" s="410"/>
      <c r="S195" s="410"/>
      <c r="T195" s="411"/>
      <c r="AT195" s="352" t="s">
        <v>171</v>
      </c>
      <c r="AU195" s="352" t="s">
        <v>90</v>
      </c>
      <c r="AV195" s="350" t="s">
        <v>90</v>
      </c>
      <c r="AW195" s="350" t="s">
        <v>42</v>
      </c>
      <c r="AX195" s="350" t="s">
        <v>82</v>
      </c>
      <c r="AY195" s="352" t="s">
        <v>163</v>
      </c>
    </row>
    <row r="196" spans="2:51" s="355" customFormat="1" ht="13.5">
      <c r="B196" s="356"/>
      <c r="D196" s="346" t="s">
        <v>171</v>
      </c>
      <c r="E196" s="357" t="s">
        <v>5</v>
      </c>
      <c r="F196" s="358" t="s">
        <v>181</v>
      </c>
      <c r="H196" s="359">
        <v>5.714</v>
      </c>
      <c r="L196" s="356"/>
      <c r="M196" s="412"/>
      <c r="N196" s="413"/>
      <c r="O196" s="413"/>
      <c r="P196" s="413"/>
      <c r="Q196" s="413"/>
      <c r="R196" s="413"/>
      <c r="S196" s="413"/>
      <c r="T196" s="414"/>
      <c r="AT196" s="357" t="s">
        <v>171</v>
      </c>
      <c r="AU196" s="357" t="s">
        <v>90</v>
      </c>
      <c r="AV196" s="355" t="s">
        <v>93</v>
      </c>
      <c r="AW196" s="355" t="s">
        <v>42</v>
      </c>
      <c r="AX196" s="355" t="s">
        <v>82</v>
      </c>
      <c r="AY196" s="357" t="s">
        <v>163</v>
      </c>
    </row>
    <row r="197" spans="2:51" s="350" customFormat="1" ht="13.5">
      <c r="B197" s="351"/>
      <c r="D197" s="346" t="s">
        <v>171</v>
      </c>
      <c r="E197" s="352" t="s">
        <v>5</v>
      </c>
      <c r="F197" s="353" t="s">
        <v>1638</v>
      </c>
      <c r="H197" s="354">
        <v>2.857</v>
      </c>
      <c r="L197" s="351"/>
      <c r="M197" s="409"/>
      <c r="N197" s="410"/>
      <c r="O197" s="410"/>
      <c r="P197" s="410"/>
      <c r="Q197" s="410"/>
      <c r="R197" s="410"/>
      <c r="S197" s="410"/>
      <c r="T197" s="411"/>
      <c r="AT197" s="352" t="s">
        <v>171</v>
      </c>
      <c r="AU197" s="352" t="s">
        <v>90</v>
      </c>
      <c r="AV197" s="350" t="s">
        <v>90</v>
      </c>
      <c r="AW197" s="350" t="s">
        <v>42</v>
      </c>
      <c r="AX197" s="350" t="s">
        <v>82</v>
      </c>
      <c r="AY197" s="352" t="s">
        <v>163</v>
      </c>
    </row>
    <row r="198" spans="2:51" s="355" customFormat="1" ht="13.5">
      <c r="B198" s="356"/>
      <c r="D198" s="346" t="s">
        <v>171</v>
      </c>
      <c r="E198" s="357" t="s">
        <v>5</v>
      </c>
      <c r="F198" s="358" t="s">
        <v>653</v>
      </c>
      <c r="H198" s="359">
        <v>2.857</v>
      </c>
      <c r="L198" s="356"/>
      <c r="M198" s="412"/>
      <c r="N198" s="413"/>
      <c r="O198" s="413"/>
      <c r="P198" s="413"/>
      <c r="Q198" s="413"/>
      <c r="R198" s="413"/>
      <c r="S198" s="413"/>
      <c r="T198" s="414"/>
      <c r="AT198" s="357" t="s">
        <v>171</v>
      </c>
      <c r="AU198" s="357" t="s">
        <v>90</v>
      </c>
      <c r="AV198" s="355" t="s">
        <v>93</v>
      </c>
      <c r="AW198" s="355" t="s">
        <v>42</v>
      </c>
      <c r="AX198" s="355" t="s">
        <v>82</v>
      </c>
      <c r="AY198" s="357" t="s">
        <v>163</v>
      </c>
    </row>
    <row r="199" spans="2:51" s="360" customFormat="1" ht="13.5">
      <c r="B199" s="361"/>
      <c r="D199" s="346" t="s">
        <v>171</v>
      </c>
      <c r="E199" s="373" t="s">
        <v>5</v>
      </c>
      <c r="F199" s="374" t="s">
        <v>185</v>
      </c>
      <c r="H199" s="375">
        <v>8.571</v>
      </c>
      <c r="L199" s="361"/>
      <c r="M199" s="415"/>
      <c r="N199" s="416"/>
      <c r="O199" s="416"/>
      <c r="P199" s="416"/>
      <c r="Q199" s="416"/>
      <c r="R199" s="416"/>
      <c r="S199" s="416"/>
      <c r="T199" s="417"/>
      <c r="AT199" s="418" t="s">
        <v>171</v>
      </c>
      <c r="AU199" s="418" t="s">
        <v>90</v>
      </c>
      <c r="AV199" s="360" t="s">
        <v>96</v>
      </c>
      <c r="AW199" s="360" t="s">
        <v>42</v>
      </c>
      <c r="AX199" s="360" t="s">
        <v>44</v>
      </c>
      <c r="AY199" s="418" t="s">
        <v>163</v>
      </c>
    </row>
    <row r="200" spans="2:63" s="330" customFormat="1" ht="29.85" customHeight="1">
      <c r="B200" s="331"/>
      <c r="D200" s="335" t="s">
        <v>81</v>
      </c>
      <c r="E200" s="336" t="s">
        <v>364</v>
      </c>
      <c r="F200" s="336" t="s">
        <v>365</v>
      </c>
      <c r="J200" s="337">
        <f>BK200</f>
        <v>0</v>
      </c>
      <c r="L200" s="331"/>
      <c r="M200" s="395"/>
      <c r="N200" s="396"/>
      <c r="O200" s="396"/>
      <c r="P200" s="397">
        <f>SUM(P201:P215)</f>
        <v>0</v>
      </c>
      <c r="Q200" s="396"/>
      <c r="R200" s="397">
        <f>SUM(R201:R215)</f>
        <v>0</v>
      </c>
      <c r="S200" s="396"/>
      <c r="T200" s="398">
        <f>SUM(T201:T215)</f>
        <v>0</v>
      </c>
      <c r="AR200" s="332" t="s">
        <v>44</v>
      </c>
      <c r="AT200" s="399" t="s">
        <v>81</v>
      </c>
      <c r="AU200" s="399" t="s">
        <v>44</v>
      </c>
      <c r="AY200" s="332" t="s">
        <v>163</v>
      </c>
      <c r="BK200" s="400">
        <f>SUM(BK201:BK215)</f>
        <v>0</v>
      </c>
    </row>
    <row r="201" spans="2:65" s="267" customFormat="1" ht="31.5" customHeight="1">
      <c r="B201" s="268"/>
      <c r="C201" s="338" t="s">
        <v>283</v>
      </c>
      <c r="D201" s="338" t="s">
        <v>165</v>
      </c>
      <c r="E201" s="339" t="s">
        <v>367</v>
      </c>
      <c r="F201" s="340" t="s">
        <v>368</v>
      </c>
      <c r="G201" s="341" t="s">
        <v>369</v>
      </c>
      <c r="H201" s="342">
        <v>0.687</v>
      </c>
      <c r="I201" s="107"/>
      <c r="J201" s="343">
        <f>ROUND(I201*H201,2)</f>
        <v>0</v>
      </c>
      <c r="K201" s="340" t="s">
        <v>169</v>
      </c>
      <c r="L201" s="268"/>
      <c r="M201" s="401" t="s">
        <v>5</v>
      </c>
      <c r="N201" s="402" t="s">
        <v>53</v>
      </c>
      <c r="O201" s="269"/>
      <c r="P201" s="403">
        <f>O201*H201</f>
        <v>0</v>
      </c>
      <c r="Q201" s="403">
        <v>0</v>
      </c>
      <c r="R201" s="403">
        <f>Q201*H201</f>
        <v>0</v>
      </c>
      <c r="S201" s="403">
        <v>0</v>
      </c>
      <c r="T201" s="404">
        <f>S201*H201</f>
        <v>0</v>
      </c>
      <c r="AR201" s="386" t="s">
        <v>96</v>
      </c>
      <c r="AT201" s="386" t="s">
        <v>165</v>
      </c>
      <c r="AU201" s="386" t="s">
        <v>90</v>
      </c>
      <c r="AY201" s="386" t="s">
        <v>163</v>
      </c>
      <c r="BE201" s="405">
        <f>IF(N201="základní",J201,0)</f>
        <v>0</v>
      </c>
      <c r="BF201" s="405">
        <f>IF(N201="snížená",J201,0)</f>
        <v>0</v>
      </c>
      <c r="BG201" s="405">
        <f>IF(N201="zákl. přenesená",J201,0)</f>
        <v>0</v>
      </c>
      <c r="BH201" s="405">
        <f>IF(N201="sníž. přenesená",J201,0)</f>
        <v>0</v>
      </c>
      <c r="BI201" s="405">
        <f>IF(N201="nulová",J201,0)</f>
        <v>0</v>
      </c>
      <c r="BJ201" s="386" t="s">
        <v>44</v>
      </c>
      <c r="BK201" s="405">
        <f>ROUND(I201*H201,2)</f>
        <v>0</v>
      </c>
      <c r="BL201" s="386" t="s">
        <v>96</v>
      </c>
      <c r="BM201" s="386" t="s">
        <v>1639</v>
      </c>
    </row>
    <row r="202" spans="2:47" s="267" customFormat="1" ht="121.5">
      <c r="B202" s="268"/>
      <c r="D202" s="362" t="s">
        <v>190</v>
      </c>
      <c r="F202" s="376" t="s">
        <v>371</v>
      </c>
      <c r="L202" s="268"/>
      <c r="M202" s="419"/>
      <c r="N202" s="269"/>
      <c r="O202" s="269"/>
      <c r="P202" s="269"/>
      <c r="Q202" s="269"/>
      <c r="R202" s="269"/>
      <c r="S202" s="269"/>
      <c r="T202" s="420"/>
      <c r="AT202" s="386" t="s">
        <v>190</v>
      </c>
      <c r="AU202" s="386" t="s">
        <v>90</v>
      </c>
    </row>
    <row r="203" spans="2:65" s="267" customFormat="1" ht="44.25" customHeight="1">
      <c r="B203" s="268"/>
      <c r="C203" s="338" t="s">
        <v>306</v>
      </c>
      <c r="D203" s="338" t="s">
        <v>165</v>
      </c>
      <c r="E203" s="339" t="s">
        <v>373</v>
      </c>
      <c r="F203" s="340" t="s">
        <v>374</v>
      </c>
      <c r="G203" s="341" t="s">
        <v>369</v>
      </c>
      <c r="H203" s="342">
        <v>3.435</v>
      </c>
      <c r="I203" s="107"/>
      <c r="J203" s="343">
        <f>ROUND(I203*H203,2)</f>
        <v>0</v>
      </c>
      <c r="K203" s="340" t="s">
        <v>169</v>
      </c>
      <c r="L203" s="268"/>
      <c r="M203" s="401" t="s">
        <v>5</v>
      </c>
      <c r="N203" s="402" t="s">
        <v>53</v>
      </c>
      <c r="O203" s="269"/>
      <c r="P203" s="403">
        <f>O203*H203</f>
        <v>0</v>
      </c>
      <c r="Q203" s="403">
        <v>0</v>
      </c>
      <c r="R203" s="403">
        <f>Q203*H203</f>
        <v>0</v>
      </c>
      <c r="S203" s="403">
        <v>0</v>
      </c>
      <c r="T203" s="404">
        <f>S203*H203</f>
        <v>0</v>
      </c>
      <c r="AR203" s="386" t="s">
        <v>96</v>
      </c>
      <c r="AT203" s="386" t="s">
        <v>165</v>
      </c>
      <c r="AU203" s="386" t="s">
        <v>90</v>
      </c>
      <c r="AY203" s="386" t="s">
        <v>163</v>
      </c>
      <c r="BE203" s="405">
        <f>IF(N203="základní",J203,0)</f>
        <v>0</v>
      </c>
      <c r="BF203" s="405">
        <f>IF(N203="snížená",J203,0)</f>
        <v>0</v>
      </c>
      <c r="BG203" s="405">
        <f>IF(N203="zákl. přenesená",J203,0)</f>
        <v>0</v>
      </c>
      <c r="BH203" s="405">
        <f>IF(N203="sníž. přenesená",J203,0)</f>
        <v>0</v>
      </c>
      <c r="BI203" s="405">
        <f>IF(N203="nulová",J203,0)</f>
        <v>0</v>
      </c>
      <c r="BJ203" s="386" t="s">
        <v>44</v>
      </c>
      <c r="BK203" s="405">
        <f>ROUND(I203*H203,2)</f>
        <v>0</v>
      </c>
      <c r="BL203" s="386" t="s">
        <v>96</v>
      </c>
      <c r="BM203" s="386" t="s">
        <v>1640</v>
      </c>
    </row>
    <row r="204" spans="2:47" s="267" customFormat="1" ht="121.5">
      <c r="B204" s="268"/>
      <c r="D204" s="346" t="s">
        <v>190</v>
      </c>
      <c r="F204" s="366" t="s">
        <v>371</v>
      </c>
      <c r="L204" s="268"/>
      <c r="M204" s="419"/>
      <c r="N204" s="269"/>
      <c r="O204" s="269"/>
      <c r="P204" s="269"/>
      <c r="Q204" s="269"/>
      <c r="R204" s="269"/>
      <c r="S204" s="269"/>
      <c r="T204" s="420"/>
      <c r="AT204" s="386" t="s">
        <v>190</v>
      </c>
      <c r="AU204" s="386" t="s">
        <v>90</v>
      </c>
    </row>
    <row r="205" spans="2:51" s="350" customFormat="1" ht="13.5">
      <c r="B205" s="351"/>
      <c r="D205" s="362" t="s">
        <v>171</v>
      </c>
      <c r="F205" s="377" t="s">
        <v>1641</v>
      </c>
      <c r="H205" s="378">
        <v>3.435</v>
      </c>
      <c r="L205" s="351"/>
      <c r="M205" s="409"/>
      <c r="N205" s="410"/>
      <c r="O205" s="410"/>
      <c r="P205" s="410"/>
      <c r="Q205" s="410"/>
      <c r="R205" s="410"/>
      <c r="S205" s="410"/>
      <c r="T205" s="411"/>
      <c r="AT205" s="352" t="s">
        <v>171</v>
      </c>
      <c r="AU205" s="352" t="s">
        <v>90</v>
      </c>
      <c r="AV205" s="350" t="s">
        <v>90</v>
      </c>
      <c r="AW205" s="350" t="s">
        <v>6</v>
      </c>
      <c r="AX205" s="350" t="s">
        <v>44</v>
      </c>
      <c r="AY205" s="352" t="s">
        <v>163</v>
      </c>
    </row>
    <row r="206" spans="2:65" s="267" customFormat="1" ht="31.5" customHeight="1">
      <c r="B206" s="268"/>
      <c r="C206" s="338" t="s">
        <v>11</v>
      </c>
      <c r="D206" s="338" t="s">
        <v>165</v>
      </c>
      <c r="E206" s="339" t="s">
        <v>377</v>
      </c>
      <c r="F206" s="340" t="s">
        <v>378</v>
      </c>
      <c r="G206" s="341" t="s">
        <v>369</v>
      </c>
      <c r="H206" s="342">
        <v>0.687</v>
      </c>
      <c r="I206" s="107"/>
      <c r="J206" s="343">
        <f>ROUND(I206*H206,2)</f>
        <v>0</v>
      </c>
      <c r="K206" s="340" t="s">
        <v>169</v>
      </c>
      <c r="L206" s="268"/>
      <c r="M206" s="401" t="s">
        <v>5</v>
      </c>
      <c r="N206" s="402" t="s">
        <v>53</v>
      </c>
      <c r="O206" s="269"/>
      <c r="P206" s="403">
        <f>O206*H206</f>
        <v>0</v>
      </c>
      <c r="Q206" s="403">
        <v>0</v>
      </c>
      <c r="R206" s="403">
        <f>Q206*H206</f>
        <v>0</v>
      </c>
      <c r="S206" s="403">
        <v>0</v>
      </c>
      <c r="T206" s="404">
        <f>S206*H206</f>
        <v>0</v>
      </c>
      <c r="AR206" s="386" t="s">
        <v>96</v>
      </c>
      <c r="AT206" s="386" t="s">
        <v>165</v>
      </c>
      <c r="AU206" s="386" t="s">
        <v>90</v>
      </c>
      <c r="AY206" s="386" t="s">
        <v>163</v>
      </c>
      <c r="BE206" s="405">
        <f>IF(N206="základní",J206,0)</f>
        <v>0</v>
      </c>
      <c r="BF206" s="405">
        <f>IF(N206="snížená",J206,0)</f>
        <v>0</v>
      </c>
      <c r="BG206" s="405">
        <f>IF(N206="zákl. přenesená",J206,0)</f>
        <v>0</v>
      </c>
      <c r="BH206" s="405">
        <f>IF(N206="sníž. přenesená",J206,0)</f>
        <v>0</v>
      </c>
      <c r="BI206" s="405">
        <f>IF(N206="nulová",J206,0)</f>
        <v>0</v>
      </c>
      <c r="BJ206" s="386" t="s">
        <v>44</v>
      </c>
      <c r="BK206" s="405">
        <f>ROUND(I206*H206,2)</f>
        <v>0</v>
      </c>
      <c r="BL206" s="386" t="s">
        <v>96</v>
      </c>
      <c r="BM206" s="386" t="s">
        <v>1642</v>
      </c>
    </row>
    <row r="207" spans="2:47" s="267" customFormat="1" ht="81">
      <c r="B207" s="268"/>
      <c r="D207" s="362" t="s">
        <v>190</v>
      </c>
      <c r="F207" s="376" t="s">
        <v>380</v>
      </c>
      <c r="L207" s="268"/>
      <c r="M207" s="419"/>
      <c r="N207" s="269"/>
      <c r="O207" s="269"/>
      <c r="P207" s="269"/>
      <c r="Q207" s="269"/>
      <c r="R207" s="269"/>
      <c r="S207" s="269"/>
      <c r="T207" s="420"/>
      <c r="AT207" s="386" t="s">
        <v>190</v>
      </c>
      <c r="AU207" s="386" t="s">
        <v>90</v>
      </c>
    </row>
    <row r="208" spans="2:65" s="267" customFormat="1" ht="31.5" customHeight="1">
      <c r="B208" s="268"/>
      <c r="C208" s="338" t="s">
        <v>333</v>
      </c>
      <c r="D208" s="338" t="s">
        <v>165</v>
      </c>
      <c r="E208" s="339" t="s">
        <v>382</v>
      </c>
      <c r="F208" s="340" t="s">
        <v>383</v>
      </c>
      <c r="G208" s="341" t="s">
        <v>369</v>
      </c>
      <c r="H208" s="342">
        <v>2.061</v>
      </c>
      <c r="I208" s="107"/>
      <c r="J208" s="343">
        <f>ROUND(I208*H208,2)</f>
        <v>0</v>
      </c>
      <c r="K208" s="340" t="s">
        <v>169</v>
      </c>
      <c r="L208" s="268"/>
      <c r="M208" s="401" t="s">
        <v>5</v>
      </c>
      <c r="N208" s="402" t="s">
        <v>53</v>
      </c>
      <c r="O208" s="269"/>
      <c r="P208" s="403">
        <f>O208*H208</f>
        <v>0</v>
      </c>
      <c r="Q208" s="403">
        <v>0</v>
      </c>
      <c r="R208" s="403">
        <f>Q208*H208</f>
        <v>0</v>
      </c>
      <c r="S208" s="403">
        <v>0</v>
      </c>
      <c r="T208" s="404">
        <f>S208*H208</f>
        <v>0</v>
      </c>
      <c r="AR208" s="386" t="s">
        <v>96</v>
      </c>
      <c r="AT208" s="386" t="s">
        <v>165</v>
      </c>
      <c r="AU208" s="386" t="s">
        <v>90</v>
      </c>
      <c r="AY208" s="386" t="s">
        <v>163</v>
      </c>
      <c r="BE208" s="405">
        <f>IF(N208="základní",J208,0)</f>
        <v>0</v>
      </c>
      <c r="BF208" s="405">
        <f>IF(N208="snížená",J208,0)</f>
        <v>0</v>
      </c>
      <c r="BG208" s="405">
        <f>IF(N208="zákl. přenesená",J208,0)</f>
        <v>0</v>
      </c>
      <c r="BH208" s="405">
        <f>IF(N208="sníž. přenesená",J208,0)</f>
        <v>0</v>
      </c>
      <c r="BI208" s="405">
        <f>IF(N208="nulová",J208,0)</f>
        <v>0</v>
      </c>
      <c r="BJ208" s="386" t="s">
        <v>44</v>
      </c>
      <c r="BK208" s="405">
        <f>ROUND(I208*H208,2)</f>
        <v>0</v>
      </c>
      <c r="BL208" s="386" t="s">
        <v>96</v>
      </c>
      <c r="BM208" s="386" t="s">
        <v>1643</v>
      </c>
    </row>
    <row r="209" spans="2:47" s="267" customFormat="1" ht="81">
      <c r="B209" s="268"/>
      <c r="D209" s="346" t="s">
        <v>190</v>
      </c>
      <c r="F209" s="366" t="s">
        <v>380</v>
      </c>
      <c r="L209" s="268"/>
      <c r="M209" s="419"/>
      <c r="N209" s="269"/>
      <c r="O209" s="269"/>
      <c r="P209" s="269"/>
      <c r="Q209" s="269"/>
      <c r="R209" s="269"/>
      <c r="S209" s="269"/>
      <c r="T209" s="420"/>
      <c r="AT209" s="386" t="s">
        <v>190</v>
      </c>
      <c r="AU209" s="386" t="s">
        <v>90</v>
      </c>
    </row>
    <row r="210" spans="2:51" s="350" customFormat="1" ht="13.5">
      <c r="B210" s="351"/>
      <c r="D210" s="362" t="s">
        <v>171</v>
      </c>
      <c r="F210" s="377" t="s">
        <v>1644</v>
      </c>
      <c r="H210" s="378">
        <v>2.061</v>
      </c>
      <c r="L210" s="351"/>
      <c r="M210" s="409"/>
      <c r="N210" s="410"/>
      <c r="O210" s="410"/>
      <c r="P210" s="410"/>
      <c r="Q210" s="410"/>
      <c r="R210" s="410"/>
      <c r="S210" s="410"/>
      <c r="T210" s="411"/>
      <c r="AT210" s="352" t="s">
        <v>171</v>
      </c>
      <c r="AU210" s="352" t="s">
        <v>90</v>
      </c>
      <c r="AV210" s="350" t="s">
        <v>90</v>
      </c>
      <c r="AW210" s="350" t="s">
        <v>6</v>
      </c>
      <c r="AX210" s="350" t="s">
        <v>44</v>
      </c>
      <c r="AY210" s="352" t="s">
        <v>163</v>
      </c>
    </row>
    <row r="211" spans="2:65" s="267" customFormat="1" ht="22.5" customHeight="1">
      <c r="B211" s="268"/>
      <c r="C211" s="338" t="s">
        <v>337</v>
      </c>
      <c r="D211" s="338" t="s">
        <v>165</v>
      </c>
      <c r="E211" s="339" t="s">
        <v>387</v>
      </c>
      <c r="F211" s="340" t="s">
        <v>388</v>
      </c>
      <c r="G211" s="341" t="s">
        <v>369</v>
      </c>
      <c r="H211" s="342">
        <v>0.424</v>
      </c>
      <c r="I211" s="107"/>
      <c r="J211" s="343">
        <f>ROUND(I211*H211,2)</f>
        <v>0</v>
      </c>
      <c r="K211" s="340" t="s">
        <v>169</v>
      </c>
      <c r="L211" s="268"/>
      <c r="M211" s="401" t="s">
        <v>5</v>
      </c>
      <c r="N211" s="402" t="s">
        <v>53</v>
      </c>
      <c r="O211" s="269"/>
      <c r="P211" s="403">
        <f>O211*H211</f>
        <v>0</v>
      </c>
      <c r="Q211" s="403">
        <v>0</v>
      </c>
      <c r="R211" s="403">
        <f>Q211*H211</f>
        <v>0</v>
      </c>
      <c r="S211" s="403">
        <v>0</v>
      </c>
      <c r="T211" s="404">
        <f>S211*H211</f>
        <v>0</v>
      </c>
      <c r="AR211" s="386" t="s">
        <v>96</v>
      </c>
      <c r="AT211" s="386" t="s">
        <v>165</v>
      </c>
      <c r="AU211" s="386" t="s">
        <v>90</v>
      </c>
      <c r="AY211" s="386" t="s">
        <v>163</v>
      </c>
      <c r="BE211" s="405">
        <f>IF(N211="základní",J211,0)</f>
        <v>0</v>
      </c>
      <c r="BF211" s="405">
        <f>IF(N211="snížená",J211,0)</f>
        <v>0</v>
      </c>
      <c r="BG211" s="405">
        <f>IF(N211="zákl. přenesená",J211,0)</f>
        <v>0</v>
      </c>
      <c r="BH211" s="405">
        <f>IF(N211="sníž. přenesená",J211,0)</f>
        <v>0</v>
      </c>
      <c r="BI211" s="405">
        <f>IF(N211="nulová",J211,0)</f>
        <v>0</v>
      </c>
      <c r="BJ211" s="386" t="s">
        <v>44</v>
      </c>
      <c r="BK211" s="405">
        <f>ROUND(I211*H211,2)</f>
        <v>0</v>
      </c>
      <c r="BL211" s="386" t="s">
        <v>96</v>
      </c>
      <c r="BM211" s="386" t="s">
        <v>1645</v>
      </c>
    </row>
    <row r="212" spans="2:47" s="267" customFormat="1" ht="67.5">
      <c r="B212" s="268"/>
      <c r="D212" s="362" t="s">
        <v>190</v>
      </c>
      <c r="F212" s="376" t="s">
        <v>390</v>
      </c>
      <c r="L212" s="268"/>
      <c r="M212" s="419"/>
      <c r="N212" s="269"/>
      <c r="O212" s="269"/>
      <c r="P212" s="269"/>
      <c r="Q212" s="269"/>
      <c r="R212" s="269"/>
      <c r="S212" s="269"/>
      <c r="T212" s="420"/>
      <c r="AT212" s="386" t="s">
        <v>190</v>
      </c>
      <c r="AU212" s="386" t="s">
        <v>90</v>
      </c>
    </row>
    <row r="213" spans="2:65" s="267" customFormat="1" ht="22.5" customHeight="1">
      <c r="B213" s="268"/>
      <c r="C213" s="338" t="s">
        <v>345</v>
      </c>
      <c r="D213" s="338" t="s">
        <v>165</v>
      </c>
      <c r="E213" s="339" t="s">
        <v>392</v>
      </c>
      <c r="F213" s="340" t="s">
        <v>393</v>
      </c>
      <c r="G213" s="341" t="s">
        <v>369</v>
      </c>
      <c r="H213" s="342">
        <v>0.167</v>
      </c>
      <c r="I213" s="107"/>
      <c r="J213" s="343">
        <f>ROUND(I213*H213,2)</f>
        <v>0</v>
      </c>
      <c r="K213" s="340" t="s">
        <v>169</v>
      </c>
      <c r="L213" s="268"/>
      <c r="M213" s="401" t="s">
        <v>5</v>
      </c>
      <c r="N213" s="402" t="s">
        <v>53</v>
      </c>
      <c r="O213" s="269"/>
      <c r="P213" s="403">
        <f>O213*H213</f>
        <v>0</v>
      </c>
      <c r="Q213" s="403">
        <v>0</v>
      </c>
      <c r="R213" s="403">
        <f>Q213*H213</f>
        <v>0</v>
      </c>
      <c r="S213" s="403">
        <v>0</v>
      </c>
      <c r="T213" s="404">
        <f>S213*H213</f>
        <v>0</v>
      </c>
      <c r="AR213" s="386" t="s">
        <v>96</v>
      </c>
      <c r="AT213" s="386" t="s">
        <v>165</v>
      </c>
      <c r="AU213" s="386" t="s">
        <v>90</v>
      </c>
      <c r="AY213" s="386" t="s">
        <v>163</v>
      </c>
      <c r="BE213" s="405">
        <f>IF(N213="základní",J213,0)</f>
        <v>0</v>
      </c>
      <c r="BF213" s="405">
        <f>IF(N213="snížená",J213,0)</f>
        <v>0</v>
      </c>
      <c r="BG213" s="405">
        <f>IF(N213="zákl. přenesená",J213,0)</f>
        <v>0</v>
      </c>
      <c r="BH213" s="405">
        <f>IF(N213="sníž. přenesená",J213,0)</f>
        <v>0</v>
      </c>
      <c r="BI213" s="405">
        <f>IF(N213="nulová",J213,0)</f>
        <v>0</v>
      </c>
      <c r="BJ213" s="386" t="s">
        <v>44</v>
      </c>
      <c r="BK213" s="405">
        <f>ROUND(I213*H213,2)</f>
        <v>0</v>
      </c>
      <c r="BL213" s="386" t="s">
        <v>96</v>
      </c>
      <c r="BM213" s="386" t="s">
        <v>1646</v>
      </c>
    </row>
    <row r="214" spans="2:47" s="267" customFormat="1" ht="67.5">
      <c r="B214" s="268"/>
      <c r="D214" s="362" t="s">
        <v>190</v>
      </c>
      <c r="F214" s="376" t="s">
        <v>390</v>
      </c>
      <c r="L214" s="268"/>
      <c r="M214" s="419"/>
      <c r="N214" s="269"/>
      <c r="O214" s="269"/>
      <c r="P214" s="269"/>
      <c r="Q214" s="269"/>
      <c r="R214" s="269"/>
      <c r="S214" s="269"/>
      <c r="T214" s="420"/>
      <c r="AT214" s="386" t="s">
        <v>190</v>
      </c>
      <c r="AU214" s="386" t="s">
        <v>90</v>
      </c>
    </row>
    <row r="215" spans="2:65" s="267" customFormat="1" ht="22.5" customHeight="1">
      <c r="B215" s="268"/>
      <c r="C215" s="338" t="s">
        <v>366</v>
      </c>
      <c r="D215" s="338" t="s">
        <v>165</v>
      </c>
      <c r="E215" s="339" t="s">
        <v>396</v>
      </c>
      <c r="F215" s="340" t="s">
        <v>397</v>
      </c>
      <c r="G215" s="341" t="s">
        <v>369</v>
      </c>
      <c r="H215" s="342">
        <v>0.087</v>
      </c>
      <c r="I215" s="107"/>
      <c r="J215" s="343">
        <f>ROUND(I215*H215,2)</f>
        <v>0</v>
      </c>
      <c r="K215" s="340" t="s">
        <v>5</v>
      </c>
      <c r="L215" s="268"/>
      <c r="M215" s="401" t="s">
        <v>5</v>
      </c>
      <c r="N215" s="402" t="s">
        <v>53</v>
      </c>
      <c r="O215" s="269"/>
      <c r="P215" s="403">
        <f>O215*H215</f>
        <v>0</v>
      </c>
      <c r="Q215" s="403">
        <v>0</v>
      </c>
      <c r="R215" s="403">
        <f>Q215*H215</f>
        <v>0</v>
      </c>
      <c r="S215" s="403">
        <v>0</v>
      </c>
      <c r="T215" s="404">
        <f>S215*H215</f>
        <v>0</v>
      </c>
      <c r="AR215" s="386" t="s">
        <v>96</v>
      </c>
      <c r="AT215" s="386" t="s">
        <v>165</v>
      </c>
      <c r="AU215" s="386" t="s">
        <v>90</v>
      </c>
      <c r="AY215" s="386" t="s">
        <v>163</v>
      </c>
      <c r="BE215" s="405">
        <f>IF(N215="základní",J215,0)</f>
        <v>0</v>
      </c>
      <c r="BF215" s="405">
        <f>IF(N215="snížená",J215,0)</f>
        <v>0</v>
      </c>
      <c r="BG215" s="405">
        <f>IF(N215="zákl. přenesená",J215,0)</f>
        <v>0</v>
      </c>
      <c r="BH215" s="405">
        <f>IF(N215="sníž. přenesená",J215,0)</f>
        <v>0</v>
      </c>
      <c r="BI215" s="405">
        <f>IF(N215="nulová",J215,0)</f>
        <v>0</v>
      </c>
      <c r="BJ215" s="386" t="s">
        <v>44</v>
      </c>
      <c r="BK215" s="405">
        <f>ROUND(I215*H215,2)</f>
        <v>0</v>
      </c>
      <c r="BL215" s="386" t="s">
        <v>96</v>
      </c>
      <c r="BM215" s="386" t="s">
        <v>1647</v>
      </c>
    </row>
    <row r="216" spans="2:63" s="330" customFormat="1" ht="29.85" customHeight="1">
      <c r="B216" s="331"/>
      <c r="D216" s="335" t="s">
        <v>81</v>
      </c>
      <c r="E216" s="336" t="s">
        <v>399</v>
      </c>
      <c r="F216" s="336" t="s">
        <v>400</v>
      </c>
      <c r="J216" s="337">
        <f>BK216</f>
        <v>0</v>
      </c>
      <c r="L216" s="331"/>
      <c r="M216" s="395"/>
      <c r="N216" s="396"/>
      <c r="O216" s="396"/>
      <c r="P216" s="397">
        <f>SUM(P217:P220)</f>
        <v>0</v>
      </c>
      <c r="Q216" s="396"/>
      <c r="R216" s="397">
        <f>SUM(R217:R220)</f>
        <v>0</v>
      </c>
      <c r="S216" s="396"/>
      <c r="T216" s="398">
        <f>SUM(T217:T220)</f>
        <v>0</v>
      </c>
      <c r="AR216" s="332" t="s">
        <v>44</v>
      </c>
      <c r="AT216" s="399" t="s">
        <v>81</v>
      </c>
      <c r="AU216" s="399" t="s">
        <v>44</v>
      </c>
      <c r="AY216" s="332" t="s">
        <v>163</v>
      </c>
      <c r="BK216" s="400">
        <f>SUM(BK217:BK220)</f>
        <v>0</v>
      </c>
    </row>
    <row r="217" spans="2:65" s="267" customFormat="1" ht="44.25" customHeight="1">
      <c r="B217" s="268"/>
      <c r="C217" s="338" t="s">
        <v>372</v>
      </c>
      <c r="D217" s="338" t="s">
        <v>165</v>
      </c>
      <c r="E217" s="339" t="s">
        <v>402</v>
      </c>
      <c r="F217" s="340" t="s">
        <v>403</v>
      </c>
      <c r="G217" s="341" t="s">
        <v>369</v>
      </c>
      <c r="H217" s="342">
        <v>1.915</v>
      </c>
      <c r="I217" s="107"/>
      <c r="J217" s="343">
        <f>ROUND(I217*H217,2)</f>
        <v>0</v>
      </c>
      <c r="K217" s="340" t="s">
        <v>169</v>
      </c>
      <c r="L217" s="268"/>
      <c r="M217" s="401" t="s">
        <v>5</v>
      </c>
      <c r="N217" s="402" t="s">
        <v>53</v>
      </c>
      <c r="O217" s="269"/>
      <c r="P217" s="403">
        <f>O217*H217</f>
        <v>0</v>
      </c>
      <c r="Q217" s="403">
        <v>0</v>
      </c>
      <c r="R217" s="403">
        <f>Q217*H217</f>
        <v>0</v>
      </c>
      <c r="S217" s="403">
        <v>0</v>
      </c>
      <c r="T217" s="404">
        <f>S217*H217</f>
        <v>0</v>
      </c>
      <c r="AR217" s="386" t="s">
        <v>96</v>
      </c>
      <c r="AT217" s="386" t="s">
        <v>165</v>
      </c>
      <c r="AU217" s="386" t="s">
        <v>90</v>
      </c>
      <c r="AY217" s="386" t="s">
        <v>163</v>
      </c>
      <c r="BE217" s="405">
        <f>IF(N217="základní",J217,0)</f>
        <v>0</v>
      </c>
      <c r="BF217" s="405">
        <f>IF(N217="snížená",J217,0)</f>
        <v>0</v>
      </c>
      <c r="BG217" s="405">
        <f>IF(N217="zákl. přenesená",J217,0)</f>
        <v>0</v>
      </c>
      <c r="BH217" s="405">
        <f>IF(N217="sníž. přenesená",J217,0)</f>
        <v>0</v>
      </c>
      <c r="BI217" s="405">
        <f>IF(N217="nulová",J217,0)</f>
        <v>0</v>
      </c>
      <c r="BJ217" s="386" t="s">
        <v>44</v>
      </c>
      <c r="BK217" s="405">
        <f>ROUND(I217*H217,2)</f>
        <v>0</v>
      </c>
      <c r="BL217" s="386" t="s">
        <v>96</v>
      </c>
      <c r="BM217" s="386" t="s">
        <v>1648</v>
      </c>
    </row>
    <row r="218" spans="2:47" s="267" customFormat="1" ht="81">
      <c r="B218" s="268"/>
      <c r="D218" s="362" t="s">
        <v>190</v>
      </c>
      <c r="F218" s="376" t="s">
        <v>405</v>
      </c>
      <c r="L218" s="268"/>
      <c r="M218" s="419"/>
      <c r="N218" s="269"/>
      <c r="O218" s="269"/>
      <c r="P218" s="269"/>
      <c r="Q218" s="269"/>
      <c r="R218" s="269"/>
      <c r="S218" s="269"/>
      <c r="T218" s="420"/>
      <c r="AT218" s="386" t="s">
        <v>190</v>
      </c>
      <c r="AU218" s="386" t="s">
        <v>90</v>
      </c>
    </row>
    <row r="219" spans="2:65" s="267" customFormat="1" ht="44.25" customHeight="1">
      <c r="B219" s="268"/>
      <c r="C219" s="338" t="s">
        <v>10</v>
      </c>
      <c r="D219" s="338" t="s">
        <v>165</v>
      </c>
      <c r="E219" s="339" t="s">
        <v>407</v>
      </c>
      <c r="F219" s="340" t="s">
        <v>408</v>
      </c>
      <c r="G219" s="341" t="s">
        <v>369</v>
      </c>
      <c r="H219" s="342">
        <v>1.915</v>
      </c>
      <c r="I219" s="107"/>
      <c r="J219" s="343">
        <f>ROUND(I219*H219,2)</f>
        <v>0</v>
      </c>
      <c r="K219" s="340" t="s">
        <v>169</v>
      </c>
      <c r="L219" s="268"/>
      <c r="M219" s="401" t="s">
        <v>5</v>
      </c>
      <c r="N219" s="402" t="s">
        <v>53</v>
      </c>
      <c r="O219" s="269"/>
      <c r="P219" s="403">
        <f>O219*H219</f>
        <v>0</v>
      </c>
      <c r="Q219" s="403">
        <v>0</v>
      </c>
      <c r="R219" s="403">
        <f>Q219*H219</f>
        <v>0</v>
      </c>
      <c r="S219" s="403">
        <v>0</v>
      </c>
      <c r="T219" s="404">
        <f>S219*H219</f>
        <v>0</v>
      </c>
      <c r="AR219" s="386" t="s">
        <v>96</v>
      </c>
      <c r="AT219" s="386" t="s">
        <v>165</v>
      </c>
      <c r="AU219" s="386" t="s">
        <v>90</v>
      </c>
      <c r="AY219" s="386" t="s">
        <v>163</v>
      </c>
      <c r="BE219" s="405">
        <f>IF(N219="základní",J219,0)</f>
        <v>0</v>
      </c>
      <c r="BF219" s="405">
        <f>IF(N219="snížená",J219,0)</f>
        <v>0</v>
      </c>
      <c r="BG219" s="405">
        <f>IF(N219="zákl. přenesená",J219,0)</f>
        <v>0</v>
      </c>
      <c r="BH219" s="405">
        <f>IF(N219="sníž. přenesená",J219,0)</f>
        <v>0</v>
      </c>
      <c r="BI219" s="405">
        <f>IF(N219="nulová",J219,0)</f>
        <v>0</v>
      </c>
      <c r="BJ219" s="386" t="s">
        <v>44</v>
      </c>
      <c r="BK219" s="405">
        <f>ROUND(I219*H219,2)</f>
        <v>0</v>
      </c>
      <c r="BL219" s="386" t="s">
        <v>96</v>
      </c>
      <c r="BM219" s="386" t="s">
        <v>1649</v>
      </c>
    </row>
    <row r="220" spans="2:47" s="267" customFormat="1" ht="81">
      <c r="B220" s="268"/>
      <c r="D220" s="346" t="s">
        <v>190</v>
      </c>
      <c r="F220" s="366" t="s">
        <v>405</v>
      </c>
      <c r="L220" s="268"/>
      <c r="M220" s="419"/>
      <c r="N220" s="269"/>
      <c r="O220" s="269"/>
      <c r="P220" s="269"/>
      <c r="Q220" s="269"/>
      <c r="R220" s="269"/>
      <c r="S220" s="269"/>
      <c r="T220" s="420"/>
      <c r="AT220" s="386" t="s">
        <v>190</v>
      </c>
      <c r="AU220" s="386" t="s">
        <v>90</v>
      </c>
    </row>
    <row r="221" spans="2:63" s="330" customFormat="1" ht="37.35" customHeight="1">
      <c r="B221" s="331"/>
      <c r="D221" s="332" t="s">
        <v>81</v>
      </c>
      <c r="E221" s="333" t="s">
        <v>410</v>
      </c>
      <c r="F221" s="333" t="s">
        <v>411</v>
      </c>
      <c r="J221" s="334">
        <f>BK221</f>
        <v>0</v>
      </c>
      <c r="L221" s="331"/>
      <c r="M221" s="395"/>
      <c r="N221" s="396"/>
      <c r="O221" s="396"/>
      <c r="P221" s="397">
        <f>P222+P267+P286+P323</f>
        <v>0</v>
      </c>
      <c r="Q221" s="396"/>
      <c r="R221" s="397">
        <f>R222+R267+R286+R323</f>
        <v>0.20283996</v>
      </c>
      <c r="S221" s="396"/>
      <c r="T221" s="398">
        <f>T222+T267+T286+T323</f>
        <v>0.014012700000000001</v>
      </c>
      <c r="AR221" s="332" t="s">
        <v>90</v>
      </c>
      <c r="AT221" s="399" t="s">
        <v>81</v>
      </c>
      <c r="AU221" s="399" t="s">
        <v>82</v>
      </c>
      <c r="AY221" s="332" t="s">
        <v>163</v>
      </c>
      <c r="BK221" s="400">
        <f>BK222+BK267+BK286+BK323</f>
        <v>0</v>
      </c>
    </row>
    <row r="222" spans="2:63" s="330" customFormat="1" ht="19.9" customHeight="1">
      <c r="B222" s="331"/>
      <c r="D222" s="335" t="s">
        <v>81</v>
      </c>
      <c r="E222" s="336" t="s">
        <v>412</v>
      </c>
      <c r="F222" s="336" t="s">
        <v>413</v>
      </c>
      <c r="J222" s="337">
        <f>BK222</f>
        <v>0</v>
      </c>
      <c r="L222" s="331"/>
      <c r="M222" s="395"/>
      <c r="N222" s="396"/>
      <c r="O222" s="396"/>
      <c r="P222" s="397">
        <f>SUM(P223:P266)</f>
        <v>0</v>
      </c>
      <c r="Q222" s="396"/>
      <c r="R222" s="397">
        <f>SUM(R223:R266)</f>
        <v>0.1665</v>
      </c>
      <c r="S222" s="396"/>
      <c r="T222" s="398">
        <f>SUM(T223:T266)</f>
        <v>0</v>
      </c>
      <c r="AR222" s="332" t="s">
        <v>90</v>
      </c>
      <c r="AT222" s="399" t="s">
        <v>81</v>
      </c>
      <c r="AU222" s="399" t="s">
        <v>44</v>
      </c>
      <c r="AY222" s="332" t="s">
        <v>163</v>
      </c>
      <c r="BK222" s="400">
        <f>SUM(BK223:BK266)</f>
        <v>0</v>
      </c>
    </row>
    <row r="223" spans="2:65" s="267" customFormat="1" ht="31.5" customHeight="1">
      <c r="B223" s="268"/>
      <c r="C223" s="338" t="s">
        <v>381</v>
      </c>
      <c r="D223" s="338" t="s">
        <v>165</v>
      </c>
      <c r="E223" s="339" t="s">
        <v>441</v>
      </c>
      <c r="F223" s="340" t="s">
        <v>442</v>
      </c>
      <c r="G223" s="341" t="s">
        <v>168</v>
      </c>
      <c r="H223" s="342">
        <v>3</v>
      </c>
      <c r="I223" s="107"/>
      <c r="J223" s="343">
        <f>ROUND(I223*H223,2)</f>
        <v>0</v>
      </c>
      <c r="K223" s="340" t="s">
        <v>169</v>
      </c>
      <c r="L223" s="268"/>
      <c r="M223" s="401" t="s">
        <v>5</v>
      </c>
      <c r="N223" s="402" t="s">
        <v>53</v>
      </c>
      <c r="O223" s="269"/>
      <c r="P223" s="403">
        <f>O223*H223</f>
        <v>0</v>
      </c>
      <c r="Q223" s="403">
        <v>0</v>
      </c>
      <c r="R223" s="403">
        <f>Q223*H223</f>
        <v>0</v>
      </c>
      <c r="S223" s="403">
        <v>0</v>
      </c>
      <c r="T223" s="404">
        <f>S223*H223</f>
        <v>0</v>
      </c>
      <c r="AR223" s="386" t="s">
        <v>333</v>
      </c>
      <c r="AT223" s="386" t="s">
        <v>165</v>
      </c>
      <c r="AU223" s="386" t="s">
        <v>90</v>
      </c>
      <c r="AY223" s="386" t="s">
        <v>163</v>
      </c>
      <c r="BE223" s="405">
        <f>IF(N223="základní",J223,0)</f>
        <v>0</v>
      </c>
      <c r="BF223" s="405">
        <f>IF(N223="snížená",J223,0)</f>
        <v>0</v>
      </c>
      <c r="BG223" s="405">
        <f>IF(N223="zákl. přenesená",J223,0)</f>
        <v>0</v>
      </c>
      <c r="BH223" s="405">
        <f>IF(N223="sníž. přenesená",J223,0)</f>
        <v>0</v>
      </c>
      <c r="BI223" s="405">
        <f>IF(N223="nulová",J223,0)</f>
        <v>0</v>
      </c>
      <c r="BJ223" s="386" t="s">
        <v>44</v>
      </c>
      <c r="BK223" s="405">
        <f>ROUND(I223*H223,2)</f>
        <v>0</v>
      </c>
      <c r="BL223" s="386" t="s">
        <v>333</v>
      </c>
      <c r="BM223" s="386" t="s">
        <v>1650</v>
      </c>
    </row>
    <row r="224" spans="2:47" s="267" customFormat="1" ht="148.5">
      <c r="B224" s="268"/>
      <c r="D224" s="346" t="s">
        <v>190</v>
      </c>
      <c r="F224" s="366" t="s">
        <v>418</v>
      </c>
      <c r="L224" s="268"/>
      <c r="M224" s="419"/>
      <c r="N224" s="269"/>
      <c r="O224" s="269"/>
      <c r="P224" s="269"/>
      <c r="Q224" s="269"/>
      <c r="R224" s="269"/>
      <c r="S224" s="269"/>
      <c r="T224" s="420"/>
      <c r="AT224" s="386" t="s">
        <v>190</v>
      </c>
      <c r="AU224" s="386" t="s">
        <v>90</v>
      </c>
    </row>
    <row r="225" spans="2:51" s="344" customFormat="1" ht="13.5">
      <c r="B225" s="345"/>
      <c r="D225" s="346" t="s">
        <v>171</v>
      </c>
      <c r="E225" s="347" t="s">
        <v>5</v>
      </c>
      <c r="F225" s="348" t="s">
        <v>172</v>
      </c>
      <c r="H225" s="349" t="s">
        <v>5</v>
      </c>
      <c r="L225" s="345"/>
      <c r="M225" s="406"/>
      <c r="N225" s="407"/>
      <c r="O225" s="407"/>
      <c r="P225" s="407"/>
      <c r="Q225" s="407"/>
      <c r="R225" s="407"/>
      <c r="S225" s="407"/>
      <c r="T225" s="408"/>
      <c r="AT225" s="349" t="s">
        <v>171</v>
      </c>
      <c r="AU225" s="349" t="s">
        <v>90</v>
      </c>
      <c r="AV225" s="344" t="s">
        <v>44</v>
      </c>
      <c r="AW225" s="344" t="s">
        <v>42</v>
      </c>
      <c r="AX225" s="344" t="s">
        <v>82</v>
      </c>
      <c r="AY225" s="349" t="s">
        <v>163</v>
      </c>
    </row>
    <row r="226" spans="2:51" s="350" customFormat="1" ht="13.5">
      <c r="B226" s="351"/>
      <c r="D226" s="346" t="s">
        <v>171</v>
      </c>
      <c r="E226" s="352" t="s">
        <v>5</v>
      </c>
      <c r="F226" s="353" t="s">
        <v>1651</v>
      </c>
      <c r="H226" s="354">
        <v>1</v>
      </c>
      <c r="L226" s="351"/>
      <c r="M226" s="409"/>
      <c r="N226" s="410"/>
      <c r="O226" s="410"/>
      <c r="P226" s="410"/>
      <c r="Q226" s="410"/>
      <c r="R226" s="410"/>
      <c r="S226" s="410"/>
      <c r="T226" s="411"/>
      <c r="AT226" s="352" t="s">
        <v>171</v>
      </c>
      <c r="AU226" s="352" t="s">
        <v>90</v>
      </c>
      <c r="AV226" s="350" t="s">
        <v>90</v>
      </c>
      <c r="AW226" s="350" t="s">
        <v>42</v>
      </c>
      <c r="AX226" s="350" t="s">
        <v>82</v>
      </c>
      <c r="AY226" s="352" t="s">
        <v>163</v>
      </c>
    </row>
    <row r="227" spans="2:51" s="350" customFormat="1" ht="13.5">
      <c r="B227" s="351"/>
      <c r="D227" s="346" t="s">
        <v>171</v>
      </c>
      <c r="E227" s="352" t="s">
        <v>5</v>
      </c>
      <c r="F227" s="353" t="s">
        <v>1652</v>
      </c>
      <c r="H227" s="354">
        <v>1</v>
      </c>
      <c r="L227" s="351"/>
      <c r="M227" s="409"/>
      <c r="N227" s="410"/>
      <c r="O227" s="410"/>
      <c r="P227" s="410"/>
      <c r="Q227" s="410"/>
      <c r="R227" s="410"/>
      <c r="S227" s="410"/>
      <c r="T227" s="411"/>
      <c r="AT227" s="352" t="s">
        <v>171</v>
      </c>
      <c r="AU227" s="352" t="s">
        <v>90</v>
      </c>
      <c r="AV227" s="350" t="s">
        <v>90</v>
      </c>
      <c r="AW227" s="350" t="s">
        <v>42</v>
      </c>
      <c r="AX227" s="350" t="s">
        <v>82</v>
      </c>
      <c r="AY227" s="352" t="s">
        <v>163</v>
      </c>
    </row>
    <row r="228" spans="2:51" s="355" customFormat="1" ht="13.5">
      <c r="B228" s="356"/>
      <c r="D228" s="346" t="s">
        <v>171</v>
      </c>
      <c r="E228" s="357" t="s">
        <v>5</v>
      </c>
      <c r="F228" s="358" t="s">
        <v>181</v>
      </c>
      <c r="H228" s="359">
        <v>2</v>
      </c>
      <c r="L228" s="356"/>
      <c r="M228" s="412"/>
      <c r="N228" s="413"/>
      <c r="O228" s="413"/>
      <c r="P228" s="413"/>
      <c r="Q228" s="413"/>
      <c r="R228" s="413"/>
      <c r="S228" s="413"/>
      <c r="T228" s="414"/>
      <c r="AT228" s="357" t="s">
        <v>171</v>
      </c>
      <c r="AU228" s="357" t="s">
        <v>90</v>
      </c>
      <c r="AV228" s="355" t="s">
        <v>93</v>
      </c>
      <c r="AW228" s="355" t="s">
        <v>42</v>
      </c>
      <c r="AX228" s="355" t="s">
        <v>82</v>
      </c>
      <c r="AY228" s="357" t="s">
        <v>163</v>
      </c>
    </row>
    <row r="229" spans="2:51" s="350" customFormat="1" ht="13.5">
      <c r="B229" s="351"/>
      <c r="D229" s="346" t="s">
        <v>171</v>
      </c>
      <c r="E229" s="352" t="s">
        <v>5</v>
      </c>
      <c r="F229" s="353" t="s">
        <v>1653</v>
      </c>
      <c r="H229" s="354">
        <v>1</v>
      </c>
      <c r="L229" s="351"/>
      <c r="M229" s="409"/>
      <c r="N229" s="410"/>
      <c r="O229" s="410"/>
      <c r="P229" s="410"/>
      <c r="Q229" s="410"/>
      <c r="R229" s="410"/>
      <c r="S229" s="410"/>
      <c r="T229" s="411"/>
      <c r="AT229" s="352" t="s">
        <v>171</v>
      </c>
      <c r="AU229" s="352" t="s">
        <v>90</v>
      </c>
      <c r="AV229" s="350" t="s">
        <v>90</v>
      </c>
      <c r="AW229" s="350" t="s">
        <v>42</v>
      </c>
      <c r="AX229" s="350" t="s">
        <v>82</v>
      </c>
      <c r="AY229" s="352" t="s">
        <v>163</v>
      </c>
    </row>
    <row r="230" spans="2:51" s="355" customFormat="1" ht="13.5">
      <c r="B230" s="356"/>
      <c r="D230" s="346" t="s">
        <v>171</v>
      </c>
      <c r="E230" s="357" t="s">
        <v>5</v>
      </c>
      <c r="F230" s="358" t="s">
        <v>653</v>
      </c>
      <c r="H230" s="359">
        <v>1</v>
      </c>
      <c r="L230" s="356"/>
      <c r="M230" s="412"/>
      <c r="N230" s="413"/>
      <c r="O230" s="413"/>
      <c r="P230" s="413"/>
      <c r="Q230" s="413"/>
      <c r="R230" s="413"/>
      <c r="S230" s="413"/>
      <c r="T230" s="414"/>
      <c r="AT230" s="357" t="s">
        <v>171</v>
      </c>
      <c r="AU230" s="357" t="s">
        <v>90</v>
      </c>
      <c r="AV230" s="355" t="s">
        <v>93</v>
      </c>
      <c r="AW230" s="355" t="s">
        <v>42</v>
      </c>
      <c r="AX230" s="355" t="s">
        <v>82</v>
      </c>
      <c r="AY230" s="357" t="s">
        <v>163</v>
      </c>
    </row>
    <row r="231" spans="2:51" s="360" customFormat="1" ht="13.5">
      <c r="B231" s="361"/>
      <c r="D231" s="362" t="s">
        <v>171</v>
      </c>
      <c r="E231" s="363" t="s">
        <v>5</v>
      </c>
      <c r="F231" s="364" t="s">
        <v>185</v>
      </c>
      <c r="H231" s="365">
        <v>3</v>
      </c>
      <c r="L231" s="361"/>
      <c r="M231" s="415"/>
      <c r="N231" s="416"/>
      <c r="O231" s="416"/>
      <c r="P231" s="416"/>
      <c r="Q231" s="416"/>
      <c r="R231" s="416"/>
      <c r="S231" s="416"/>
      <c r="T231" s="417"/>
      <c r="AT231" s="418" t="s">
        <v>171</v>
      </c>
      <c r="AU231" s="418" t="s">
        <v>90</v>
      </c>
      <c r="AV231" s="360" t="s">
        <v>96</v>
      </c>
      <c r="AW231" s="360" t="s">
        <v>42</v>
      </c>
      <c r="AX231" s="360" t="s">
        <v>44</v>
      </c>
      <c r="AY231" s="418" t="s">
        <v>163</v>
      </c>
    </row>
    <row r="232" spans="2:65" s="267" customFormat="1" ht="22.5" customHeight="1">
      <c r="B232" s="268"/>
      <c r="C232" s="367" t="s">
        <v>386</v>
      </c>
      <c r="D232" s="367" t="s">
        <v>256</v>
      </c>
      <c r="E232" s="368" t="s">
        <v>458</v>
      </c>
      <c r="F232" s="369" t="s">
        <v>459</v>
      </c>
      <c r="G232" s="370" t="s">
        <v>168</v>
      </c>
      <c r="H232" s="371">
        <v>3</v>
      </c>
      <c r="I232" s="137"/>
      <c r="J232" s="372">
        <f>ROUND(I232*H232,2)</f>
        <v>0</v>
      </c>
      <c r="K232" s="369" t="s">
        <v>169</v>
      </c>
      <c r="L232" s="421"/>
      <c r="M232" s="422" t="s">
        <v>5</v>
      </c>
      <c r="N232" s="423" t="s">
        <v>53</v>
      </c>
      <c r="O232" s="269"/>
      <c r="P232" s="403">
        <f>O232*H232</f>
        <v>0</v>
      </c>
      <c r="Q232" s="403">
        <v>0.047</v>
      </c>
      <c r="R232" s="403">
        <f>Q232*H232</f>
        <v>0.14100000000000001</v>
      </c>
      <c r="S232" s="403">
        <v>0</v>
      </c>
      <c r="T232" s="404">
        <f>S232*H232</f>
        <v>0</v>
      </c>
      <c r="AR232" s="386" t="s">
        <v>423</v>
      </c>
      <c r="AT232" s="386" t="s">
        <v>256</v>
      </c>
      <c r="AU232" s="386" t="s">
        <v>90</v>
      </c>
      <c r="AY232" s="386" t="s">
        <v>163</v>
      </c>
      <c r="BE232" s="405">
        <f>IF(N232="základní",J232,0)</f>
        <v>0</v>
      </c>
      <c r="BF232" s="405">
        <f>IF(N232="snížená",J232,0)</f>
        <v>0</v>
      </c>
      <c r="BG232" s="405">
        <f>IF(N232="zákl. přenesená",J232,0)</f>
        <v>0</v>
      </c>
      <c r="BH232" s="405">
        <f>IF(N232="sníž. přenesená",J232,0)</f>
        <v>0</v>
      </c>
      <c r="BI232" s="405">
        <f>IF(N232="nulová",J232,0)</f>
        <v>0</v>
      </c>
      <c r="BJ232" s="386" t="s">
        <v>44</v>
      </c>
      <c r="BK232" s="405">
        <f>ROUND(I232*H232,2)</f>
        <v>0</v>
      </c>
      <c r="BL232" s="386" t="s">
        <v>333</v>
      </c>
      <c r="BM232" s="386" t="s">
        <v>1654</v>
      </c>
    </row>
    <row r="233" spans="2:65" s="267" customFormat="1" ht="22.5" customHeight="1">
      <c r="B233" s="268"/>
      <c r="C233" s="338" t="s">
        <v>391</v>
      </c>
      <c r="D233" s="338" t="s">
        <v>165</v>
      </c>
      <c r="E233" s="339" t="s">
        <v>466</v>
      </c>
      <c r="F233" s="340" t="s">
        <v>467</v>
      </c>
      <c r="G233" s="341" t="s">
        <v>168</v>
      </c>
      <c r="H233" s="342">
        <v>3</v>
      </c>
      <c r="I233" s="107"/>
      <c r="J233" s="343">
        <f>ROUND(I233*H233,2)</f>
        <v>0</v>
      </c>
      <c r="K233" s="340" t="s">
        <v>5</v>
      </c>
      <c r="L233" s="268"/>
      <c r="M233" s="401" t="s">
        <v>5</v>
      </c>
      <c r="N233" s="402" t="s">
        <v>53</v>
      </c>
      <c r="O233" s="269"/>
      <c r="P233" s="403">
        <f>O233*H233</f>
        <v>0</v>
      </c>
      <c r="Q233" s="403">
        <v>0</v>
      </c>
      <c r="R233" s="403">
        <f>Q233*H233</f>
        <v>0</v>
      </c>
      <c r="S233" s="403">
        <v>0</v>
      </c>
      <c r="T233" s="404">
        <f>S233*H233</f>
        <v>0</v>
      </c>
      <c r="AR233" s="386" t="s">
        <v>333</v>
      </c>
      <c r="AT233" s="386" t="s">
        <v>165</v>
      </c>
      <c r="AU233" s="386" t="s">
        <v>90</v>
      </c>
      <c r="AY233" s="386" t="s">
        <v>163</v>
      </c>
      <c r="BE233" s="405">
        <f>IF(N233="základní",J233,0)</f>
        <v>0</v>
      </c>
      <c r="BF233" s="405">
        <f>IF(N233="snížená",J233,0)</f>
        <v>0</v>
      </c>
      <c r="BG233" s="405">
        <f>IF(N233="zákl. přenesená",J233,0)</f>
        <v>0</v>
      </c>
      <c r="BH233" s="405">
        <f>IF(N233="sníž. přenesená",J233,0)</f>
        <v>0</v>
      </c>
      <c r="BI233" s="405">
        <f>IF(N233="nulová",J233,0)</f>
        <v>0</v>
      </c>
      <c r="BJ233" s="386" t="s">
        <v>44</v>
      </c>
      <c r="BK233" s="405">
        <f>ROUND(I233*H233,2)</f>
        <v>0</v>
      </c>
      <c r="BL233" s="386" t="s">
        <v>333</v>
      </c>
      <c r="BM233" s="386" t="s">
        <v>1655</v>
      </c>
    </row>
    <row r="234" spans="2:51" s="344" customFormat="1" ht="13.5">
      <c r="B234" s="345"/>
      <c r="D234" s="346" t="s">
        <v>171</v>
      </c>
      <c r="E234" s="347" t="s">
        <v>5</v>
      </c>
      <c r="F234" s="348" t="s">
        <v>172</v>
      </c>
      <c r="H234" s="349" t="s">
        <v>5</v>
      </c>
      <c r="L234" s="345"/>
      <c r="M234" s="406"/>
      <c r="N234" s="407"/>
      <c r="O234" s="407"/>
      <c r="P234" s="407"/>
      <c r="Q234" s="407"/>
      <c r="R234" s="407"/>
      <c r="S234" s="407"/>
      <c r="T234" s="408"/>
      <c r="AT234" s="349" t="s">
        <v>171</v>
      </c>
      <c r="AU234" s="349" t="s">
        <v>90</v>
      </c>
      <c r="AV234" s="344" t="s">
        <v>44</v>
      </c>
      <c r="AW234" s="344" t="s">
        <v>42</v>
      </c>
      <c r="AX234" s="344" t="s">
        <v>82</v>
      </c>
      <c r="AY234" s="349" t="s">
        <v>163</v>
      </c>
    </row>
    <row r="235" spans="2:51" s="350" customFormat="1" ht="13.5">
      <c r="B235" s="351"/>
      <c r="D235" s="346" t="s">
        <v>171</v>
      </c>
      <c r="E235" s="352" t="s">
        <v>5</v>
      </c>
      <c r="F235" s="353" t="s">
        <v>1651</v>
      </c>
      <c r="H235" s="354">
        <v>1</v>
      </c>
      <c r="L235" s="351"/>
      <c r="M235" s="409"/>
      <c r="N235" s="410"/>
      <c r="O235" s="410"/>
      <c r="P235" s="410"/>
      <c r="Q235" s="410"/>
      <c r="R235" s="410"/>
      <c r="S235" s="410"/>
      <c r="T235" s="411"/>
      <c r="AT235" s="352" t="s">
        <v>171</v>
      </c>
      <c r="AU235" s="352" t="s">
        <v>90</v>
      </c>
      <c r="AV235" s="350" t="s">
        <v>90</v>
      </c>
      <c r="AW235" s="350" t="s">
        <v>42</v>
      </c>
      <c r="AX235" s="350" t="s">
        <v>82</v>
      </c>
      <c r="AY235" s="352" t="s">
        <v>163</v>
      </c>
    </row>
    <row r="236" spans="2:51" s="350" customFormat="1" ht="13.5">
      <c r="B236" s="351"/>
      <c r="D236" s="346" t="s">
        <v>171</v>
      </c>
      <c r="E236" s="352" t="s">
        <v>5</v>
      </c>
      <c r="F236" s="353" t="s">
        <v>1652</v>
      </c>
      <c r="H236" s="354">
        <v>1</v>
      </c>
      <c r="L236" s="351"/>
      <c r="M236" s="409"/>
      <c r="N236" s="410"/>
      <c r="O236" s="410"/>
      <c r="P236" s="410"/>
      <c r="Q236" s="410"/>
      <c r="R236" s="410"/>
      <c r="S236" s="410"/>
      <c r="T236" s="411"/>
      <c r="AT236" s="352" t="s">
        <v>171</v>
      </c>
      <c r="AU236" s="352" t="s">
        <v>90</v>
      </c>
      <c r="AV236" s="350" t="s">
        <v>90</v>
      </c>
      <c r="AW236" s="350" t="s">
        <v>42</v>
      </c>
      <c r="AX236" s="350" t="s">
        <v>82</v>
      </c>
      <c r="AY236" s="352" t="s">
        <v>163</v>
      </c>
    </row>
    <row r="237" spans="2:51" s="355" customFormat="1" ht="13.5">
      <c r="B237" s="356"/>
      <c r="D237" s="346" t="s">
        <v>171</v>
      </c>
      <c r="E237" s="357" t="s">
        <v>5</v>
      </c>
      <c r="F237" s="358" t="s">
        <v>181</v>
      </c>
      <c r="H237" s="359">
        <v>2</v>
      </c>
      <c r="L237" s="356"/>
      <c r="M237" s="412"/>
      <c r="N237" s="413"/>
      <c r="O237" s="413"/>
      <c r="P237" s="413"/>
      <c r="Q237" s="413"/>
      <c r="R237" s="413"/>
      <c r="S237" s="413"/>
      <c r="T237" s="414"/>
      <c r="AT237" s="357" t="s">
        <v>171</v>
      </c>
      <c r="AU237" s="357" t="s">
        <v>90</v>
      </c>
      <c r="AV237" s="355" t="s">
        <v>93</v>
      </c>
      <c r="AW237" s="355" t="s">
        <v>42</v>
      </c>
      <c r="AX237" s="355" t="s">
        <v>82</v>
      </c>
      <c r="AY237" s="357" t="s">
        <v>163</v>
      </c>
    </row>
    <row r="238" spans="2:51" s="350" customFormat="1" ht="13.5">
      <c r="B238" s="351"/>
      <c r="D238" s="346" t="s">
        <v>171</v>
      </c>
      <c r="E238" s="352" t="s">
        <v>5</v>
      </c>
      <c r="F238" s="353" t="s">
        <v>1653</v>
      </c>
      <c r="H238" s="354">
        <v>1</v>
      </c>
      <c r="L238" s="351"/>
      <c r="M238" s="409"/>
      <c r="N238" s="410"/>
      <c r="O238" s="410"/>
      <c r="P238" s="410"/>
      <c r="Q238" s="410"/>
      <c r="R238" s="410"/>
      <c r="S238" s="410"/>
      <c r="T238" s="411"/>
      <c r="AT238" s="352" t="s">
        <v>171</v>
      </c>
      <c r="AU238" s="352" t="s">
        <v>90</v>
      </c>
      <c r="AV238" s="350" t="s">
        <v>90</v>
      </c>
      <c r="AW238" s="350" t="s">
        <v>42</v>
      </c>
      <c r="AX238" s="350" t="s">
        <v>82</v>
      </c>
      <c r="AY238" s="352" t="s">
        <v>163</v>
      </c>
    </row>
    <row r="239" spans="2:51" s="355" customFormat="1" ht="13.5">
      <c r="B239" s="356"/>
      <c r="D239" s="346" t="s">
        <v>171</v>
      </c>
      <c r="E239" s="357" t="s">
        <v>5</v>
      </c>
      <c r="F239" s="358" t="s">
        <v>653</v>
      </c>
      <c r="H239" s="359">
        <v>1</v>
      </c>
      <c r="L239" s="356"/>
      <c r="M239" s="412"/>
      <c r="N239" s="413"/>
      <c r="O239" s="413"/>
      <c r="P239" s="413"/>
      <c r="Q239" s="413"/>
      <c r="R239" s="413"/>
      <c r="S239" s="413"/>
      <c r="T239" s="414"/>
      <c r="AT239" s="357" t="s">
        <v>171</v>
      </c>
      <c r="AU239" s="357" t="s">
        <v>90</v>
      </c>
      <c r="AV239" s="355" t="s">
        <v>93</v>
      </c>
      <c r="AW239" s="355" t="s">
        <v>42</v>
      </c>
      <c r="AX239" s="355" t="s">
        <v>82</v>
      </c>
      <c r="AY239" s="357" t="s">
        <v>163</v>
      </c>
    </row>
    <row r="240" spans="2:51" s="360" customFormat="1" ht="13.5">
      <c r="B240" s="361"/>
      <c r="D240" s="362" t="s">
        <v>171</v>
      </c>
      <c r="E240" s="363" t="s">
        <v>5</v>
      </c>
      <c r="F240" s="364" t="s">
        <v>185</v>
      </c>
      <c r="H240" s="365">
        <v>3</v>
      </c>
      <c r="L240" s="361"/>
      <c r="M240" s="415"/>
      <c r="N240" s="416"/>
      <c r="O240" s="416"/>
      <c r="P240" s="416"/>
      <c r="Q240" s="416"/>
      <c r="R240" s="416"/>
      <c r="S240" s="416"/>
      <c r="T240" s="417"/>
      <c r="AT240" s="418" t="s">
        <v>171</v>
      </c>
      <c r="AU240" s="418" t="s">
        <v>90</v>
      </c>
      <c r="AV240" s="360" t="s">
        <v>96</v>
      </c>
      <c r="AW240" s="360" t="s">
        <v>42</v>
      </c>
      <c r="AX240" s="360" t="s">
        <v>44</v>
      </c>
      <c r="AY240" s="418" t="s">
        <v>163</v>
      </c>
    </row>
    <row r="241" spans="2:65" s="267" customFormat="1" ht="22.5" customHeight="1">
      <c r="B241" s="268"/>
      <c r="C241" s="367" t="s">
        <v>395</v>
      </c>
      <c r="D241" s="367" t="s">
        <v>256</v>
      </c>
      <c r="E241" s="368" t="s">
        <v>470</v>
      </c>
      <c r="F241" s="369" t="s">
        <v>471</v>
      </c>
      <c r="G241" s="370" t="s">
        <v>168</v>
      </c>
      <c r="H241" s="371">
        <v>3</v>
      </c>
      <c r="I241" s="137"/>
      <c r="J241" s="372">
        <f>ROUND(I241*H241,2)</f>
        <v>0</v>
      </c>
      <c r="K241" s="369" t="s">
        <v>5</v>
      </c>
      <c r="L241" s="421"/>
      <c r="M241" s="422" t="s">
        <v>5</v>
      </c>
      <c r="N241" s="423" t="s">
        <v>53</v>
      </c>
      <c r="O241" s="269"/>
      <c r="P241" s="403">
        <f>O241*H241</f>
        <v>0</v>
      </c>
      <c r="Q241" s="403">
        <v>0.0025</v>
      </c>
      <c r="R241" s="403">
        <f>Q241*H241</f>
        <v>0.0075</v>
      </c>
      <c r="S241" s="403">
        <v>0</v>
      </c>
      <c r="T241" s="404">
        <f>S241*H241</f>
        <v>0</v>
      </c>
      <c r="AR241" s="386" t="s">
        <v>423</v>
      </c>
      <c r="AT241" s="386" t="s">
        <v>256</v>
      </c>
      <c r="AU241" s="386" t="s">
        <v>90</v>
      </c>
      <c r="AY241" s="386" t="s">
        <v>163</v>
      </c>
      <c r="BE241" s="405">
        <f>IF(N241="základní",J241,0)</f>
        <v>0</v>
      </c>
      <c r="BF241" s="405">
        <f>IF(N241="snížená",J241,0)</f>
        <v>0</v>
      </c>
      <c r="BG241" s="405">
        <f>IF(N241="zákl. přenesená",J241,0)</f>
        <v>0</v>
      </c>
      <c r="BH241" s="405">
        <f>IF(N241="sníž. přenesená",J241,0)</f>
        <v>0</v>
      </c>
      <c r="BI241" s="405">
        <f>IF(N241="nulová",J241,0)</f>
        <v>0</v>
      </c>
      <c r="BJ241" s="386" t="s">
        <v>44</v>
      </c>
      <c r="BK241" s="405">
        <f>ROUND(I241*H241,2)</f>
        <v>0</v>
      </c>
      <c r="BL241" s="386" t="s">
        <v>333</v>
      </c>
      <c r="BM241" s="386" t="s">
        <v>1656</v>
      </c>
    </row>
    <row r="242" spans="2:65" s="267" customFormat="1" ht="31.5" customHeight="1">
      <c r="B242" s="268"/>
      <c r="C242" s="338" t="s">
        <v>401</v>
      </c>
      <c r="D242" s="338" t="s">
        <v>165</v>
      </c>
      <c r="E242" s="339" t="s">
        <v>474</v>
      </c>
      <c r="F242" s="340" t="s">
        <v>475</v>
      </c>
      <c r="G242" s="341" t="s">
        <v>168</v>
      </c>
      <c r="H242" s="342">
        <v>6</v>
      </c>
      <c r="I242" s="107"/>
      <c r="J242" s="343">
        <f>ROUND(I242*H242,2)</f>
        <v>0</v>
      </c>
      <c r="K242" s="340" t="s">
        <v>169</v>
      </c>
      <c r="L242" s="268"/>
      <c r="M242" s="401" t="s">
        <v>5</v>
      </c>
      <c r="N242" s="402" t="s">
        <v>53</v>
      </c>
      <c r="O242" s="269"/>
      <c r="P242" s="403">
        <f>O242*H242</f>
        <v>0</v>
      </c>
      <c r="Q242" s="403">
        <v>0</v>
      </c>
      <c r="R242" s="403">
        <f>Q242*H242</f>
        <v>0</v>
      </c>
      <c r="S242" s="403">
        <v>0</v>
      </c>
      <c r="T242" s="404">
        <f>S242*H242</f>
        <v>0</v>
      </c>
      <c r="AR242" s="386" t="s">
        <v>333</v>
      </c>
      <c r="AT242" s="386" t="s">
        <v>165</v>
      </c>
      <c r="AU242" s="386" t="s">
        <v>90</v>
      </c>
      <c r="AY242" s="386" t="s">
        <v>163</v>
      </c>
      <c r="BE242" s="405">
        <f>IF(N242="základní",J242,0)</f>
        <v>0</v>
      </c>
      <c r="BF242" s="405">
        <f>IF(N242="snížená",J242,0)</f>
        <v>0</v>
      </c>
      <c r="BG242" s="405">
        <f>IF(N242="zákl. přenesená",J242,0)</f>
        <v>0</v>
      </c>
      <c r="BH242" s="405">
        <f>IF(N242="sníž. přenesená",J242,0)</f>
        <v>0</v>
      </c>
      <c r="BI242" s="405">
        <f>IF(N242="nulová",J242,0)</f>
        <v>0</v>
      </c>
      <c r="BJ242" s="386" t="s">
        <v>44</v>
      </c>
      <c r="BK242" s="405">
        <f>ROUND(I242*H242,2)</f>
        <v>0</v>
      </c>
      <c r="BL242" s="386" t="s">
        <v>333</v>
      </c>
      <c r="BM242" s="386" t="s">
        <v>1657</v>
      </c>
    </row>
    <row r="243" spans="2:47" s="267" customFormat="1" ht="148.5">
      <c r="B243" s="268"/>
      <c r="D243" s="346" t="s">
        <v>190</v>
      </c>
      <c r="F243" s="366" t="s">
        <v>418</v>
      </c>
      <c r="L243" s="268"/>
      <c r="M243" s="419"/>
      <c r="N243" s="269"/>
      <c r="O243" s="269"/>
      <c r="P243" s="269"/>
      <c r="Q243" s="269"/>
      <c r="R243" s="269"/>
      <c r="S243" s="269"/>
      <c r="T243" s="420"/>
      <c r="AT243" s="386" t="s">
        <v>190</v>
      </c>
      <c r="AU243" s="386" t="s">
        <v>90</v>
      </c>
    </row>
    <row r="244" spans="2:51" s="344" customFormat="1" ht="13.5">
      <c r="B244" s="345"/>
      <c r="D244" s="346" t="s">
        <v>171</v>
      </c>
      <c r="E244" s="347" t="s">
        <v>5</v>
      </c>
      <c r="F244" s="348" t="s">
        <v>172</v>
      </c>
      <c r="H244" s="349" t="s">
        <v>5</v>
      </c>
      <c r="L244" s="345"/>
      <c r="M244" s="406"/>
      <c r="N244" s="407"/>
      <c r="O244" s="407"/>
      <c r="P244" s="407"/>
      <c r="Q244" s="407"/>
      <c r="R244" s="407"/>
      <c r="S244" s="407"/>
      <c r="T244" s="408"/>
      <c r="AT244" s="349" t="s">
        <v>171</v>
      </c>
      <c r="AU244" s="349" t="s">
        <v>90</v>
      </c>
      <c r="AV244" s="344" t="s">
        <v>44</v>
      </c>
      <c r="AW244" s="344" t="s">
        <v>42</v>
      </c>
      <c r="AX244" s="344" t="s">
        <v>82</v>
      </c>
      <c r="AY244" s="349" t="s">
        <v>163</v>
      </c>
    </row>
    <row r="245" spans="2:51" s="350" customFormat="1" ht="13.5">
      <c r="B245" s="351"/>
      <c r="D245" s="346" t="s">
        <v>171</v>
      </c>
      <c r="E245" s="352" t="s">
        <v>5</v>
      </c>
      <c r="F245" s="353" t="s">
        <v>1658</v>
      </c>
      <c r="H245" s="354">
        <v>2</v>
      </c>
      <c r="L245" s="351"/>
      <c r="M245" s="409"/>
      <c r="N245" s="410"/>
      <c r="O245" s="410"/>
      <c r="P245" s="410"/>
      <c r="Q245" s="410"/>
      <c r="R245" s="410"/>
      <c r="S245" s="410"/>
      <c r="T245" s="411"/>
      <c r="AT245" s="352" t="s">
        <v>171</v>
      </c>
      <c r="AU245" s="352" t="s">
        <v>90</v>
      </c>
      <c r="AV245" s="350" t="s">
        <v>90</v>
      </c>
      <c r="AW245" s="350" t="s">
        <v>42</v>
      </c>
      <c r="AX245" s="350" t="s">
        <v>82</v>
      </c>
      <c r="AY245" s="352" t="s">
        <v>163</v>
      </c>
    </row>
    <row r="246" spans="2:51" s="350" customFormat="1" ht="13.5">
      <c r="B246" s="351"/>
      <c r="D246" s="346" t="s">
        <v>171</v>
      </c>
      <c r="E246" s="352" t="s">
        <v>5</v>
      </c>
      <c r="F246" s="353" t="s">
        <v>1659</v>
      </c>
      <c r="H246" s="354">
        <v>2</v>
      </c>
      <c r="L246" s="351"/>
      <c r="M246" s="409"/>
      <c r="N246" s="410"/>
      <c r="O246" s="410"/>
      <c r="P246" s="410"/>
      <c r="Q246" s="410"/>
      <c r="R246" s="410"/>
      <c r="S246" s="410"/>
      <c r="T246" s="411"/>
      <c r="AT246" s="352" t="s">
        <v>171</v>
      </c>
      <c r="AU246" s="352" t="s">
        <v>90</v>
      </c>
      <c r="AV246" s="350" t="s">
        <v>90</v>
      </c>
      <c r="AW246" s="350" t="s">
        <v>42</v>
      </c>
      <c r="AX246" s="350" t="s">
        <v>82</v>
      </c>
      <c r="AY246" s="352" t="s">
        <v>163</v>
      </c>
    </row>
    <row r="247" spans="2:51" s="355" customFormat="1" ht="13.5">
      <c r="B247" s="356"/>
      <c r="D247" s="346" t="s">
        <v>171</v>
      </c>
      <c r="E247" s="357" t="s">
        <v>5</v>
      </c>
      <c r="F247" s="358" t="s">
        <v>181</v>
      </c>
      <c r="H247" s="359">
        <v>4</v>
      </c>
      <c r="L247" s="356"/>
      <c r="M247" s="412"/>
      <c r="N247" s="413"/>
      <c r="O247" s="413"/>
      <c r="P247" s="413"/>
      <c r="Q247" s="413"/>
      <c r="R247" s="413"/>
      <c r="S247" s="413"/>
      <c r="T247" s="414"/>
      <c r="AT247" s="357" t="s">
        <v>171</v>
      </c>
      <c r="AU247" s="357" t="s">
        <v>90</v>
      </c>
      <c r="AV247" s="355" t="s">
        <v>93</v>
      </c>
      <c r="AW247" s="355" t="s">
        <v>42</v>
      </c>
      <c r="AX247" s="355" t="s">
        <v>82</v>
      </c>
      <c r="AY247" s="357" t="s">
        <v>163</v>
      </c>
    </row>
    <row r="248" spans="2:51" s="350" customFormat="1" ht="13.5">
      <c r="B248" s="351"/>
      <c r="D248" s="346" t="s">
        <v>171</v>
      </c>
      <c r="E248" s="352" t="s">
        <v>5</v>
      </c>
      <c r="F248" s="353" t="s">
        <v>1660</v>
      </c>
      <c r="H248" s="354">
        <v>2</v>
      </c>
      <c r="L248" s="351"/>
      <c r="M248" s="409"/>
      <c r="N248" s="410"/>
      <c r="O248" s="410"/>
      <c r="P248" s="410"/>
      <c r="Q248" s="410"/>
      <c r="R248" s="410"/>
      <c r="S248" s="410"/>
      <c r="T248" s="411"/>
      <c r="AT248" s="352" t="s">
        <v>171</v>
      </c>
      <c r="AU248" s="352" t="s">
        <v>90</v>
      </c>
      <c r="AV248" s="350" t="s">
        <v>90</v>
      </c>
      <c r="AW248" s="350" t="s">
        <v>42</v>
      </c>
      <c r="AX248" s="350" t="s">
        <v>82</v>
      </c>
      <c r="AY248" s="352" t="s">
        <v>163</v>
      </c>
    </row>
    <row r="249" spans="2:51" s="355" customFormat="1" ht="13.5">
      <c r="B249" s="356"/>
      <c r="D249" s="346" t="s">
        <v>171</v>
      </c>
      <c r="E249" s="357" t="s">
        <v>5</v>
      </c>
      <c r="F249" s="358" t="s">
        <v>653</v>
      </c>
      <c r="H249" s="359">
        <v>2</v>
      </c>
      <c r="L249" s="356"/>
      <c r="M249" s="412"/>
      <c r="N249" s="413"/>
      <c r="O249" s="413"/>
      <c r="P249" s="413"/>
      <c r="Q249" s="413"/>
      <c r="R249" s="413"/>
      <c r="S249" s="413"/>
      <c r="T249" s="414"/>
      <c r="AT249" s="357" t="s">
        <v>171</v>
      </c>
      <c r="AU249" s="357" t="s">
        <v>90</v>
      </c>
      <c r="AV249" s="355" t="s">
        <v>93</v>
      </c>
      <c r="AW249" s="355" t="s">
        <v>42</v>
      </c>
      <c r="AX249" s="355" t="s">
        <v>82</v>
      </c>
      <c r="AY249" s="357" t="s">
        <v>163</v>
      </c>
    </row>
    <row r="250" spans="2:51" s="360" customFormat="1" ht="13.5">
      <c r="B250" s="361"/>
      <c r="D250" s="362" t="s">
        <v>171</v>
      </c>
      <c r="E250" s="363" t="s">
        <v>5</v>
      </c>
      <c r="F250" s="364" t="s">
        <v>185</v>
      </c>
      <c r="H250" s="365">
        <v>6</v>
      </c>
      <c r="L250" s="361"/>
      <c r="M250" s="415"/>
      <c r="N250" s="416"/>
      <c r="O250" s="416"/>
      <c r="P250" s="416"/>
      <c r="Q250" s="416"/>
      <c r="R250" s="416"/>
      <c r="S250" s="416"/>
      <c r="T250" s="417"/>
      <c r="AT250" s="418" t="s">
        <v>171</v>
      </c>
      <c r="AU250" s="418" t="s">
        <v>90</v>
      </c>
      <c r="AV250" s="360" t="s">
        <v>96</v>
      </c>
      <c r="AW250" s="360" t="s">
        <v>42</v>
      </c>
      <c r="AX250" s="360" t="s">
        <v>44</v>
      </c>
      <c r="AY250" s="418" t="s">
        <v>163</v>
      </c>
    </row>
    <row r="251" spans="2:65" s="267" customFormat="1" ht="22.5" customHeight="1">
      <c r="B251" s="268"/>
      <c r="C251" s="367" t="s">
        <v>406</v>
      </c>
      <c r="D251" s="367" t="s">
        <v>256</v>
      </c>
      <c r="E251" s="368" t="s">
        <v>481</v>
      </c>
      <c r="F251" s="369" t="s">
        <v>482</v>
      </c>
      <c r="G251" s="370" t="s">
        <v>168</v>
      </c>
      <c r="H251" s="371">
        <v>6</v>
      </c>
      <c r="I251" s="137"/>
      <c r="J251" s="372">
        <f>ROUND(I251*H251,2)</f>
        <v>0</v>
      </c>
      <c r="K251" s="369" t="s">
        <v>5</v>
      </c>
      <c r="L251" s="421"/>
      <c r="M251" s="422" t="s">
        <v>5</v>
      </c>
      <c r="N251" s="423" t="s">
        <v>53</v>
      </c>
      <c r="O251" s="269"/>
      <c r="P251" s="403">
        <f>O251*H251</f>
        <v>0</v>
      </c>
      <c r="Q251" s="403">
        <v>0.0024</v>
      </c>
      <c r="R251" s="403">
        <f>Q251*H251</f>
        <v>0.0144</v>
      </c>
      <c r="S251" s="403">
        <v>0</v>
      </c>
      <c r="T251" s="404">
        <f>S251*H251</f>
        <v>0</v>
      </c>
      <c r="AR251" s="386" t="s">
        <v>423</v>
      </c>
      <c r="AT251" s="386" t="s">
        <v>256</v>
      </c>
      <c r="AU251" s="386" t="s">
        <v>90</v>
      </c>
      <c r="AY251" s="386" t="s">
        <v>163</v>
      </c>
      <c r="BE251" s="405">
        <f>IF(N251="základní",J251,0)</f>
        <v>0</v>
      </c>
      <c r="BF251" s="405">
        <f>IF(N251="snížená",J251,0)</f>
        <v>0</v>
      </c>
      <c r="BG251" s="405">
        <f>IF(N251="zákl. přenesená",J251,0)</f>
        <v>0</v>
      </c>
      <c r="BH251" s="405">
        <f>IF(N251="sníž. přenesená",J251,0)</f>
        <v>0</v>
      </c>
      <c r="BI251" s="405">
        <f>IF(N251="nulová",J251,0)</f>
        <v>0</v>
      </c>
      <c r="BJ251" s="386" t="s">
        <v>44</v>
      </c>
      <c r="BK251" s="405">
        <f>ROUND(I251*H251,2)</f>
        <v>0</v>
      </c>
      <c r="BL251" s="386" t="s">
        <v>333</v>
      </c>
      <c r="BM251" s="386" t="s">
        <v>1661</v>
      </c>
    </row>
    <row r="252" spans="2:65" s="267" customFormat="1" ht="22.5" customHeight="1">
      <c r="B252" s="268"/>
      <c r="C252" s="338" t="s">
        <v>414</v>
      </c>
      <c r="D252" s="338" t="s">
        <v>165</v>
      </c>
      <c r="E252" s="339" t="s">
        <v>485</v>
      </c>
      <c r="F252" s="340" t="s">
        <v>486</v>
      </c>
      <c r="G252" s="341" t="s">
        <v>168</v>
      </c>
      <c r="H252" s="342">
        <v>3</v>
      </c>
      <c r="I252" s="107"/>
      <c r="J252" s="343">
        <f>ROUND(I252*H252,2)</f>
        <v>0</v>
      </c>
      <c r="K252" s="340" t="s">
        <v>169</v>
      </c>
      <c r="L252" s="268"/>
      <c r="M252" s="401" t="s">
        <v>5</v>
      </c>
      <c r="N252" s="402" t="s">
        <v>53</v>
      </c>
      <c r="O252" s="269"/>
      <c r="P252" s="403">
        <f>O252*H252</f>
        <v>0</v>
      </c>
      <c r="Q252" s="403">
        <v>0</v>
      </c>
      <c r="R252" s="403">
        <f>Q252*H252</f>
        <v>0</v>
      </c>
      <c r="S252" s="403">
        <v>0</v>
      </c>
      <c r="T252" s="404">
        <f>S252*H252</f>
        <v>0</v>
      </c>
      <c r="AR252" s="386" t="s">
        <v>333</v>
      </c>
      <c r="AT252" s="386" t="s">
        <v>165</v>
      </c>
      <c r="AU252" s="386" t="s">
        <v>90</v>
      </c>
      <c r="AY252" s="386" t="s">
        <v>163</v>
      </c>
      <c r="BE252" s="405">
        <f>IF(N252="základní",J252,0)</f>
        <v>0</v>
      </c>
      <c r="BF252" s="405">
        <f>IF(N252="snížená",J252,0)</f>
        <v>0</v>
      </c>
      <c r="BG252" s="405">
        <f>IF(N252="zákl. přenesená",J252,0)</f>
        <v>0</v>
      </c>
      <c r="BH252" s="405">
        <f>IF(N252="sníž. přenesená",J252,0)</f>
        <v>0</v>
      </c>
      <c r="BI252" s="405">
        <f>IF(N252="nulová",J252,0)</f>
        <v>0</v>
      </c>
      <c r="BJ252" s="386" t="s">
        <v>44</v>
      </c>
      <c r="BK252" s="405">
        <f>ROUND(I252*H252,2)</f>
        <v>0</v>
      </c>
      <c r="BL252" s="386" t="s">
        <v>333</v>
      </c>
      <c r="BM252" s="386" t="s">
        <v>1662</v>
      </c>
    </row>
    <row r="253" spans="2:47" s="267" customFormat="1" ht="148.5">
      <c r="B253" s="268"/>
      <c r="D253" s="346" t="s">
        <v>190</v>
      </c>
      <c r="F253" s="366" t="s">
        <v>418</v>
      </c>
      <c r="L253" s="268"/>
      <c r="M253" s="419"/>
      <c r="N253" s="269"/>
      <c r="O253" s="269"/>
      <c r="P253" s="269"/>
      <c r="Q253" s="269"/>
      <c r="R253" s="269"/>
      <c r="S253" s="269"/>
      <c r="T253" s="420"/>
      <c r="AT253" s="386" t="s">
        <v>190</v>
      </c>
      <c r="AU253" s="386" t="s">
        <v>90</v>
      </c>
    </row>
    <row r="254" spans="2:51" s="344" customFormat="1" ht="13.5">
      <c r="B254" s="345"/>
      <c r="D254" s="346" t="s">
        <v>171</v>
      </c>
      <c r="E254" s="347" t="s">
        <v>5</v>
      </c>
      <c r="F254" s="348" t="s">
        <v>172</v>
      </c>
      <c r="H254" s="349" t="s">
        <v>5</v>
      </c>
      <c r="L254" s="345"/>
      <c r="M254" s="406"/>
      <c r="N254" s="407"/>
      <c r="O254" s="407"/>
      <c r="P254" s="407"/>
      <c r="Q254" s="407"/>
      <c r="R254" s="407"/>
      <c r="S254" s="407"/>
      <c r="T254" s="408"/>
      <c r="AT254" s="349" t="s">
        <v>171</v>
      </c>
      <c r="AU254" s="349" t="s">
        <v>90</v>
      </c>
      <c r="AV254" s="344" t="s">
        <v>44</v>
      </c>
      <c r="AW254" s="344" t="s">
        <v>42</v>
      </c>
      <c r="AX254" s="344" t="s">
        <v>82</v>
      </c>
      <c r="AY254" s="349" t="s">
        <v>163</v>
      </c>
    </row>
    <row r="255" spans="2:51" s="350" customFormat="1" ht="13.5">
      <c r="B255" s="351"/>
      <c r="D255" s="346" t="s">
        <v>171</v>
      </c>
      <c r="E255" s="352" t="s">
        <v>5</v>
      </c>
      <c r="F255" s="353" t="s">
        <v>1651</v>
      </c>
      <c r="H255" s="354">
        <v>1</v>
      </c>
      <c r="L255" s="351"/>
      <c r="M255" s="409"/>
      <c r="N255" s="410"/>
      <c r="O255" s="410"/>
      <c r="P255" s="410"/>
      <c r="Q255" s="410"/>
      <c r="R255" s="410"/>
      <c r="S255" s="410"/>
      <c r="T255" s="411"/>
      <c r="AT255" s="352" t="s">
        <v>171</v>
      </c>
      <c r="AU255" s="352" t="s">
        <v>90</v>
      </c>
      <c r="AV255" s="350" t="s">
        <v>90</v>
      </c>
      <c r="AW255" s="350" t="s">
        <v>42</v>
      </c>
      <c r="AX255" s="350" t="s">
        <v>82</v>
      </c>
      <c r="AY255" s="352" t="s">
        <v>163</v>
      </c>
    </row>
    <row r="256" spans="2:51" s="350" customFormat="1" ht="13.5">
      <c r="B256" s="351"/>
      <c r="D256" s="346" t="s">
        <v>171</v>
      </c>
      <c r="E256" s="352" t="s">
        <v>5</v>
      </c>
      <c r="F256" s="353" t="s">
        <v>1652</v>
      </c>
      <c r="H256" s="354">
        <v>1</v>
      </c>
      <c r="L256" s="351"/>
      <c r="M256" s="409"/>
      <c r="N256" s="410"/>
      <c r="O256" s="410"/>
      <c r="P256" s="410"/>
      <c r="Q256" s="410"/>
      <c r="R256" s="410"/>
      <c r="S256" s="410"/>
      <c r="T256" s="411"/>
      <c r="AT256" s="352" t="s">
        <v>171</v>
      </c>
      <c r="AU256" s="352" t="s">
        <v>90</v>
      </c>
      <c r="AV256" s="350" t="s">
        <v>90</v>
      </c>
      <c r="AW256" s="350" t="s">
        <v>42</v>
      </c>
      <c r="AX256" s="350" t="s">
        <v>82</v>
      </c>
      <c r="AY256" s="352" t="s">
        <v>163</v>
      </c>
    </row>
    <row r="257" spans="2:51" s="355" customFormat="1" ht="13.5">
      <c r="B257" s="356"/>
      <c r="D257" s="346" t="s">
        <v>171</v>
      </c>
      <c r="E257" s="357" t="s">
        <v>5</v>
      </c>
      <c r="F257" s="358" t="s">
        <v>181</v>
      </c>
      <c r="H257" s="359">
        <v>2</v>
      </c>
      <c r="L257" s="356"/>
      <c r="M257" s="412"/>
      <c r="N257" s="413"/>
      <c r="O257" s="413"/>
      <c r="P257" s="413"/>
      <c r="Q257" s="413"/>
      <c r="R257" s="413"/>
      <c r="S257" s="413"/>
      <c r="T257" s="414"/>
      <c r="AT257" s="357" t="s">
        <v>171</v>
      </c>
      <c r="AU257" s="357" t="s">
        <v>90</v>
      </c>
      <c r="AV257" s="355" t="s">
        <v>93</v>
      </c>
      <c r="AW257" s="355" t="s">
        <v>42</v>
      </c>
      <c r="AX257" s="355" t="s">
        <v>82</v>
      </c>
      <c r="AY257" s="357" t="s">
        <v>163</v>
      </c>
    </row>
    <row r="258" spans="2:51" s="350" customFormat="1" ht="13.5">
      <c r="B258" s="351"/>
      <c r="D258" s="346" t="s">
        <v>171</v>
      </c>
      <c r="E258" s="352" t="s">
        <v>5</v>
      </c>
      <c r="F258" s="353" t="s">
        <v>1653</v>
      </c>
      <c r="H258" s="354">
        <v>1</v>
      </c>
      <c r="L258" s="351"/>
      <c r="M258" s="409"/>
      <c r="N258" s="410"/>
      <c r="O258" s="410"/>
      <c r="P258" s="410"/>
      <c r="Q258" s="410"/>
      <c r="R258" s="410"/>
      <c r="S258" s="410"/>
      <c r="T258" s="411"/>
      <c r="AT258" s="352" t="s">
        <v>171</v>
      </c>
      <c r="AU258" s="352" t="s">
        <v>90</v>
      </c>
      <c r="AV258" s="350" t="s">
        <v>90</v>
      </c>
      <c r="AW258" s="350" t="s">
        <v>42</v>
      </c>
      <c r="AX258" s="350" t="s">
        <v>82</v>
      </c>
      <c r="AY258" s="352" t="s">
        <v>163</v>
      </c>
    </row>
    <row r="259" spans="2:51" s="355" customFormat="1" ht="13.5">
      <c r="B259" s="356"/>
      <c r="D259" s="346" t="s">
        <v>171</v>
      </c>
      <c r="E259" s="357" t="s">
        <v>5</v>
      </c>
      <c r="F259" s="358" t="s">
        <v>653</v>
      </c>
      <c r="H259" s="359">
        <v>1</v>
      </c>
      <c r="L259" s="356"/>
      <c r="M259" s="412"/>
      <c r="N259" s="413"/>
      <c r="O259" s="413"/>
      <c r="P259" s="413"/>
      <c r="Q259" s="413"/>
      <c r="R259" s="413"/>
      <c r="S259" s="413"/>
      <c r="T259" s="414"/>
      <c r="AT259" s="357" t="s">
        <v>171</v>
      </c>
      <c r="AU259" s="357" t="s">
        <v>90</v>
      </c>
      <c r="AV259" s="355" t="s">
        <v>93</v>
      </c>
      <c r="AW259" s="355" t="s">
        <v>42</v>
      </c>
      <c r="AX259" s="355" t="s">
        <v>82</v>
      </c>
      <c r="AY259" s="357" t="s">
        <v>163</v>
      </c>
    </row>
    <row r="260" spans="2:51" s="360" customFormat="1" ht="13.5">
      <c r="B260" s="361"/>
      <c r="D260" s="362" t="s">
        <v>171</v>
      </c>
      <c r="E260" s="363" t="s">
        <v>5</v>
      </c>
      <c r="F260" s="364" t="s">
        <v>185</v>
      </c>
      <c r="H260" s="365">
        <v>3</v>
      </c>
      <c r="L260" s="361"/>
      <c r="M260" s="415"/>
      <c r="N260" s="416"/>
      <c r="O260" s="416"/>
      <c r="P260" s="416"/>
      <c r="Q260" s="416"/>
      <c r="R260" s="416"/>
      <c r="S260" s="416"/>
      <c r="T260" s="417"/>
      <c r="AT260" s="418" t="s">
        <v>171</v>
      </c>
      <c r="AU260" s="418" t="s">
        <v>90</v>
      </c>
      <c r="AV260" s="360" t="s">
        <v>96</v>
      </c>
      <c r="AW260" s="360" t="s">
        <v>42</v>
      </c>
      <c r="AX260" s="360" t="s">
        <v>44</v>
      </c>
      <c r="AY260" s="418" t="s">
        <v>163</v>
      </c>
    </row>
    <row r="261" spans="2:65" s="267" customFormat="1" ht="22.5" customHeight="1">
      <c r="B261" s="268"/>
      <c r="C261" s="367" t="s">
        <v>420</v>
      </c>
      <c r="D261" s="367" t="s">
        <v>256</v>
      </c>
      <c r="E261" s="368" t="s">
        <v>490</v>
      </c>
      <c r="F261" s="369" t="s">
        <v>491</v>
      </c>
      <c r="G261" s="370" t="s">
        <v>168</v>
      </c>
      <c r="H261" s="371">
        <v>3</v>
      </c>
      <c r="I261" s="137"/>
      <c r="J261" s="372">
        <f>ROUND(I261*H261,2)</f>
        <v>0</v>
      </c>
      <c r="K261" s="369" t="s">
        <v>169</v>
      </c>
      <c r="L261" s="421"/>
      <c r="M261" s="422" t="s">
        <v>5</v>
      </c>
      <c r="N261" s="423" t="s">
        <v>53</v>
      </c>
      <c r="O261" s="269"/>
      <c r="P261" s="403">
        <f>O261*H261</f>
        <v>0</v>
      </c>
      <c r="Q261" s="403">
        <v>0.0012</v>
      </c>
      <c r="R261" s="403">
        <f>Q261*H261</f>
        <v>0.0036</v>
      </c>
      <c r="S261" s="403">
        <v>0</v>
      </c>
      <c r="T261" s="404">
        <f>S261*H261</f>
        <v>0</v>
      </c>
      <c r="AR261" s="386" t="s">
        <v>423</v>
      </c>
      <c r="AT261" s="386" t="s">
        <v>256</v>
      </c>
      <c r="AU261" s="386" t="s">
        <v>90</v>
      </c>
      <c r="AY261" s="386" t="s">
        <v>163</v>
      </c>
      <c r="BE261" s="405">
        <f>IF(N261="základní",J261,0)</f>
        <v>0</v>
      </c>
      <c r="BF261" s="405">
        <f>IF(N261="snížená",J261,0)</f>
        <v>0</v>
      </c>
      <c r="BG261" s="405">
        <f>IF(N261="zákl. přenesená",J261,0)</f>
        <v>0</v>
      </c>
      <c r="BH261" s="405">
        <f>IF(N261="sníž. přenesená",J261,0)</f>
        <v>0</v>
      </c>
      <c r="BI261" s="405">
        <f>IF(N261="nulová",J261,0)</f>
        <v>0</v>
      </c>
      <c r="BJ261" s="386" t="s">
        <v>44</v>
      </c>
      <c r="BK261" s="405">
        <f>ROUND(I261*H261,2)</f>
        <v>0</v>
      </c>
      <c r="BL261" s="386" t="s">
        <v>333</v>
      </c>
      <c r="BM261" s="386" t="s">
        <v>1663</v>
      </c>
    </row>
    <row r="262" spans="2:47" s="267" customFormat="1" ht="27">
      <c r="B262" s="268"/>
      <c r="D262" s="362" t="s">
        <v>493</v>
      </c>
      <c r="F262" s="376" t="s">
        <v>494</v>
      </c>
      <c r="L262" s="268"/>
      <c r="M262" s="419"/>
      <c r="N262" s="269"/>
      <c r="O262" s="269"/>
      <c r="P262" s="269"/>
      <c r="Q262" s="269"/>
      <c r="R262" s="269"/>
      <c r="S262" s="269"/>
      <c r="T262" s="420"/>
      <c r="AT262" s="386" t="s">
        <v>493</v>
      </c>
      <c r="AU262" s="386" t="s">
        <v>90</v>
      </c>
    </row>
    <row r="263" spans="2:65" s="267" customFormat="1" ht="31.5" customHeight="1">
      <c r="B263" s="268"/>
      <c r="C263" s="338" t="s">
        <v>425</v>
      </c>
      <c r="D263" s="338" t="s">
        <v>165</v>
      </c>
      <c r="E263" s="339" t="s">
        <v>1382</v>
      </c>
      <c r="F263" s="340" t="s">
        <v>1383</v>
      </c>
      <c r="G263" s="341" t="s">
        <v>369</v>
      </c>
      <c r="H263" s="342">
        <v>0.167</v>
      </c>
      <c r="I263" s="107"/>
      <c r="J263" s="343">
        <f>ROUND(I263*H263,2)</f>
        <v>0</v>
      </c>
      <c r="K263" s="340" t="s">
        <v>169</v>
      </c>
      <c r="L263" s="268"/>
      <c r="M263" s="401" t="s">
        <v>5</v>
      </c>
      <c r="N263" s="402" t="s">
        <v>53</v>
      </c>
      <c r="O263" s="269"/>
      <c r="P263" s="403">
        <f>O263*H263</f>
        <v>0</v>
      </c>
      <c r="Q263" s="403">
        <v>0</v>
      </c>
      <c r="R263" s="403">
        <f>Q263*H263</f>
        <v>0</v>
      </c>
      <c r="S263" s="403">
        <v>0</v>
      </c>
      <c r="T263" s="404">
        <f>S263*H263</f>
        <v>0</v>
      </c>
      <c r="AR263" s="386" t="s">
        <v>333</v>
      </c>
      <c r="AT263" s="386" t="s">
        <v>165</v>
      </c>
      <c r="AU263" s="386" t="s">
        <v>90</v>
      </c>
      <c r="AY263" s="386" t="s">
        <v>163</v>
      </c>
      <c r="BE263" s="405">
        <f>IF(N263="základní",J263,0)</f>
        <v>0</v>
      </c>
      <c r="BF263" s="405">
        <f>IF(N263="snížená",J263,0)</f>
        <v>0</v>
      </c>
      <c r="BG263" s="405">
        <f>IF(N263="zákl. přenesená",J263,0)</f>
        <v>0</v>
      </c>
      <c r="BH263" s="405">
        <f>IF(N263="sníž. přenesená",J263,0)</f>
        <v>0</v>
      </c>
      <c r="BI263" s="405">
        <f>IF(N263="nulová",J263,0)</f>
        <v>0</v>
      </c>
      <c r="BJ263" s="386" t="s">
        <v>44</v>
      </c>
      <c r="BK263" s="405">
        <f>ROUND(I263*H263,2)</f>
        <v>0</v>
      </c>
      <c r="BL263" s="386" t="s">
        <v>333</v>
      </c>
      <c r="BM263" s="386" t="s">
        <v>1664</v>
      </c>
    </row>
    <row r="264" spans="2:47" s="267" customFormat="1" ht="121.5">
      <c r="B264" s="268"/>
      <c r="D264" s="362" t="s">
        <v>190</v>
      </c>
      <c r="F264" s="376" t="s">
        <v>499</v>
      </c>
      <c r="L264" s="268"/>
      <c r="M264" s="419"/>
      <c r="N264" s="269"/>
      <c r="O264" s="269"/>
      <c r="P264" s="269"/>
      <c r="Q264" s="269"/>
      <c r="R264" s="269"/>
      <c r="S264" s="269"/>
      <c r="T264" s="420"/>
      <c r="AT264" s="386" t="s">
        <v>190</v>
      </c>
      <c r="AU264" s="386" t="s">
        <v>90</v>
      </c>
    </row>
    <row r="265" spans="2:65" s="267" customFormat="1" ht="44.25" customHeight="1">
      <c r="B265" s="268"/>
      <c r="C265" s="338" t="s">
        <v>433</v>
      </c>
      <c r="D265" s="338" t="s">
        <v>165</v>
      </c>
      <c r="E265" s="339" t="s">
        <v>501</v>
      </c>
      <c r="F265" s="340" t="s">
        <v>502</v>
      </c>
      <c r="G265" s="341" t="s">
        <v>369</v>
      </c>
      <c r="H265" s="342">
        <v>0.167</v>
      </c>
      <c r="I265" s="107"/>
      <c r="J265" s="343">
        <f>ROUND(I265*H265,2)</f>
        <v>0</v>
      </c>
      <c r="K265" s="340" t="s">
        <v>169</v>
      </c>
      <c r="L265" s="268"/>
      <c r="M265" s="401" t="s">
        <v>5</v>
      </c>
      <c r="N265" s="402" t="s">
        <v>53</v>
      </c>
      <c r="O265" s="269"/>
      <c r="P265" s="403">
        <f>O265*H265</f>
        <v>0</v>
      </c>
      <c r="Q265" s="403">
        <v>0</v>
      </c>
      <c r="R265" s="403">
        <f>Q265*H265</f>
        <v>0</v>
      </c>
      <c r="S265" s="403">
        <v>0</v>
      </c>
      <c r="T265" s="404">
        <f>S265*H265</f>
        <v>0</v>
      </c>
      <c r="AR265" s="386" t="s">
        <v>333</v>
      </c>
      <c r="AT265" s="386" t="s">
        <v>165</v>
      </c>
      <c r="AU265" s="386" t="s">
        <v>90</v>
      </c>
      <c r="AY265" s="386" t="s">
        <v>163</v>
      </c>
      <c r="BE265" s="405">
        <f>IF(N265="základní",J265,0)</f>
        <v>0</v>
      </c>
      <c r="BF265" s="405">
        <f>IF(N265="snížená",J265,0)</f>
        <v>0</v>
      </c>
      <c r="BG265" s="405">
        <f>IF(N265="zákl. přenesená",J265,0)</f>
        <v>0</v>
      </c>
      <c r="BH265" s="405">
        <f>IF(N265="sníž. přenesená",J265,0)</f>
        <v>0</v>
      </c>
      <c r="BI265" s="405">
        <f>IF(N265="nulová",J265,0)</f>
        <v>0</v>
      </c>
      <c r="BJ265" s="386" t="s">
        <v>44</v>
      </c>
      <c r="BK265" s="405">
        <f>ROUND(I265*H265,2)</f>
        <v>0</v>
      </c>
      <c r="BL265" s="386" t="s">
        <v>333</v>
      </c>
      <c r="BM265" s="386" t="s">
        <v>1665</v>
      </c>
    </row>
    <row r="266" spans="2:47" s="267" customFormat="1" ht="121.5">
      <c r="B266" s="268"/>
      <c r="D266" s="346" t="s">
        <v>190</v>
      </c>
      <c r="F266" s="366" t="s">
        <v>499</v>
      </c>
      <c r="L266" s="268"/>
      <c r="M266" s="419"/>
      <c r="N266" s="269"/>
      <c r="O266" s="269"/>
      <c r="P266" s="269"/>
      <c r="Q266" s="269"/>
      <c r="R266" s="269"/>
      <c r="S266" s="269"/>
      <c r="T266" s="420"/>
      <c r="AT266" s="386" t="s">
        <v>190</v>
      </c>
      <c r="AU266" s="386" t="s">
        <v>90</v>
      </c>
    </row>
    <row r="267" spans="2:63" s="330" customFormat="1" ht="29.85" customHeight="1">
      <c r="B267" s="331"/>
      <c r="D267" s="335" t="s">
        <v>81</v>
      </c>
      <c r="E267" s="336" t="s">
        <v>504</v>
      </c>
      <c r="F267" s="336" t="s">
        <v>505</v>
      </c>
      <c r="J267" s="337">
        <f>BK267</f>
        <v>0</v>
      </c>
      <c r="L267" s="331"/>
      <c r="M267" s="395"/>
      <c r="N267" s="396"/>
      <c r="O267" s="396"/>
      <c r="P267" s="397">
        <f>SUM(P268:P285)</f>
        <v>0</v>
      </c>
      <c r="Q267" s="396"/>
      <c r="R267" s="397">
        <f>SUM(R268:R285)</f>
        <v>0.010740000000000001</v>
      </c>
      <c r="S267" s="396"/>
      <c r="T267" s="398">
        <f>SUM(T268:T285)</f>
        <v>0.009000000000000001</v>
      </c>
      <c r="AR267" s="332" t="s">
        <v>90</v>
      </c>
      <c r="AT267" s="399" t="s">
        <v>81</v>
      </c>
      <c r="AU267" s="399" t="s">
        <v>44</v>
      </c>
      <c r="AY267" s="332" t="s">
        <v>163</v>
      </c>
      <c r="BK267" s="400">
        <f>SUM(BK268:BK285)</f>
        <v>0</v>
      </c>
    </row>
    <row r="268" spans="2:65" s="267" customFormat="1" ht="31.5" customHeight="1">
      <c r="B268" s="268"/>
      <c r="C268" s="338" t="s">
        <v>423</v>
      </c>
      <c r="D268" s="338" t="s">
        <v>165</v>
      </c>
      <c r="E268" s="339" t="s">
        <v>507</v>
      </c>
      <c r="F268" s="340" t="s">
        <v>508</v>
      </c>
      <c r="G268" s="341" t="s">
        <v>168</v>
      </c>
      <c r="H268" s="342">
        <v>3</v>
      </c>
      <c r="I268" s="107"/>
      <c r="J268" s="343">
        <f>ROUND(I268*H268,2)</f>
        <v>0</v>
      </c>
      <c r="K268" s="340" t="s">
        <v>169</v>
      </c>
      <c r="L268" s="268"/>
      <c r="M268" s="401" t="s">
        <v>5</v>
      </c>
      <c r="N268" s="402" t="s">
        <v>53</v>
      </c>
      <c r="O268" s="269"/>
      <c r="P268" s="403">
        <f>O268*H268</f>
        <v>0</v>
      </c>
      <c r="Q268" s="403">
        <v>0.00035</v>
      </c>
      <c r="R268" s="403">
        <f>Q268*H268</f>
        <v>0.00105</v>
      </c>
      <c r="S268" s="403">
        <v>0.003</v>
      </c>
      <c r="T268" s="404">
        <f>S268*H268</f>
        <v>0.009000000000000001</v>
      </c>
      <c r="AR268" s="386" t="s">
        <v>333</v>
      </c>
      <c r="AT268" s="386" t="s">
        <v>165</v>
      </c>
      <c r="AU268" s="386" t="s">
        <v>90</v>
      </c>
      <c r="AY268" s="386" t="s">
        <v>163</v>
      </c>
      <c r="BE268" s="405">
        <f>IF(N268="základní",J268,0)</f>
        <v>0</v>
      </c>
      <c r="BF268" s="405">
        <f>IF(N268="snížená",J268,0)</f>
        <v>0</v>
      </c>
      <c r="BG268" s="405">
        <f>IF(N268="zákl. přenesená",J268,0)</f>
        <v>0</v>
      </c>
      <c r="BH268" s="405">
        <f>IF(N268="sníž. přenesená",J268,0)</f>
        <v>0</v>
      </c>
      <c r="BI268" s="405">
        <f>IF(N268="nulová",J268,0)</f>
        <v>0</v>
      </c>
      <c r="BJ268" s="386" t="s">
        <v>44</v>
      </c>
      <c r="BK268" s="405">
        <f>ROUND(I268*H268,2)</f>
        <v>0</v>
      </c>
      <c r="BL268" s="386" t="s">
        <v>333</v>
      </c>
      <c r="BM268" s="386" t="s">
        <v>1666</v>
      </c>
    </row>
    <row r="269" spans="2:47" s="267" customFormat="1" ht="27">
      <c r="B269" s="268"/>
      <c r="D269" s="346" t="s">
        <v>190</v>
      </c>
      <c r="F269" s="366" t="s">
        <v>510</v>
      </c>
      <c r="L269" s="268"/>
      <c r="M269" s="419"/>
      <c r="N269" s="269"/>
      <c r="O269" s="269"/>
      <c r="P269" s="269"/>
      <c r="Q269" s="269"/>
      <c r="R269" s="269"/>
      <c r="S269" s="269"/>
      <c r="T269" s="420"/>
      <c r="AT269" s="386" t="s">
        <v>190</v>
      </c>
      <c r="AU269" s="386" t="s">
        <v>90</v>
      </c>
    </row>
    <row r="270" spans="2:51" s="344" customFormat="1" ht="13.5">
      <c r="B270" s="345"/>
      <c r="D270" s="346" t="s">
        <v>171</v>
      </c>
      <c r="E270" s="347" t="s">
        <v>5</v>
      </c>
      <c r="F270" s="348" t="s">
        <v>172</v>
      </c>
      <c r="H270" s="349" t="s">
        <v>5</v>
      </c>
      <c r="L270" s="345"/>
      <c r="M270" s="406"/>
      <c r="N270" s="407"/>
      <c r="O270" s="407"/>
      <c r="P270" s="407"/>
      <c r="Q270" s="407"/>
      <c r="R270" s="407"/>
      <c r="S270" s="407"/>
      <c r="T270" s="408"/>
      <c r="AT270" s="349" t="s">
        <v>171</v>
      </c>
      <c r="AU270" s="349" t="s">
        <v>90</v>
      </c>
      <c r="AV270" s="344" t="s">
        <v>44</v>
      </c>
      <c r="AW270" s="344" t="s">
        <v>42</v>
      </c>
      <c r="AX270" s="344" t="s">
        <v>82</v>
      </c>
      <c r="AY270" s="349" t="s">
        <v>163</v>
      </c>
    </row>
    <row r="271" spans="2:51" s="344" customFormat="1" ht="13.5">
      <c r="B271" s="345"/>
      <c r="D271" s="346" t="s">
        <v>171</v>
      </c>
      <c r="E271" s="347" t="s">
        <v>5</v>
      </c>
      <c r="F271" s="348" t="s">
        <v>511</v>
      </c>
      <c r="H271" s="349" t="s">
        <v>5</v>
      </c>
      <c r="L271" s="345"/>
      <c r="M271" s="406"/>
      <c r="N271" s="407"/>
      <c r="O271" s="407"/>
      <c r="P271" s="407"/>
      <c r="Q271" s="407"/>
      <c r="R271" s="407"/>
      <c r="S271" s="407"/>
      <c r="T271" s="408"/>
      <c r="AT271" s="349" t="s">
        <v>171</v>
      </c>
      <c r="AU271" s="349" t="s">
        <v>90</v>
      </c>
      <c r="AV271" s="344" t="s">
        <v>44</v>
      </c>
      <c r="AW271" s="344" t="s">
        <v>42</v>
      </c>
      <c r="AX271" s="344" t="s">
        <v>82</v>
      </c>
      <c r="AY271" s="349" t="s">
        <v>163</v>
      </c>
    </row>
    <row r="272" spans="2:51" s="350" customFormat="1" ht="13.5">
      <c r="B272" s="351"/>
      <c r="D272" s="346" t="s">
        <v>171</v>
      </c>
      <c r="E272" s="352" t="s">
        <v>5</v>
      </c>
      <c r="F272" s="353" t="s">
        <v>1667</v>
      </c>
      <c r="H272" s="354">
        <v>1</v>
      </c>
      <c r="L272" s="351"/>
      <c r="M272" s="409"/>
      <c r="N272" s="410"/>
      <c r="O272" s="410"/>
      <c r="P272" s="410"/>
      <c r="Q272" s="410"/>
      <c r="R272" s="410"/>
      <c r="S272" s="410"/>
      <c r="T272" s="411"/>
      <c r="AT272" s="352" t="s">
        <v>171</v>
      </c>
      <c r="AU272" s="352" t="s">
        <v>90</v>
      </c>
      <c r="AV272" s="350" t="s">
        <v>90</v>
      </c>
      <c r="AW272" s="350" t="s">
        <v>42</v>
      </c>
      <c r="AX272" s="350" t="s">
        <v>82</v>
      </c>
      <c r="AY272" s="352" t="s">
        <v>163</v>
      </c>
    </row>
    <row r="273" spans="2:51" s="350" customFormat="1" ht="13.5">
      <c r="B273" s="351"/>
      <c r="D273" s="346" t="s">
        <v>171</v>
      </c>
      <c r="E273" s="352" t="s">
        <v>5</v>
      </c>
      <c r="F273" s="353" t="s">
        <v>1668</v>
      </c>
      <c r="H273" s="354">
        <v>1</v>
      </c>
      <c r="L273" s="351"/>
      <c r="M273" s="409"/>
      <c r="N273" s="410"/>
      <c r="O273" s="410"/>
      <c r="P273" s="410"/>
      <c r="Q273" s="410"/>
      <c r="R273" s="410"/>
      <c r="S273" s="410"/>
      <c r="T273" s="411"/>
      <c r="AT273" s="352" t="s">
        <v>171</v>
      </c>
      <c r="AU273" s="352" t="s">
        <v>90</v>
      </c>
      <c r="AV273" s="350" t="s">
        <v>90</v>
      </c>
      <c r="AW273" s="350" t="s">
        <v>42</v>
      </c>
      <c r="AX273" s="350" t="s">
        <v>82</v>
      </c>
      <c r="AY273" s="352" t="s">
        <v>163</v>
      </c>
    </row>
    <row r="274" spans="2:51" s="355" customFormat="1" ht="13.5">
      <c r="B274" s="356"/>
      <c r="D274" s="346" t="s">
        <v>171</v>
      </c>
      <c r="E274" s="357" t="s">
        <v>5</v>
      </c>
      <c r="F274" s="358" t="s">
        <v>181</v>
      </c>
      <c r="H274" s="359">
        <v>2</v>
      </c>
      <c r="L274" s="356"/>
      <c r="M274" s="412"/>
      <c r="N274" s="413"/>
      <c r="O274" s="413"/>
      <c r="P274" s="413"/>
      <c r="Q274" s="413"/>
      <c r="R274" s="413"/>
      <c r="S274" s="413"/>
      <c r="T274" s="414"/>
      <c r="AT274" s="357" t="s">
        <v>171</v>
      </c>
      <c r="AU274" s="357" t="s">
        <v>90</v>
      </c>
      <c r="AV274" s="355" t="s">
        <v>93</v>
      </c>
      <c r="AW274" s="355" t="s">
        <v>42</v>
      </c>
      <c r="AX274" s="355" t="s">
        <v>82</v>
      </c>
      <c r="AY274" s="357" t="s">
        <v>163</v>
      </c>
    </row>
    <row r="275" spans="2:51" s="350" customFormat="1" ht="13.5">
      <c r="B275" s="351"/>
      <c r="D275" s="346" t="s">
        <v>171</v>
      </c>
      <c r="E275" s="352" t="s">
        <v>5</v>
      </c>
      <c r="F275" s="353" t="s">
        <v>1669</v>
      </c>
      <c r="H275" s="354">
        <v>1</v>
      </c>
      <c r="L275" s="351"/>
      <c r="M275" s="409"/>
      <c r="N275" s="410"/>
      <c r="O275" s="410"/>
      <c r="P275" s="410"/>
      <c r="Q275" s="410"/>
      <c r="R275" s="410"/>
      <c r="S275" s="410"/>
      <c r="T275" s="411"/>
      <c r="AT275" s="352" t="s">
        <v>171</v>
      </c>
      <c r="AU275" s="352" t="s">
        <v>90</v>
      </c>
      <c r="AV275" s="350" t="s">
        <v>90</v>
      </c>
      <c r="AW275" s="350" t="s">
        <v>42</v>
      </c>
      <c r="AX275" s="350" t="s">
        <v>82</v>
      </c>
      <c r="AY275" s="352" t="s">
        <v>163</v>
      </c>
    </row>
    <row r="276" spans="2:51" s="355" customFormat="1" ht="13.5">
      <c r="B276" s="356"/>
      <c r="D276" s="346" t="s">
        <v>171</v>
      </c>
      <c r="E276" s="357" t="s">
        <v>5</v>
      </c>
      <c r="F276" s="358" t="s">
        <v>653</v>
      </c>
      <c r="H276" s="359">
        <v>1</v>
      </c>
      <c r="L276" s="356"/>
      <c r="M276" s="412"/>
      <c r="N276" s="413"/>
      <c r="O276" s="413"/>
      <c r="P276" s="413"/>
      <c r="Q276" s="413"/>
      <c r="R276" s="413"/>
      <c r="S276" s="413"/>
      <c r="T276" s="414"/>
      <c r="AT276" s="357" t="s">
        <v>171</v>
      </c>
      <c r="AU276" s="357" t="s">
        <v>90</v>
      </c>
      <c r="AV276" s="355" t="s">
        <v>93</v>
      </c>
      <c r="AW276" s="355" t="s">
        <v>42</v>
      </c>
      <c r="AX276" s="355" t="s">
        <v>82</v>
      </c>
      <c r="AY276" s="357" t="s">
        <v>163</v>
      </c>
    </row>
    <row r="277" spans="2:51" s="360" customFormat="1" ht="13.5">
      <c r="B277" s="361"/>
      <c r="D277" s="362" t="s">
        <v>171</v>
      </c>
      <c r="E277" s="363" t="s">
        <v>5</v>
      </c>
      <c r="F277" s="364" t="s">
        <v>185</v>
      </c>
      <c r="H277" s="365">
        <v>3</v>
      </c>
      <c r="L277" s="361"/>
      <c r="M277" s="415"/>
      <c r="N277" s="416"/>
      <c r="O277" s="416"/>
      <c r="P277" s="416"/>
      <c r="Q277" s="416"/>
      <c r="R277" s="416"/>
      <c r="S277" s="416"/>
      <c r="T277" s="417"/>
      <c r="AT277" s="418" t="s">
        <v>171</v>
      </c>
      <c r="AU277" s="418" t="s">
        <v>90</v>
      </c>
      <c r="AV277" s="360" t="s">
        <v>96</v>
      </c>
      <c r="AW277" s="360" t="s">
        <v>42</v>
      </c>
      <c r="AX277" s="360" t="s">
        <v>44</v>
      </c>
      <c r="AY277" s="418" t="s">
        <v>163</v>
      </c>
    </row>
    <row r="278" spans="2:65" s="267" customFormat="1" ht="31.5" customHeight="1">
      <c r="B278" s="268"/>
      <c r="C278" s="367" t="s">
        <v>440</v>
      </c>
      <c r="D278" s="367" t="s">
        <v>256</v>
      </c>
      <c r="E278" s="368" t="s">
        <v>513</v>
      </c>
      <c r="F278" s="369" t="s">
        <v>514</v>
      </c>
      <c r="G278" s="370" t="s">
        <v>188</v>
      </c>
      <c r="H278" s="371">
        <v>3</v>
      </c>
      <c r="I278" s="137"/>
      <c r="J278" s="372">
        <f>ROUND(I278*H278,2)</f>
        <v>0</v>
      </c>
      <c r="K278" s="369" t="s">
        <v>169</v>
      </c>
      <c r="L278" s="421"/>
      <c r="M278" s="422" t="s">
        <v>5</v>
      </c>
      <c r="N278" s="423" t="s">
        <v>53</v>
      </c>
      <c r="O278" s="269"/>
      <c r="P278" s="403">
        <f>O278*H278</f>
        <v>0</v>
      </c>
      <c r="Q278" s="403">
        <v>0.00315</v>
      </c>
      <c r="R278" s="403">
        <f>Q278*H278</f>
        <v>0.00945</v>
      </c>
      <c r="S278" s="403">
        <v>0</v>
      </c>
      <c r="T278" s="404">
        <f>S278*H278</f>
        <v>0</v>
      </c>
      <c r="AR278" s="386" t="s">
        <v>423</v>
      </c>
      <c r="AT278" s="386" t="s">
        <v>256</v>
      </c>
      <c r="AU278" s="386" t="s">
        <v>90</v>
      </c>
      <c r="AY278" s="386" t="s">
        <v>163</v>
      </c>
      <c r="BE278" s="405">
        <f>IF(N278="základní",J278,0)</f>
        <v>0</v>
      </c>
      <c r="BF278" s="405">
        <f>IF(N278="snížená",J278,0)</f>
        <v>0</v>
      </c>
      <c r="BG278" s="405">
        <f>IF(N278="zákl. přenesená",J278,0)</f>
        <v>0</v>
      </c>
      <c r="BH278" s="405">
        <f>IF(N278="sníž. přenesená",J278,0)</f>
        <v>0</v>
      </c>
      <c r="BI278" s="405">
        <f>IF(N278="nulová",J278,0)</f>
        <v>0</v>
      </c>
      <c r="BJ278" s="386" t="s">
        <v>44</v>
      </c>
      <c r="BK278" s="405">
        <f>ROUND(I278*H278,2)</f>
        <v>0</v>
      </c>
      <c r="BL278" s="386" t="s">
        <v>333</v>
      </c>
      <c r="BM278" s="386" t="s">
        <v>1670</v>
      </c>
    </row>
    <row r="279" spans="2:47" s="267" customFormat="1" ht="27">
      <c r="B279" s="268"/>
      <c r="D279" s="362" t="s">
        <v>493</v>
      </c>
      <c r="F279" s="376" t="s">
        <v>516</v>
      </c>
      <c r="L279" s="268"/>
      <c r="M279" s="419"/>
      <c r="N279" s="269"/>
      <c r="O279" s="269"/>
      <c r="P279" s="269"/>
      <c r="Q279" s="269"/>
      <c r="R279" s="269"/>
      <c r="S279" s="269"/>
      <c r="T279" s="420"/>
      <c r="AT279" s="386" t="s">
        <v>493</v>
      </c>
      <c r="AU279" s="386" t="s">
        <v>90</v>
      </c>
    </row>
    <row r="280" spans="2:65" s="267" customFormat="1" ht="22.5" customHeight="1">
      <c r="B280" s="268"/>
      <c r="C280" s="338" t="s">
        <v>457</v>
      </c>
      <c r="D280" s="338" t="s">
        <v>165</v>
      </c>
      <c r="E280" s="339" t="s">
        <v>518</v>
      </c>
      <c r="F280" s="340" t="s">
        <v>519</v>
      </c>
      <c r="G280" s="341" t="s">
        <v>221</v>
      </c>
      <c r="H280" s="342">
        <v>12</v>
      </c>
      <c r="I280" s="107"/>
      <c r="J280" s="343">
        <f>ROUND(I280*H280,2)</f>
        <v>0</v>
      </c>
      <c r="K280" s="340" t="s">
        <v>169</v>
      </c>
      <c r="L280" s="268"/>
      <c r="M280" s="401" t="s">
        <v>5</v>
      </c>
      <c r="N280" s="402" t="s">
        <v>53</v>
      </c>
      <c r="O280" s="269"/>
      <c r="P280" s="403">
        <f>O280*H280</f>
        <v>0</v>
      </c>
      <c r="Q280" s="403">
        <v>2E-05</v>
      </c>
      <c r="R280" s="403">
        <f>Q280*H280</f>
        <v>0.00024000000000000003</v>
      </c>
      <c r="S280" s="403">
        <v>0</v>
      </c>
      <c r="T280" s="404">
        <f>S280*H280</f>
        <v>0</v>
      </c>
      <c r="AR280" s="386" t="s">
        <v>333</v>
      </c>
      <c r="AT280" s="386" t="s">
        <v>165</v>
      </c>
      <c r="AU280" s="386" t="s">
        <v>90</v>
      </c>
      <c r="AY280" s="386" t="s">
        <v>163</v>
      </c>
      <c r="BE280" s="405">
        <f>IF(N280="základní",J280,0)</f>
        <v>0</v>
      </c>
      <c r="BF280" s="405">
        <f>IF(N280="snížená",J280,0)</f>
        <v>0</v>
      </c>
      <c r="BG280" s="405">
        <f>IF(N280="zákl. přenesená",J280,0)</f>
        <v>0</v>
      </c>
      <c r="BH280" s="405">
        <f>IF(N280="sníž. přenesená",J280,0)</f>
        <v>0</v>
      </c>
      <c r="BI280" s="405">
        <f>IF(N280="nulová",J280,0)</f>
        <v>0</v>
      </c>
      <c r="BJ280" s="386" t="s">
        <v>44</v>
      </c>
      <c r="BK280" s="405">
        <f>ROUND(I280*H280,2)</f>
        <v>0</v>
      </c>
      <c r="BL280" s="386" t="s">
        <v>333</v>
      </c>
      <c r="BM280" s="386" t="s">
        <v>1671</v>
      </c>
    </row>
    <row r="281" spans="2:51" s="350" customFormat="1" ht="13.5">
      <c r="B281" s="351"/>
      <c r="D281" s="362" t="s">
        <v>171</v>
      </c>
      <c r="E281" s="379" t="s">
        <v>5</v>
      </c>
      <c r="F281" s="377" t="s">
        <v>1672</v>
      </c>
      <c r="H281" s="378">
        <v>12</v>
      </c>
      <c r="L281" s="351"/>
      <c r="M281" s="409"/>
      <c r="N281" s="410"/>
      <c r="O281" s="410"/>
      <c r="P281" s="410"/>
      <c r="Q281" s="410"/>
      <c r="R281" s="410"/>
      <c r="S281" s="410"/>
      <c r="T281" s="411"/>
      <c r="AT281" s="352" t="s">
        <v>171</v>
      </c>
      <c r="AU281" s="352" t="s">
        <v>90</v>
      </c>
      <c r="AV281" s="350" t="s">
        <v>90</v>
      </c>
      <c r="AW281" s="350" t="s">
        <v>42</v>
      </c>
      <c r="AX281" s="350" t="s">
        <v>44</v>
      </c>
      <c r="AY281" s="352" t="s">
        <v>163</v>
      </c>
    </row>
    <row r="282" spans="2:65" s="267" customFormat="1" ht="31.5" customHeight="1">
      <c r="B282" s="268"/>
      <c r="C282" s="338" t="s">
        <v>461</v>
      </c>
      <c r="D282" s="338" t="s">
        <v>165</v>
      </c>
      <c r="E282" s="339" t="s">
        <v>1389</v>
      </c>
      <c r="F282" s="340" t="s">
        <v>1390</v>
      </c>
      <c r="G282" s="341" t="s">
        <v>369</v>
      </c>
      <c r="H282" s="342">
        <v>0.011</v>
      </c>
      <c r="I282" s="107"/>
      <c r="J282" s="343">
        <f>ROUND(I282*H282,2)</f>
        <v>0</v>
      </c>
      <c r="K282" s="340" t="s">
        <v>169</v>
      </c>
      <c r="L282" s="268"/>
      <c r="M282" s="401" t="s">
        <v>5</v>
      </c>
      <c r="N282" s="402" t="s">
        <v>53</v>
      </c>
      <c r="O282" s="269"/>
      <c r="P282" s="403">
        <f>O282*H282</f>
        <v>0</v>
      </c>
      <c r="Q282" s="403">
        <v>0</v>
      </c>
      <c r="R282" s="403">
        <f>Q282*H282</f>
        <v>0</v>
      </c>
      <c r="S282" s="403">
        <v>0</v>
      </c>
      <c r="T282" s="404">
        <f>S282*H282</f>
        <v>0</v>
      </c>
      <c r="AR282" s="386" t="s">
        <v>333</v>
      </c>
      <c r="AT282" s="386" t="s">
        <v>165</v>
      </c>
      <c r="AU282" s="386" t="s">
        <v>90</v>
      </c>
      <c r="AY282" s="386" t="s">
        <v>163</v>
      </c>
      <c r="BE282" s="405">
        <f>IF(N282="základní",J282,0)</f>
        <v>0</v>
      </c>
      <c r="BF282" s="405">
        <f>IF(N282="snížená",J282,0)</f>
        <v>0</v>
      </c>
      <c r="BG282" s="405">
        <f>IF(N282="zákl. přenesená",J282,0)</f>
        <v>0</v>
      </c>
      <c r="BH282" s="405">
        <f>IF(N282="sníž. přenesená",J282,0)</f>
        <v>0</v>
      </c>
      <c r="BI282" s="405">
        <f>IF(N282="nulová",J282,0)</f>
        <v>0</v>
      </c>
      <c r="BJ282" s="386" t="s">
        <v>44</v>
      </c>
      <c r="BK282" s="405">
        <f>ROUND(I282*H282,2)</f>
        <v>0</v>
      </c>
      <c r="BL282" s="386" t="s">
        <v>333</v>
      </c>
      <c r="BM282" s="386" t="s">
        <v>1673</v>
      </c>
    </row>
    <row r="283" spans="2:47" s="267" customFormat="1" ht="121.5">
      <c r="B283" s="268"/>
      <c r="D283" s="362" t="s">
        <v>190</v>
      </c>
      <c r="F283" s="376" t="s">
        <v>499</v>
      </c>
      <c r="L283" s="268"/>
      <c r="M283" s="419"/>
      <c r="N283" s="269"/>
      <c r="O283" s="269"/>
      <c r="P283" s="269"/>
      <c r="Q283" s="269"/>
      <c r="R283" s="269"/>
      <c r="S283" s="269"/>
      <c r="T283" s="420"/>
      <c r="AT283" s="386" t="s">
        <v>190</v>
      </c>
      <c r="AU283" s="386" t="s">
        <v>90</v>
      </c>
    </row>
    <row r="284" spans="2:65" s="267" customFormat="1" ht="44.25" customHeight="1">
      <c r="B284" s="268"/>
      <c r="C284" s="338" t="s">
        <v>465</v>
      </c>
      <c r="D284" s="338" t="s">
        <v>165</v>
      </c>
      <c r="E284" s="339" t="s">
        <v>527</v>
      </c>
      <c r="F284" s="340" t="s">
        <v>528</v>
      </c>
      <c r="G284" s="341" t="s">
        <v>369</v>
      </c>
      <c r="H284" s="342">
        <v>0.011</v>
      </c>
      <c r="I284" s="107"/>
      <c r="J284" s="343">
        <f>ROUND(I284*H284,2)</f>
        <v>0</v>
      </c>
      <c r="K284" s="340" t="s">
        <v>169</v>
      </c>
      <c r="L284" s="268"/>
      <c r="M284" s="401" t="s">
        <v>5</v>
      </c>
      <c r="N284" s="402" t="s">
        <v>53</v>
      </c>
      <c r="O284" s="269"/>
      <c r="P284" s="403">
        <f>O284*H284</f>
        <v>0</v>
      </c>
      <c r="Q284" s="403">
        <v>0</v>
      </c>
      <c r="R284" s="403">
        <f>Q284*H284</f>
        <v>0</v>
      </c>
      <c r="S284" s="403">
        <v>0</v>
      </c>
      <c r="T284" s="404">
        <f>S284*H284</f>
        <v>0</v>
      </c>
      <c r="AR284" s="386" t="s">
        <v>333</v>
      </c>
      <c r="AT284" s="386" t="s">
        <v>165</v>
      </c>
      <c r="AU284" s="386" t="s">
        <v>90</v>
      </c>
      <c r="AY284" s="386" t="s">
        <v>163</v>
      </c>
      <c r="BE284" s="405">
        <f>IF(N284="základní",J284,0)</f>
        <v>0</v>
      </c>
      <c r="BF284" s="405">
        <f>IF(N284="snížená",J284,0)</f>
        <v>0</v>
      </c>
      <c r="BG284" s="405">
        <f>IF(N284="zákl. přenesená",J284,0)</f>
        <v>0</v>
      </c>
      <c r="BH284" s="405">
        <f>IF(N284="sníž. přenesená",J284,0)</f>
        <v>0</v>
      </c>
      <c r="BI284" s="405">
        <f>IF(N284="nulová",J284,0)</f>
        <v>0</v>
      </c>
      <c r="BJ284" s="386" t="s">
        <v>44</v>
      </c>
      <c r="BK284" s="405">
        <f>ROUND(I284*H284,2)</f>
        <v>0</v>
      </c>
      <c r="BL284" s="386" t="s">
        <v>333</v>
      </c>
      <c r="BM284" s="386" t="s">
        <v>1674</v>
      </c>
    </row>
    <row r="285" spans="2:47" s="267" customFormat="1" ht="121.5">
      <c r="B285" s="268"/>
      <c r="D285" s="346" t="s">
        <v>190</v>
      </c>
      <c r="F285" s="366" t="s">
        <v>499</v>
      </c>
      <c r="L285" s="268"/>
      <c r="M285" s="419"/>
      <c r="N285" s="269"/>
      <c r="O285" s="269"/>
      <c r="P285" s="269"/>
      <c r="Q285" s="269"/>
      <c r="R285" s="269"/>
      <c r="S285" s="269"/>
      <c r="T285" s="420"/>
      <c r="AT285" s="386" t="s">
        <v>190</v>
      </c>
      <c r="AU285" s="386" t="s">
        <v>90</v>
      </c>
    </row>
    <row r="286" spans="2:63" s="330" customFormat="1" ht="29.85" customHeight="1">
      <c r="B286" s="331"/>
      <c r="D286" s="335" t="s">
        <v>81</v>
      </c>
      <c r="E286" s="336" t="s">
        <v>530</v>
      </c>
      <c r="F286" s="336" t="s">
        <v>531</v>
      </c>
      <c r="J286" s="337">
        <f>BK286</f>
        <v>0</v>
      </c>
      <c r="L286" s="331"/>
      <c r="M286" s="395"/>
      <c r="N286" s="396"/>
      <c r="O286" s="396"/>
      <c r="P286" s="397">
        <f>SUM(P287:P322)</f>
        <v>0</v>
      </c>
      <c r="Q286" s="396"/>
      <c r="R286" s="397">
        <f>SUM(R287:R322)</f>
        <v>0.00134496</v>
      </c>
      <c r="S286" s="396"/>
      <c r="T286" s="398">
        <f>SUM(T287:T322)</f>
        <v>0</v>
      </c>
      <c r="AR286" s="332" t="s">
        <v>90</v>
      </c>
      <c r="AT286" s="399" t="s">
        <v>81</v>
      </c>
      <c r="AU286" s="399" t="s">
        <v>44</v>
      </c>
      <c r="AY286" s="332" t="s">
        <v>163</v>
      </c>
      <c r="BK286" s="400">
        <f>SUM(BK287:BK322)</f>
        <v>0</v>
      </c>
    </row>
    <row r="287" spans="2:65" s="267" customFormat="1" ht="31.5" customHeight="1">
      <c r="B287" s="268"/>
      <c r="C287" s="338" t="s">
        <v>469</v>
      </c>
      <c r="D287" s="338" t="s">
        <v>165</v>
      </c>
      <c r="E287" s="339" t="s">
        <v>533</v>
      </c>
      <c r="F287" s="340" t="s">
        <v>534</v>
      </c>
      <c r="G287" s="341" t="s">
        <v>188</v>
      </c>
      <c r="H287" s="342">
        <v>4.203</v>
      </c>
      <c r="I287" s="107"/>
      <c r="J287" s="343">
        <f>ROUND(I287*H287,2)</f>
        <v>0</v>
      </c>
      <c r="K287" s="340" t="s">
        <v>169</v>
      </c>
      <c r="L287" s="268"/>
      <c r="M287" s="401" t="s">
        <v>5</v>
      </c>
      <c r="N287" s="402" t="s">
        <v>53</v>
      </c>
      <c r="O287" s="269"/>
      <c r="P287" s="403">
        <f>O287*H287</f>
        <v>0</v>
      </c>
      <c r="Q287" s="403">
        <v>8E-05</v>
      </c>
      <c r="R287" s="403">
        <f>Q287*H287</f>
        <v>0.0003362400000000001</v>
      </c>
      <c r="S287" s="403">
        <v>0</v>
      </c>
      <c r="T287" s="404">
        <f>S287*H287</f>
        <v>0</v>
      </c>
      <c r="AR287" s="386" t="s">
        <v>333</v>
      </c>
      <c r="AT287" s="386" t="s">
        <v>165</v>
      </c>
      <c r="AU287" s="386" t="s">
        <v>90</v>
      </c>
      <c r="AY287" s="386" t="s">
        <v>163</v>
      </c>
      <c r="BE287" s="405">
        <f>IF(N287="základní",J287,0)</f>
        <v>0</v>
      </c>
      <c r="BF287" s="405">
        <f>IF(N287="snížená",J287,0)</f>
        <v>0</v>
      </c>
      <c r="BG287" s="405">
        <f>IF(N287="zákl. přenesená",J287,0)</f>
        <v>0</v>
      </c>
      <c r="BH287" s="405">
        <f>IF(N287="sníž. přenesená",J287,0)</f>
        <v>0</v>
      </c>
      <c r="BI287" s="405">
        <f>IF(N287="nulová",J287,0)</f>
        <v>0</v>
      </c>
      <c r="BJ287" s="386" t="s">
        <v>44</v>
      </c>
      <c r="BK287" s="405">
        <f>ROUND(I287*H287,2)</f>
        <v>0</v>
      </c>
      <c r="BL287" s="386" t="s">
        <v>333</v>
      </c>
      <c r="BM287" s="386" t="s">
        <v>1675</v>
      </c>
    </row>
    <row r="288" spans="2:51" s="344" customFormat="1" ht="13.5">
      <c r="B288" s="345"/>
      <c r="D288" s="346" t="s">
        <v>171</v>
      </c>
      <c r="E288" s="347" t="s">
        <v>5</v>
      </c>
      <c r="F288" s="348" t="s">
        <v>172</v>
      </c>
      <c r="H288" s="349" t="s">
        <v>5</v>
      </c>
      <c r="L288" s="345"/>
      <c r="M288" s="406"/>
      <c r="N288" s="407"/>
      <c r="O288" s="407"/>
      <c r="P288" s="407"/>
      <c r="Q288" s="407"/>
      <c r="R288" s="407"/>
      <c r="S288" s="407"/>
      <c r="T288" s="408"/>
      <c r="AT288" s="349" t="s">
        <v>171</v>
      </c>
      <c r="AU288" s="349" t="s">
        <v>90</v>
      </c>
      <c r="AV288" s="344" t="s">
        <v>44</v>
      </c>
      <c r="AW288" s="344" t="s">
        <v>42</v>
      </c>
      <c r="AX288" s="344" t="s">
        <v>82</v>
      </c>
      <c r="AY288" s="349" t="s">
        <v>163</v>
      </c>
    </row>
    <row r="289" spans="2:51" s="344" customFormat="1" ht="13.5">
      <c r="B289" s="345"/>
      <c r="D289" s="346" t="s">
        <v>171</v>
      </c>
      <c r="E289" s="347" t="s">
        <v>5</v>
      </c>
      <c r="F289" s="348" t="s">
        <v>310</v>
      </c>
      <c r="H289" s="349" t="s">
        <v>5</v>
      </c>
      <c r="L289" s="345"/>
      <c r="M289" s="406"/>
      <c r="N289" s="407"/>
      <c r="O289" s="407"/>
      <c r="P289" s="407"/>
      <c r="Q289" s="407"/>
      <c r="R289" s="407"/>
      <c r="S289" s="407"/>
      <c r="T289" s="408"/>
      <c r="AT289" s="349" t="s">
        <v>171</v>
      </c>
      <c r="AU289" s="349" t="s">
        <v>90</v>
      </c>
      <c r="AV289" s="344" t="s">
        <v>44</v>
      </c>
      <c r="AW289" s="344" t="s">
        <v>42</v>
      </c>
      <c r="AX289" s="344" t="s">
        <v>82</v>
      </c>
      <c r="AY289" s="349" t="s">
        <v>163</v>
      </c>
    </row>
    <row r="290" spans="2:51" s="350" customFormat="1" ht="13.5">
      <c r="B290" s="351"/>
      <c r="D290" s="346" t="s">
        <v>171</v>
      </c>
      <c r="E290" s="352" t="s">
        <v>5</v>
      </c>
      <c r="F290" s="353" t="s">
        <v>1630</v>
      </c>
      <c r="H290" s="354">
        <v>1.401</v>
      </c>
      <c r="L290" s="351"/>
      <c r="M290" s="409"/>
      <c r="N290" s="410"/>
      <c r="O290" s="410"/>
      <c r="P290" s="410"/>
      <c r="Q290" s="410"/>
      <c r="R290" s="410"/>
      <c r="S290" s="410"/>
      <c r="T290" s="411"/>
      <c r="AT290" s="352" t="s">
        <v>171</v>
      </c>
      <c r="AU290" s="352" t="s">
        <v>90</v>
      </c>
      <c r="AV290" s="350" t="s">
        <v>90</v>
      </c>
      <c r="AW290" s="350" t="s">
        <v>42</v>
      </c>
      <c r="AX290" s="350" t="s">
        <v>82</v>
      </c>
      <c r="AY290" s="352" t="s">
        <v>163</v>
      </c>
    </row>
    <row r="291" spans="2:51" s="350" customFormat="1" ht="13.5">
      <c r="B291" s="351"/>
      <c r="D291" s="346" t="s">
        <v>171</v>
      </c>
      <c r="E291" s="352" t="s">
        <v>5</v>
      </c>
      <c r="F291" s="353" t="s">
        <v>1631</v>
      </c>
      <c r="H291" s="354">
        <v>1.401</v>
      </c>
      <c r="L291" s="351"/>
      <c r="M291" s="409"/>
      <c r="N291" s="410"/>
      <c r="O291" s="410"/>
      <c r="P291" s="410"/>
      <c r="Q291" s="410"/>
      <c r="R291" s="410"/>
      <c r="S291" s="410"/>
      <c r="T291" s="411"/>
      <c r="AT291" s="352" t="s">
        <v>171</v>
      </c>
      <c r="AU291" s="352" t="s">
        <v>90</v>
      </c>
      <c r="AV291" s="350" t="s">
        <v>90</v>
      </c>
      <c r="AW291" s="350" t="s">
        <v>42</v>
      </c>
      <c r="AX291" s="350" t="s">
        <v>82</v>
      </c>
      <c r="AY291" s="352" t="s">
        <v>163</v>
      </c>
    </row>
    <row r="292" spans="2:51" s="355" customFormat="1" ht="13.5">
      <c r="B292" s="356"/>
      <c r="D292" s="346" t="s">
        <v>171</v>
      </c>
      <c r="E292" s="357" t="s">
        <v>5</v>
      </c>
      <c r="F292" s="358" t="s">
        <v>181</v>
      </c>
      <c r="H292" s="359">
        <v>2.802</v>
      </c>
      <c r="L292" s="356"/>
      <c r="M292" s="412"/>
      <c r="N292" s="413"/>
      <c r="O292" s="413"/>
      <c r="P292" s="413"/>
      <c r="Q292" s="413"/>
      <c r="R292" s="413"/>
      <c r="S292" s="413"/>
      <c r="T292" s="414"/>
      <c r="AT292" s="357" t="s">
        <v>171</v>
      </c>
      <c r="AU292" s="357" t="s">
        <v>90</v>
      </c>
      <c r="AV292" s="355" t="s">
        <v>93</v>
      </c>
      <c r="AW292" s="355" t="s">
        <v>42</v>
      </c>
      <c r="AX292" s="355" t="s">
        <v>82</v>
      </c>
      <c r="AY292" s="357" t="s">
        <v>163</v>
      </c>
    </row>
    <row r="293" spans="2:51" s="350" customFormat="1" ht="13.5">
      <c r="B293" s="351"/>
      <c r="D293" s="346" t="s">
        <v>171</v>
      </c>
      <c r="E293" s="352" t="s">
        <v>5</v>
      </c>
      <c r="F293" s="353" t="s">
        <v>1632</v>
      </c>
      <c r="H293" s="354">
        <v>1.401</v>
      </c>
      <c r="L293" s="351"/>
      <c r="M293" s="409"/>
      <c r="N293" s="410"/>
      <c r="O293" s="410"/>
      <c r="P293" s="410"/>
      <c r="Q293" s="410"/>
      <c r="R293" s="410"/>
      <c r="S293" s="410"/>
      <c r="T293" s="411"/>
      <c r="AT293" s="352" t="s">
        <v>171</v>
      </c>
      <c r="AU293" s="352" t="s">
        <v>90</v>
      </c>
      <c r="AV293" s="350" t="s">
        <v>90</v>
      </c>
      <c r="AW293" s="350" t="s">
        <v>42</v>
      </c>
      <c r="AX293" s="350" t="s">
        <v>82</v>
      </c>
      <c r="AY293" s="352" t="s">
        <v>163</v>
      </c>
    </row>
    <row r="294" spans="2:51" s="355" customFormat="1" ht="13.5">
      <c r="B294" s="356"/>
      <c r="D294" s="346" t="s">
        <v>171</v>
      </c>
      <c r="E294" s="357" t="s">
        <v>5</v>
      </c>
      <c r="F294" s="358" t="s">
        <v>653</v>
      </c>
      <c r="H294" s="359">
        <v>1.401</v>
      </c>
      <c r="L294" s="356"/>
      <c r="M294" s="412"/>
      <c r="N294" s="413"/>
      <c r="O294" s="413"/>
      <c r="P294" s="413"/>
      <c r="Q294" s="413"/>
      <c r="R294" s="413"/>
      <c r="S294" s="413"/>
      <c r="T294" s="414"/>
      <c r="AT294" s="357" t="s">
        <v>171</v>
      </c>
      <c r="AU294" s="357" t="s">
        <v>90</v>
      </c>
      <c r="AV294" s="355" t="s">
        <v>93</v>
      </c>
      <c r="AW294" s="355" t="s">
        <v>42</v>
      </c>
      <c r="AX294" s="355" t="s">
        <v>82</v>
      </c>
      <c r="AY294" s="357" t="s">
        <v>163</v>
      </c>
    </row>
    <row r="295" spans="2:51" s="360" customFormat="1" ht="13.5">
      <c r="B295" s="361"/>
      <c r="D295" s="362" t="s">
        <v>171</v>
      </c>
      <c r="E295" s="363" t="s">
        <v>5</v>
      </c>
      <c r="F295" s="364" t="s">
        <v>185</v>
      </c>
      <c r="H295" s="365">
        <v>4.203</v>
      </c>
      <c r="L295" s="361"/>
      <c r="M295" s="415"/>
      <c r="N295" s="416"/>
      <c r="O295" s="416"/>
      <c r="P295" s="416"/>
      <c r="Q295" s="416"/>
      <c r="R295" s="416"/>
      <c r="S295" s="416"/>
      <c r="T295" s="417"/>
      <c r="AT295" s="418" t="s">
        <v>171</v>
      </c>
      <c r="AU295" s="418" t="s">
        <v>90</v>
      </c>
      <c r="AV295" s="360" t="s">
        <v>96</v>
      </c>
      <c r="AW295" s="360" t="s">
        <v>42</v>
      </c>
      <c r="AX295" s="360" t="s">
        <v>44</v>
      </c>
      <c r="AY295" s="418" t="s">
        <v>163</v>
      </c>
    </row>
    <row r="296" spans="2:65" s="267" customFormat="1" ht="22.5" customHeight="1">
      <c r="B296" s="268"/>
      <c r="C296" s="338" t="s">
        <v>473</v>
      </c>
      <c r="D296" s="338" t="s">
        <v>165</v>
      </c>
      <c r="E296" s="339" t="s">
        <v>537</v>
      </c>
      <c r="F296" s="340" t="s">
        <v>538</v>
      </c>
      <c r="G296" s="341" t="s">
        <v>188</v>
      </c>
      <c r="H296" s="342">
        <v>4.203</v>
      </c>
      <c r="I296" s="107"/>
      <c r="J296" s="343">
        <f>ROUND(I296*H296,2)</f>
        <v>0</v>
      </c>
      <c r="K296" s="340" t="s">
        <v>169</v>
      </c>
      <c r="L296" s="268"/>
      <c r="M296" s="401" t="s">
        <v>5</v>
      </c>
      <c r="N296" s="402" t="s">
        <v>53</v>
      </c>
      <c r="O296" s="269"/>
      <c r="P296" s="403">
        <f>O296*H296</f>
        <v>0</v>
      </c>
      <c r="Q296" s="403">
        <v>0</v>
      </c>
      <c r="R296" s="403">
        <f>Q296*H296</f>
        <v>0</v>
      </c>
      <c r="S296" s="403">
        <v>0</v>
      </c>
      <c r="T296" s="404">
        <f>S296*H296</f>
        <v>0</v>
      </c>
      <c r="AR296" s="386" t="s">
        <v>333</v>
      </c>
      <c r="AT296" s="386" t="s">
        <v>165</v>
      </c>
      <c r="AU296" s="386" t="s">
        <v>90</v>
      </c>
      <c r="AY296" s="386" t="s">
        <v>163</v>
      </c>
      <c r="BE296" s="405">
        <f>IF(N296="základní",J296,0)</f>
        <v>0</v>
      </c>
      <c r="BF296" s="405">
        <f>IF(N296="snížená",J296,0)</f>
        <v>0</v>
      </c>
      <c r="BG296" s="405">
        <f>IF(N296="zákl. přenesená",J296,0)</f>
        <v>0</v>
      </c>
      <c r="BH296" s="405">
        <f>IF(N296="sníž. přenesená",J296,0)</f>
        <v>0</v>
      </c>
      <c r="BI296" s="405">
        <f>IF(N296="nulová",J296,0)</f>
        <v>0</v>
      </c>
      <c r="BJ296" s="386" t="s">
        <v>44</v>
      </c>
      <c r="BK296" s="405">
        <f>ROUND(I296*H296,2)</f>
        <v>0</v>
      </c>
      <c r="BL296" s="386" t="s">
        <v>333</v>
      </c>
      <c r="BM296" s="386" t="s">
        <v>1676</v>
      </c>
    </row>
    <row r="297" spans="2:51" s="344" customFormat="1" ht="13.5">
      <c r="B297" s="345"/>
      <c r="D297" s="346" t="s">
        <v>171</v>
      </c>
      <c r="E297" s="347" t="s">
        <v>5</v>
      </c>
      <c r="F297" s="348" t="s">
        <v>172</v>
      </c>
      <c r="H297" s="349" t="s">
        <v>5</v>
      </c>
      <c r="L297" s="345"/>
      <c r="M297" s="406"/>
      <c r="N297" s="407"/>
      <c r="O297" s="407"/>
      <c r="P297" s="407"/>
      <c r="Q297" s="407"/>
      <c r="R297" s="407"/>
      <c r="S297" s="407"/>
      <c r="T297" s="408"/>
      <c r="AT297" s="349" t="s">
        <v>171</v>
      </c>
      <c r="AU297" s="349" t="s">
        <v>90</v>
      </c>
      <c r="AV297" s="344" t="s">
        <v>44</v>
      </c>
      <c r="AW297" s="344" t="s">
        <v>42</v>
      </c>
      <c r="AX297" s="344" t="s">
        <v>82</v>
      </c>
      <c r="AY297" s="349" t="s">
        <v>163</v>
      </c>
    </row>
    <row r="298" spans="2:51" s="344" customFormat="1" ht="13.5">
      <c r="B298" s="345"/>
      <c r="D298" s="346" t="s">
        <v>171</v>
      </c>
      <c r="E298" s="347" t="s">
        <v>5</v>
      </c>
      <c r="F298" s="348" t="s">
        <v>310</v>
      </c>
      <c r="H298" s="349" t="s">
        <v>5</v>
      </c>
      <c r="L298" s="345"/>
      <c r="M298" s="406"/>
      <c r="N298" s="407"/>
      <c r="O298" s="407"/>
      <c r="P298" s="407"/>
      <c r="Q298" s="407"/>
      <c r="R298" s="407"/>
      <c r="S298" s="407"/>
      <c r="T298" s="408"/>
      <c r="AT298" s="349" t="s">
        <v>171</v>
      </c>
      <c r="AU298" s="349" t="s">
        <v>90</v>
      </c>
      <c r="AV298" s="344" t="s">
        <v>44</v>
      </c>
      <c r="AW298" s="344" t="s">
        <v>42</v>
      </c>
      <c r="AX298" s="344" t="s">
        <v>82</v>
      </c>
      <c r="AY298" s="349" t="s">
        <v>163</v>
      </c>
    </row>
    <row r="299" spans="2:51" s="350" customFormat="1" ht="13.5">
      <c r="B299" s="351"/>
      <c r="D299" s="346" t="s">
        <v>171</v>
      </c>
      <c r="E299" s="352" t="s">
        <v>5</v>
      </c>
      <c r="F299" s="353" t="s">
        <v>1630</v>
      </c>
      <c r="H299" s="354">
        <v>1.401</v>
      </c>
      <c r="L299" s="351"/>
      <c r="M299" s="409"/>
      <c r="N299" s="410"/>
      <c r="O299" s="410"/>
      <c r="P299" s="410"/>
      <c r="Q299" s="410"/>
      <c r="R299" s="410"/>
      <c r="S299" s="410"/>
      <c r="T299" s="411"/>
      <c r="AT299" s="352" t="s">
        <v>171</v>
      </c>
      <c r="AU299" s="352" t="s">
        <v>90</v>
      </c>
      <c r="AV299" s="350" t="s">
        <v>90</v>
      </c>
      <c r="AW299" s="350" t="s">
        <v>42</v>
      </c>
      <c r="AX299" s="350" t="s">
        <v>82</v>
      </c>
      <c r="AY299" s="352" t="s">
        <v>163</v>
      </c>
    </row>
    <row r="300" spans="2:51" s="350" customFormat="1" ht="13.5">
      <c r="B300" s="351"/>
      <c r="D300" s="346" t="s">
        <v>171</v>
      </c>
      <c r="E300" s="352" t="s">
        <v>5</v>
      </c>
      <c r="F300" s="353" t="s">
        <v>1631</v>
      </c>
      <c r="H300" s="354">
        <v>1.401</v>
      </c>
      <c r="L300" s="351"/>
      <c r="M300" s="409"/>
      <c r="N300" s="410"/>
      <c r="O300" s="410"/>
      <c r="P300" s="410"/>
      <c r="Q300" s="410"/>
      <c r="R300" s="410"/>
      <c r="S300" s="410"/>
      <c r="T300" s="411"/>
      <c r="AT300" s="352" t="s">
        <v>171</v>
      </c>
      <c r="AU300" s="352" t="s">
        <v>90</v>
      </c>
      <c r="AV300" s="350" t="s">
        <v>90</v>
      </c>
      <c r="AW300" s="350" t="s">
        <v>42</v>
      </c>
      <c r="AX300" s="350" t="s">
        <v>82</v>
      </c>
      <c r="AY300" s="352" t="s">
        <v>163</v>
      </c>
    </row>
    <row r="301" spans="2:51" s="355" customFormat="1" ht="13.5">
      <c r="B301" s="356"/>
      <c r="D301" s="346" t="s">
        <v>171</v>
      </c>
      <c r="E301" s="357" t="s">
        <v>5</v>
      </c>
      <c r="F301" s="358" t="s">
        <v>181</v>
      </c>
      <c r="H301" s="359">
        <v>2.802</v>
      </c>
      <c r="L301" s="356"/>
      <c r="M301" s="412"/>
      <c r="N301" s="413"/>
      <c r="O301" s="413"/>
      <c r="P301" s="413"/>
      <c r="Q301" s="413"/>
      <c r="R301" s="413"/>
      <c r="S301" s="413"/>
      <c r="T301" s="414"/>
      <c r="AT301" s="357" t="s">
        <v>171</v>
      </c>
      <c r="AU301" s="357" t="s">
        <v>90</v>
      </c>
      <c r="AV301" s="355" t="s">
        <v>93</v>
      </c>
      <c r="AW301" s="355" t="s">
        <v>42</v>
      </c>
      <c r="AX301" s="355" t="s">
        <v>82</v>
      </c>
      <c r="AY301" s="357" t="s">
        <v>163</v>
      </c>
    </row>
    <row r="302" spans="2:51" s="350" customFormat="1" ht="13.5">
      <c r="B302" s="351"/>
      <c r="D302" s="346" t="s">
        <v>171</v>
      </c>
      <c r="E302" s="352" t="s">
        <v>5</v>
      </c>
      <c r="F302" s="353" t="s">
        <v>1632</v>
      </c>
      <c r="H302" s="354">
        <v>1.401</v>
      </c>
      <c r="L302" s="351"/>
      <c r="M302" s="409"/>
      <c r="N302" s="410"/>
      <c r="O302" s="410"/>
      <c r="P302" s="410"/>
      <c r="Q302" s="410"/>
      <c r="R302" s="410"/>
      <c r="S302" s="410"/>
      <c r="T302" s="411"/>
      <c r="AT302" s="352" t="s">
        <v>171</v>
      </c>
      <c r="AU302" s="352" t="s">
        <v>90</v>
      </c>
      <c r="AV302" s="350" t="s">
        <v>90</v>
      </c>
      <c r="AW302" s="350" t="s">
        <v>42</v>
      </c>
      <c r="AX302" s="350" t="s">
        <v>82</v>
      </c>
      <c r="AY302" s="352" t="s">
        <v>163</v>
      </c>
    </row>
    <row r="303" spans="2:51" s="355" customFormat="1" ht="13.5">
      <c r="B303" s="356"/>
      <c r="D303" s="346" t="s">
        <v>171</v>
      </c>
      <c r="E303" s="357" t="s">
        <v>5</v>
      </c>
      <c r="F303" s="358" t="s">
        <v>653</v>
      </c>
      <c r="H303" s="359">
        <v>1.401</v>
      </c>
      <c r="L303" s="356"/>
      <c r="M303" s="412"/>
      <c r="N303" s="413"/>
      <c r="O303" s="413"/>
      <c r="P303" s="413"/>
      <c r="Q303" s="413"/>
      <c r="R303" s="413"/>
      <c r="S303" s="413"/>
      <c r="T303" s="414"/>
      <c r="AT303" s="357" t="s">
        <v>171</v>
      </c>
      <c r="AU303" s="357" t="s">
        <v>90</v>
      </c>
      <c r="AV303" s="355" t="s">
        <v>93</v>
      </c>
      <c r="AW303" s="355" t="s">
        <v>42</v>
      </c>
      <c r="AX303" s="355" t="s">
        <v>82</v>
      </c>
      <c r="AY303" s="357" t="s">
        <v>163</v>
      </c>
    </row>
    <row r="304" spans="2:51" s="360" customFormat="1" ht="13.5">
      <c r="B304" s="361"/>
      <c r="D304" s="362" t="s">
        <v>171</v>
      </c>
      <c r="E304" s="363" t="s">
        <v>5</v>
      </c>
      <c r="F304" s="364" t="s">
        <v>185</v>
      </c>
      <c r="H304" s="365">
        <v>4.203</v>
      </c>
      <c r="L304" s="361"/>
      <c r="M304" s="415"/>
      <c r="N304" s="416"/>
      <c r="O304" s="416"/>
      <c r="P304" s="416"/>
      <c r="Q304" s="416"/>
      <c r="R304" s="416"/>
      <c r="S304" s="416"/>
      <c r="T304" s="417"/>
      <c r="AT304" s="418" t="s">
        <v>171</v>
      </c>
      <c r="AU304" s="418" t="s">
        <v>90</v>
      </c>
      <c r="AV304" s="360" t="s">
        <v>96</v>
      </c>
      <c r="AW304" s="360" t="s">
        <v>42</v>
      </c>
      <c r="AX304" s="360" t="s">
        <v>44</v>
      </c>
      <c r="AY304" s="418" t="s">
        <v>163</v>
      </c>
    </row>
    <row r="305" spans="2:65" s="267" customFormat="1" ht="22.5" customHeight="1">
      <c r="B305" s="268"/>
      <c r="C305" s="338" t="s">
        <v>480</v>
      </c>
      <c r="D305" s="338" t="s">
        <v>165</v>
      </c>
      <c r="E305" s="339" t="s">
        <v>541</v>
      </c>
      <c r="F305" s="340" t="s">
        <v>542</v>
      </c>
      <c r="G305" s="341" t="s">
        <v>188</v>
      </c>
      <c r="H305" s="342">
        <v>4.203</v>
      </c>
      <c r="I305" s="107"/>
      <c r="J305" s="343">
        <f>ROUND(I305*H305,2)</f>
        <v>0</v>
      </c>
      <c r="K305" s="340" t="s">
        <v>169</v>
      </c>
      <c r="L305" s="268"/>
      <c r="M305" s="401" t="s">
        <v>5</v>
      </c>
      <c r="N305" s="402" t="s">
        <v>53</v>
      </c>
      <c r="O305" s="269"/>
      <c r="P305" s="403">
        <f>O305*H305</f>
        <v>0</v>
      </c>
      <c r="Q305" s="403">
        <v>0.00012</v>
      </c>
      <c r="R305" s="403">
        <f>Q305*H305</f>
        <v>0.00050436</v>
      </c>
      <c r="S305" s="403">
        <v>0</v>
      </c>
      <c r="T305" s="404">
        <f>S305*H305</f>
        <v>0</v>
      </c>
      <c r="AR305" s="386" t="s">
        <v>333</v>
      </c>
      <c r="AT305" s="386" t="s">
        <v>165</v>
      </c>
      <c r="AU305" s="386" t="s">
        <v>90</v>
      </c>
      <c r="AY305" s="386" t="s">
        <v>163</v>
      </c>
      <c r="BE305" s="405">
        <f>IF(N305="základní",J305,0)</f>
        <v>0</v>
      </c>
      <c r="BF305" s="405">
        <f>IF(N305="snížená",J305,0)</f>
        <v>0</v>
      </c>
      <c r="BG305" s="405">
        <f>IF(N305="zákl. přenesená",J305,0)</f>
        <v>0</v>
      </c>
      <c r="BH305" s="405">
        <f>IF(N305="sníž. přenesená",J305,0)</f>
        <v>0</v>
      </c>
      <c r="BI305" s="405">
        <f>IF(N305="nulová",J305,0)</f>
        <v>0</v>
      </c>
      <c r="BJ305" s="386" t="s">
        <v>44</v>
      </c>
      <c r="BK305" s="405">
        <f>ROUND(I305*H305,2)</f>
        <v>0</v>
      </c>
      <c r="BL305" s="386" t="s">
        <v>333</v>
      </c>
      <c r="BM305" s="386" t="s">
        <v>1677</v>
      </c>
    </row>
    <row r="306" spans="2:51" s="344" customFormat="1" ht="13.5">
      <c r="B306" s="345"/>
      <c r="D306" s="346" t="s">
        <v>171</v>
      </c>
      <c r="E306" s="347" t="s">
        <v>5</v>
      </c>
      <c r="F306" s="348" t="s">
        <v>172</v>
      </c>
      <c r="H306" s="349" t="s">
        <v>5</v>
      </c>
      <c r="L306" s="345"/>
      <c r="M306" s="406"/>
      <c r="N306" s="407"/>
      <c r="O306" s="407"/>
      <c r="P306" s="407"/>
      <c r="Q306" s="407"/>
      <c r="R306" s="407"/>
      <c r="S306" s="407"/>
      <c r="T306" s="408"/>
      <c r="AT306" s="349" t="s">
        <v>171</v>
      </c>
      <c r="AU306" s="349" t="s">
        <v>90</v>
      </c>
      <c r="AV306" s="344" t="s">
        <v>44</v>
      </c>
      <c r="AW306" s="344" t="s">
        <v>42</v>
      </c>
      <c r="AX306" s="344" t="s">
        <v>82</v>
      </c>
      <c r="AY306" s="349" t="s">
        <v>163</v>
      </c>
    </row>
    <row r="307" spans="2:51" s="344" customFormat="1" ht="13.5">
      <c r="B307" s="345"/>
      <c r="D307" s="346" t="s">
        <v>171</v>
      </c>
      <c r="E307" s="347" t="s">
        <v>5</v>
      </c>
      <c r="F307" s="348" t="s">
        <v>310</v>
      </c>
      <c r="H307" s="349" t="s">
        <v>5</v>
      </c>
      <c r="L307" s="345"/>
      <c r="M307" s="406"/>
      <c r="N307" s="407"/>
      <c r="O307" s="407"/>
      <c r="P307" s="407"/>
      <c r="Q307" s="407"/>
      <c r="R307" s="407"/>
      <c r="S307" s="407"/>
      <c r="T307" s="408"/>
      <c r="AT307" s="349" t="s">
        <v>171</v>
      </c>
      <c r="AU307" s="349" t="s">
        <v>90</v>
      </c>
      <c r="AV307" s="344" t="s">
        <v>44</v>
      </c>
      <c r="AW307" s="344" t="s">
        <v>42</v>
      </c>
      <c r="AX307" s="344" t="s">
        <v>82</v>
      </c>
      <c r="AY307" s="349" t="s">
        <v>163</v>
      </c>
    </row>
    <row r="308" spans="2:51" s="350" customFormat="1" ht="13.5">
      <c r="B308" s="351"/>
      <c r="D308" s="346" t="s">
        <v>171</v>
      </c>
      <c r="E308" s="352" t="s">
        <v>5</v>
      </c>
      <c r="F308" s="353" t="s">
        <v>1630</v>
      </c>
      <c r="H308" s="354">
        <v>1.401</v>
      </c>
      <c r="L308" s="351"/>
      <c r="M308" s="409"/>
      <c r="N308" s="410"/>
      <c r="O308" s="410"/>
      <c r="P308" s="410"/>
      <c r="Q308" s="410"/>
      <c r="R308" s="410"/>
      <c r="S308" s="410"/>
      <c r="T308" s="411"/>
      <c r="AT308" s="352" t="s">
        <v>171</v>
      </c>
      <c r="AU308" s="352" t="s">
        <v>90</v>
      </c>
      <c r="AV308" s="350" t="s">
        <v>90</v>
      </c>
      <c r="AW308" s="350" t="s">
        <v>42</v>
      </c>
      <c r="AX308" s="350" t="s">
        <v>82</v>
      </c>
      <c r="AY308" s="352" t="s">
        <v>163</v>
      </c>
    </row>
    <row r="309" spans="2:51" s="350" customFormat="1" ht="13.5">
      <c r="B309" s="351"/>
      <c r="D309" s="346" t="s">
        <v>171</v>
      </c>
      <c r="E309" s="352" t="s">
        <v>5</v>
      </c>
      <c r="F309" s="353" t="s">
        <v>1631</v>
      </c>
      <c r="H309" s="354">
        <v>1.401</v>
      </c>
      <c r="L309" s="351"/>
      <c r="M309" s="409"/>
      <c r="N309" s="410"/>
      <c r="O309" s="410"/>
      <c r="P309" s="410"/>
      <c r="Q309" s="410"/>
      <c r="R309" s="410"/>
      <c r="S309" s="410"/>
      <c r="T309" s="411"/>
      <c r="AT309" s="352" t="s">
        <v>171</v>
      </c>
      <c r="AU309" s="352" t="s">
        <v>90</v>
      </c>
      <c r="AV309" s="350" t="s">
        <v>90</v>
      </c>
      <c r="AW309" s="350" t="s">
        <v>42</v>
      </c>
      <c r="AX309" s="350" t="s">
        <v>82</v>
      </c>
      <c r="AY309" s="352" t="s">
        <v>163</v>
      </c>
    </row>
    <row r="310" spans="2:51" s="355" customFormat="1" ht="13.5">
      <c r="B310" s="356"/>
      <c r="D310" s="346" t="s">
        <v>171</v>
      </c>
      <c r="E310" s="357" t="s">
        <v>5</v>
      </c>
      <c r="F310" s="358" t="s">
        <v>181</v>
      </c>
      <c r="H310" s="359">
        <v>2.802</v>
      </c>
      <c r="L310" s="356"/>
      <c r="M310" s="412"/>
      <c r="N310" s="413"/>
      <c r="O310" s="413"/>
      <c r="P310" s="413"/>
      <c r="Q310" s="413"/>
      <c r="R310" s="413"/>
      <c r="S310" s="413"/>
      <c r="T310" s="414"/>
      <c r="AT310" s="357" t="s">
        <v>171</v>
      </c>
      <c r="AU310" s="357" t="s">
        <v>90</v>
      </c>
      <c r="AV310" s="355" t="s">
        <v>93</v>
      </c>
      <c r="AW310" s="355" t="s">
        <v>42</v>
      </c>
      <c r="AX310" s="355" t="s">
        <v>82</v>
      </c>
      <c r="AY310" s="357" t="s">
        <v>163</v>
      </c>
    </row>
    <row r="311" spans="2:51" s="350" customFormat="1" ht="13.5">
      <c r="B311" s="351"/>
      <c r="D311" s="346" t="s">
        <v>171</v>
      </c>
      <c r="E311" s="352" t="s">
        <v>5</v>
      </c>
      <c r="F311" s="353" t="s">
        <v>1632</v>
      </c>
      <c r="H311" s="354">
        <v>1.401</v>
      </c>
      <c r="L311" s="351"/>
      <c r="M311" s="409"/>
      <c r="N311" s="410"/>
      <c r="O311" s="410"/>
      <c r="P311" s="410"/>
      <c r="Q311" s="410"/>
      <c r="R311" s="410"/>
      <c r="S311" s="410"/>
      <c r="T311" s="411"/>
      <c r="AT311" s="352" t="s">
        <v>171</v>
      </c>
      <c r="AU311" s="352" t="s">
        <v>90</v>
      </c>
      <c r="AV311" s="350" t="s">
        <v>90</v>
      </c>
      <c r="AW311" s="350" t="s">
        <v>42</v>
      </c>
      <c r="AX311" s="350" t="s">
        <v>82</v>
      </c>
      <c r="AY311" s="352" t="s">
        <v>163</v>
      </c>
    </row>
    <row r="312" spans="2:51" s="355" customFormat="1" ht="13.5">
      <c r="B312" s="356"/>
      <c r="D312" s="346" t="s">
        <v>171</v>
      </c>
      <c r="E312" s="357" t="s">
        <v>5</v>
      </c>
      <c r="F312" s="358" t="s">
        <v>653</v>
      </c>
      <c r="H312" s="359">
        <v>1.401</v>
      </c>
      <c r="L312" s="356"/>
      <c r="M312" s="412"/>
      <c r="N312" s="413"/>
      <c r="O312" s="413"/>
      <c r="P312" s="413"/>
      <c r="Q312" s="413"/>
      <c r="R312" s="413"/>
      <c r="S312" s="413"/>
      <c r="T312" s="414"/>
      <c r="AT312" s="357" t="s">
        <v>171</v>
      </c>
      <c r="AU312" s="357" t="s">
        <v>90</v>
      </c>
      <c r="AV312" s="355" t="s">
        <v>93</v>
      </c>
      <c r="AW312" s="355" t="s">
        <v>42</v>
      </c>
      <c r="AX312" s="355" t="s">
        <v>82</v>
      </c>
      <c r="AY312" s="357" t="s">
        <v>163</v>
      </c>
    </row>
    <row r="313" spans="2:51" s="360" customFormat="1" ht="13.5">
      <c r="B313" s="361"/>
      <c r="D313" s="362" t="s">
        <v>171</v>
      </c>
      <c r="E313" s="363" t="s">
        <v>5</v>
      </c>
      <c r="F313" s="364" t="s">
        <v>185</v>
      </c>
      <c r="H313" s="365">
        <v>4.203</v>
      </c>
      <c r="L313" s="361"/>
      <c r="M313" s="415"/>
      <c r="N313" s="416"/>
      <c r="O313" s="416"/>
      <c r="P313" s="416"/>
      <c r="Q313" s="416"/>
      <c r="R313" s="416"/>
      <c r="S313" s="416"/>
      <c r="T313" s="417"/>
      <c r="AT313" s="418" t="s">
        <v>171</v>
      </c>
      <c r="AU313" s="418" t="s">
        <v>90</v>
      </c>
      <c r="AV313" s="360" t="s">
        <v>96</v>
      </c>
      <c r="AW313" s="360" t="s">
        <v>42</v>
      </c>
      <c r="AX313" s="360" t="s">
        <v>44</v>
      </c>
      <c r="AY313" s="418" t="s">
        <v>163</v>
      </c>
    </row>
    <row r="314" spans="2:65" s="267" customFormat="1" ht="22.5" customHeight="1">
      <c r="B314" s="268"/>
      <c r="C314" s="338" t="s">
        <v>484</v>
      </c>
      <c r="D314" s="338" t="s">
        <v>165</v>
      </c>
      <c r="E314" s="339" t="s">
        <v>545</v>
      </c>
      <c r="F314" s="340" t="s">
        <v>546</v>
      </c>
      <c r="G314" s="341" t="s">
        <v>188</v>
      </c>
      <c r="H314" s="342">
        <v>4.203</v>
      </c>
      <c r="I314" s="107"/>
      <c r="J314" s="343">
        <f>ROUND(I314*H314,2)</f>
        <v>0</v>
      </c>
      <c r="K314" s="340" t="s">
        <v>169</v>
      </c>
      <c r="L314" s="268"/>
      <c r="M314" s="401" t="s">
        <v>5</v>
      </c>
      <c r="N314" s="402" t="s">
        <v>53</v>
      </c>
      <c r="O314" s="269"/>
      <c r="P314" s="403">
        <f>O314*H314</f>
        <v>0</v>
      </c>
      <c r="Q314" s="403">
        <v>0.00012</v>
      </c>
      <c r="R314" s="403">
        <f>Q314*H314</f>
        <v>0.00050436</v>
      </c>
      <c r="S314" s="403">
        <v>0</v>
      </c>
      <c r="T314" s="404">
        <f>S314*H314</f>
        <v>0</v>
      </c>
      <c r="AR314" s="386" t="s">
        <v>333</v>
      </c>
      <c r="AT314" s="386" t="s">
        <v>165</v>
      </c>
      <c r="AU314" s="386" t="s">
        <v>90</v>
      </c>
      <c r="AY314" s="386" t="s">
        <v>163</v>
      </c>
      <c r="BE314" s="405">
        <f>IF(N314="základní",J314,0)</f>
        <v>0</v>
      </c>
      <c r="BF314" s="405">
        <f>IF(N314="snížená",J314,0)</f>
        <v>0</v>
      </c>
      <c r="BG314" s="405">
        <f>IF(N314="zákl. přenesená",J314,0)</f>
        <v>0</v>
      </c>
      <c r="BH314" s="405">
        <f>IF(N314="sníž. přenesená",J314,0)</f>
        <v>0</v>
      </c>
      <c r="BI314" s="405">
        <f>IF(N314="nulová",J314,0)</f>
        <v>0</v>
      </c>
      <c r="BJ314" s="386" t="s">
        <v>44</v>
      </c>
      <c r="BK314" s="405">
        <f>ROUND(I314*H314,2)</f>
        <v>0</v>
      </c>
      <c r="BL314" s="386" t="s">
        <v>333</v>
      </c>
      <c r="BM314" s="386" t="s">
        <v>1678</v>
      </c>
    </row>
    <row r="315" spans="2:51" s="344" customFormat="1" ht="13.5">
      <c r="B315" s="345"/>
      <c r="D315" s="346" t="s">
        <v>171</v>
      </c>
      <c r="E315" s="347" t="s">
        <v>5</v>
      </c>
      <c r="F315" s="348" t="s">
        <v>172</v>
      </c>
      <c r="H315" s="349" t="s">
        <v>5</v>
      </c>
      <c r="L315" s="345"/>
      <c r="M315" s="406"/>
      <c r="N315" s="407"/>
      <c r="O315" s="407"/>
      <c r="P315" s="407"/>
      <c r="Q315" s="407"/>
      <c r="R315" s="407"/>
      <c r="S315" s="407"/>
      <c r="T315" s="408"/>
      <c r="AT315" s="349" t="s">
        <v>171</v>
      </c>
      <c r="AU315" s="349" t="s">
        <v>90</v>
      </c>
      <c r="AV315" s="344" t="s">
        <v>44</v>
      </c>
      <c r="AW315" s="344" t="s">
        <v>42</v>
      </c>
      <c r="AX315" s="344" t="s">
        <v>82</v>
      </c>
      <c r="AY315" s="349" t="s">
        <v>163</v>
      </c>
    </row>
    <row r="316" spans="2:51" s="344" customFormat="1" ht="13.5">
      <c r="B316" s="345"/>
      <c r="D316" s="346" t="s">
        <v>171</v>
      </c>
      <c r="E316" s="347" t="s">
        <v>5</v>
      </c>
      <c r="F316" s="348" t="s">
        <v>310</v>
      </c>
      <c r="H316" s="349" t="s">
        <v>5</v>
      </c>
      <c r="L316" s="345"/>
      <c r="M316" s="406"/>
      <c r="N316" s="407"/>
      <c r="O316" s="407"/>
      <c r="P316" s="407"/>
      <c r="Q316" s="407"/>
      <c r="R316" s="407"/>
      <c r="S316" s="407"/>
      <c r="T316" s="408"/>
      <c r="AT316" s="349" t="s">
        <v>171</v>
      </c>
      <c r="AU316" s="349" t="s">
        <v>90</v>
      </c>
      <c r="AV316" s="344" t="s">
        <v>44</v>
      </c>
      <c r="AW316" s="344" t="s">
        <v>42</v>
      </c>
      <c r="AX316" s="344" t="s">
        <v>82</v>
      </c>
      <c r="AY316" s="349" t="s">
        <v>163</v>
      </c>
    </row>
    <row r="317" spans="2:51" s="350" customFormat="1" ht="13.5">
      <c r="B317" s="351"/>
      <c r="D317" s="346" t="s">
        <v>171</v>
      </c>
      <c r="E317" s="352" t="s">
        <v>5</v>
      </c>
      <c r="F317" s="353" t="s">
        <v>1630</v>
      </c>
      <c r="H317" s="354">
        <v>1.401</v>
      </c>
      <c r="L317" s="351"/>
      <c r="M317" s="409"/>
      <c r="N317" s="410"/>
      <c r="O317" s="410"/>
      <c r="P317" s="410"/>
      <c r="Q317" s="410"/>
      <c r="R317" s="410"/>
      <c r="S317" s="410"/>
      <c r="T317" s="411"/>
      <c r="AT317" s="352" t="s">
        <v>171</v>
      </c>
      <c r="AU317" s="352" t="s">
        <v>90</v>
      </c>
      <c r="AV317" s="350" t="s">
        <v>90</v>
      </c>
      <c r="AW317" s="350" t="s">
        <v>42</v>
      </c>
      <c r="AX317" s="350" t="s">
        <v>82</v>
      </c>
      <c r="AY317" s="352" t="s">
        <v>163</v>
      </c>
    </row>
    <row r="318" spans="2:51" s="350" customFormat="1" ht="13.5">
      <c r="B318" s="351"/>
      <c r="D318" s="346" t="s">
        <v>171</v>
      </c>
      <c r="E318" s="352" t="s">
        <v>5</v>
      </c>
      <c r="F318" s="353" t="s">
        <v>1631</v>
      </c>
      <c r="H318" s="354">
        <v>1.401</v>
      </c>
      <c r="L318" s="351"/>
      <c r="M318" s="409"/>
      <c r="N318" s="410"/>
      <c r="O318" s="410"/>
      <c r="P318" s="410"/>
      <c r="Q318" s="410"/>
      <c r="R318" s="410"/>
      <c r="S318" s="410"/>
      <c r="T318" s="411"/>
      <c r="AT318" s="352" t="s">
        <v>171</v>
      </c>
      <c r="AU318" s="352" t="s">
        <v>90</v>
      </c>
      <c r="AV318" s="350" t="s">
        <v>90</v>
      </c>
      <c r="AW318" s="350" t="s">
        <v>42</v>
      </c>
      <c r="AX318" s="350" t="s">
        <v>82</v>
      </c>
      <c r="AY318" s="352" t="s">
        <v>163</v>
      </c>
    </row>
    <row r="319" spans="2:51" s="355" customFormat="1" ht="13.5">
      <c r="B319" s="356"/>
      <c r="D319" s="346" t="s">
        <v>171</v>
      </c>
      <c r="E319" s="357" t="s">
        <v>5</v>
      </c>
      <c r="F319" s="358" t="s">
        <v>181</v>
      </c>
      <c r="H319" s="359">
        <v>2.802</v>
      </c>
      <c r="L319" s="356"/>
      <c r="M319" s="412"/>
      <c r="N319" s="413"/>
      <c r="O319" s="413"/>
      <c r="P319" s="413"/>
      <c r="Q319" s="413"/>
      <c r="R319" s="413"/>
      <c r="S319" s="413"/>
      <c r="T319" s="414"/>
      <c r="AT319" s="357" t="s">
        <v>171</v>
      </c>
      <c r="AU319" s="357" t="s">
        <v>90</v>
      </c>
      <c r="AV319" s="355" t="s">
        <v>93</v>
      </c>
      <c r="AW319" s="355" t="s">
        <v>42</v>
      </c>
      <c r="AX319" s="355" t="s">
        <v>82</v>
      </c>
      <c r="AY319" s="357" t="s">
        <v>163</v>
      </c>
    </row>
    <row r="320" spans="2:51" s="350" customFormat="1" ht="13.5">
      <c r="B320" s="351"/>
      <c r="D320" s="346" t="s">
        <v>171</v>
      </c>
      <c r="E320" s="352" t="s">
        <v>5</v>
      </c>
      <c r="F320" s="353" t="s">
        <v>1632</v>
      </c>
      <c r="H320" s="354">
        <v>1.401</v>
      </c>
      <c r="L320" s="351"/>
      <c r="M320" s="409"/>
      <c r="N320" s="410"/>
      <c r="O320" s="410"/>
      <c r="P320" s="410"/>
      <c r="Q320" s="410"/>
      <c r="R320" s="410"/>
      <c r="S320" s="410"/>
      <c r="T320" s="411"/>
      <c r="AT320" s="352" t="s">
        <v>171</v>
      </c>
      <c r="AU320" s="352" t="s">
        <v>90</v>
      </c>
      <c r="AV320" s="350" t="s">
        <v>90</v>
      </c>
      <c r="AW320" s="350" t="s">
        <v>42</v>
      </c>
      <c r="AX320" s="350" t="s">
        <v>82</v>
      </c>
      <c r="AY320" s="352" t="s">
        <v>163</v>
      </c>
    </row>
    <row r="321" spans="2:51" s="355" customFormat="1" ht="13.5">
      <c r="B321" s="356"/>
      <c r="D321" s="346" t="s">
        <v>171</v>
      </c>
      <c r="E321" s="357" t="s">
        <v>5</v>
      </c>
      <c r="F321" s="358" t="s">
        <v>653</v>
      </c>
      <c r="H321" s="359">
        <v>1.401</v>
      </c>
      <c r="L321" s="356"/>
      <c r="M321" s="412"/>
      <c r="N321" s="413"/>
      <c r="O321" s="413"/>
      <c r="P321" s="413"/>
      <c r="Q321" s="413"/>
      <c r="R321" s="413"/>
      <c r="S321" s="413"/>
      <c r="T321" s="414"/>
      <c r="AT321" s="357" t="s">
        <v>171</v>
      </c>
      <c r="AU321" s="357" t="s">
        <v>90</v>
      </c>
      <c r="AV321" s="355" t="s">
        <v>93</v>
      </c>
      <c r="AW321" s="355" t="s">
        <v>42</v>
      </c>
      <c r="AX321" s="355" t="s">
        <v>82</v>
      </c>
      <c r="AY321" s="357" t="s">
        <v>163</v>
      </c>
    </row>
    <row r="322" spans="2:51" s="360" customFormat="1" ht="13.5">
      <c r="B322" s="361"/>
      <c r="D322" s="346" t="s">
        <v>171</v>
      </c>
      <c r="E322" s="373" t="s">
        <v>5</v>
      </c>
      <c r="F322" s="374" t="s">
        <v>185</v>
      </c>
      <c r="H322" s="375">
        <v>4.203</v>
      </c>
      <c r="L322" s="361"/>
      <c r="M322" s="415"/>
      <c r="N322" s="416"/>
      <c r="O322" s="416"/>
      <c r="P322" s="416"/>
      <c r="Q322" s="416"/>
      <c r="R322" s="416"/>
      <c r="S322" s="416"/>
      <c r="T322" s="417"/>
      <c r="AT322" s="418" t="s">
        <v>171</v>
      </c>
      <c r="AU322" s="418" t="s">
        <v>90</v>
      </c>
      <c r="AV322" s="360" t="s">
        <v>96</v>
      </c>
      <c r="AW322" s="360" t="s">
        <v>42</v>
      </c>
      <c r="AX322" s="360" t="s">
        <v>44</v>
      </c>
      <c r="AY322" s="418" t="s">
        <v>163</v>
      </c>
    </row>
    <row r="323" spans="2:63" s="330" customFormat="1" ht="29.85" customHeight="1">
      <c r="B323" s="331"/>
      <c r="D323" s="335" t="s">
        <v>81</v>
      </c>
      <c r="E323" s="336" t="s">
        <v>548</v>
      </c>
      <c r="F323" s="336" t="s">
        <v>549</v>
      </c>
      <c r="J323" s="337">
        <f>BK323</f>
        <v>0</v>
      </c>
      <c r="L323" s="331"/>
      <c r="M323" s="395"/>
      <c r="N323" s="396"/>
      <c r="O323" s="396"/>
      <c r="P323" s="397">
        <f>SUM(P324:P387)</f>
        <v>0</v>
      </c>
      <c r="Q323" s="396"/>
      <c r="R323" s="397">
        <f>SUM(R324:R387)</f>
        <v>0.024255000000000002</v>
      </c>
      <c r="S323" s="396"/>
      <c r="T323" s="398">
        <f>SUM(T324:T387)</f>
        <v>0.0050127</v>
      </c>
      <c r="AR323" s="332" t="s">
        <v>90</v>
      </c>
      <c r="AT323" s="399" t="s">
        <v>81</v>
      </c>
      <c r="AU323" s="399" t="s">
        <v>44</v>
      </c>
      <c r="AY323" s="332" t="s">
        <v>163</v>
      </c>
      <c r="BK323" s="400">
        <f>SUM(BK324:BK387)</f>
        <v>0</v>
      </c>
    </row>
    <row r="324" spans="2:65" s="267" customFormat="1" ht="22.5" customHeight="1">
      <c r="B324" s="268"/>
      <c r="C324" s="338" t="s">
        <v>489</v>
      </c>
      <c r="D324" s="338" t="s">
        <v>165</v>
      </c>
      <c r="E324" s="339" t="s">
        <v>551</v>
      </c>
      <c r="F324" s="340" t="s">
        <v>552</v>
      </c>
      <c r="G324" s="341" t="s">
        <v>188</v>
      </c>
      <c r="H324" s="342">
        <v>16.17</v>
      </c>
      <c r="I324" s="107"/>
      <c r="J324" s="343">
        <f>ROUND(I324*H324,2)</f>
        <v>0</v>
      </c>
      <c r="K324" s="340" t="s">
        <v>169</v>
      </c>
      <c r="L324" s="268"/>
      <c r="M324" s="401" t="s">
        <v>5</v>
      </c>
      <c r="N324" s="402" t="s">
        <v>53</v>
      </c>
      <c r="O324" s="269"/>
      <c r="P324" s="403">
        <f>O324*H324</f>
        <v>0</v>
      </c>
      <c r="Q324" s="403">
        <v>0</v>
      </c>
      <c r="R324" s="403">
        <f>Q324*H324</f>
        <v>0</v>
      </c>
      <c r="S324" s="403">
        <v>0</v>
      </c>
      <c r="T324" s="404">
        <f>S324*H324</f>
        <v>0</v>
      </c>
      <c r="AR324" s="386" t="s">
        <v>333</v>
      </c>
      <c r="AT324" s="386" t="s">
        <v>165</v>
      </c>
      <c r="AU324" s="386" t="s">
        <v>90</v>
      </c>
      <c r="AY324" s="386" t="s">
        <v>163</v>
      </c>
      <c r="BE324" s="405">
        <f>IF(N324="základní",J324,0)</f>
        <v>0</v>
      </c>
      <c r="BF324" s="405">
        <f>IF(N324="snížená",J324,0)</f>
        <v>0</v>
      </c>
      <c r="BG324" s="405">
        <f>IF(N324="zákl. přenesená",J324,0)</f>
        <v>0</v>
      </c>
      <c r="BH324" s="405">
        <f>IF(N324="sníž. přenesená",J324,0)</f>
        <v>0</v>
      </c>
      <c r="BI324" s="405">
        <f>IF(N324="nulová",J324,0)</f>
        <v>0</v>
      </c>
      <c r="BJ324" s="386" t="s">
        <v>44</v>
      </c>
      <c r="BK324" s="405">
        <f>ROUND(I324*H324,2)</f>
        <v>0</v>
      </c>
      <c r="BL324" s="386" t="s">
        <v>333</v>
      </c>
      <c r="BM324" s="386" t="s">
        <v>1679</v>
      </c>
    </row>
    <row r="325" spans="2:51" s="344" customFormat="1" ht="13.5">
      <c r="B325" s="345"/>
      <c r="D325" s="346" t="s">
        <v>171</v>
      </c>
      <c r="E325" s="347" t="s">
        <v>5</v>
      </c>
      <c r="F325" s="348" t="s">
        <v>172</v>
      </c>
      <c r="H325" s="349" t="s">
        <v>5</v>
      </c>
      <c r="L325" s="345"/>
      <c r="M325" s="406"/>
      <c r="N325" s="407"/>
      <c r="O325" s="407"/>
      <c r="P325" s="407"/>
      <c r="Q325" s="407"/>
      <c r="R325" s="407"/>
      <c r="S325" s="407"/>
      <c r="T325" s="408"/>
      <c r="AT325" s="349" t="s">
        <v>171</v>
      </c>
      <c r="AU325" s="349" t="s">
        <v>90</v>
      </c>
      <c r="AV325" s="344" t="s">
        <v>44</v>
      </c>
      <c r="AW325" s="344" t="s">
        <v>42</v>
      </c>
      <c r="AX325" s="344" t="s">
        <v>82</v>
      </c>
      <c r="AY325" s="349" t="s">
        <v>163</v>
      </c>
    </row>
    <row r="326" spans="2:51" s="344" customFormat="1" ht="13.5">
      <c r="B326" s="345"/>
      <c r="D326" s="346" t="s">
        <v>171</v>
      </c>
      <c r="E326" s="347" t="s">
        <v>5</v>
      </c>
      <c r="F326" s="348" t="s">
        <v>554</v>
      </c>
      <c r="H326" s="349" t="s">
        <v>5</v>
      </c>
      <c r="L326" s="345"/>
      <c r="M326" s="406"/>
      <c r="N326" s="407"/>
      <c r="O326" s="407"/>
      <c r="P326" s="407"/>
      <c r="Q326" s="407"/>
      <c r="R326" s="407"/>
      <c r="S326" s="407"/>
      <c r="T326" s="408"/>
      <c r="AT326" s="349" t="s">
        <v>171</v>
      </c>
      <c r="AU326" s="349" t="s">
        <v>90</v>
      </c>
      <c r="AV326" s="344" t="s">
        <v>44</v>
      </c>
      <c r="AW326" s="344" t="s">
        <v>42</v>
      </c>
      <c r="AX326" s="344" t="s">
        <v>82</v>
      </c>
      <c r="AY326" s="349" t="s">
        <v>163</v>
      </c>
    </row>
    <row r="327" spans="2:51" s="350" customFormat="1" ht="13.5">
      <c r="B327" s="351"/>
      <c r="D327" s="346" t="s">
        <v>171</v>
      </c>
      <c r="E327" s="352" t="s">
        <v>5</v>
      </c>
      <c r="F327" s="353" t="s">
        <v>1680</v>
      </c>
      <c r="H327" s="354">
        <v>5.39</v>
      </c>
      <c r="L327" s="351"/>
      <c r="M327" s="409"/>
      <c r="N327" s="410"/>
      <c r="O327" s="410"/>
      <c r="P327" s="410"/>
      <c r="Q327" s="410"/>
      <c r="R327" s="410"/>
      <c r="S327" s="410"/>
      <c r="T327" s="411"/>
      <c r="AT327" s="352" t="s">
        <v>171</v>
      </c>
      <c r="AU327" s="352" t="s">
        <v>90</v>
      </c>
      <c r="AV327" s="350" t="s">
        <v>90</v>
      </c>
      <c r="AW327" s="350" t="s">
        <v>42</v>
      </c>
      <c r="AX327" s="350" t="s">
        <v>82</v>
      </c>
      <c r="AY327" s="352" t="s">
        <v>163</v>
      </c>
    </row>
    <row r="328" spans="2:51" s="350" customFormat="1" ht="13.5">
      <c r="B328" s="351"/>
      <c r="D328" s="346" t="s">
        <v>171</v>
      </c>
      <c r="E328" s="352" t="s">
        <v>5</v>
      </c>
      <c r="F328" s="353" t="s">
        <v>1681</v>
      </c>
      <c r="H328" s="354">
        <v>5.39</v>
      </c>
      <c r="L328" s="351"/>
      <c r="M328" s="409"/>
      <c r="N328" s="410"/>
      <c r="O328" s="410"/>
      <c r="P328" s="410"/>
      <c r="Q328" s="410"/>
      <c r="R328" s="410"/>
      <c r="S328" s="410"/>
      <c r="T328" s="411"/>
      <c r="AT328" s="352" t="s">
        <v>171</v>
      </c>
      <c r="AU328" s="352" t="s">
        <v>90</v>
      </c>
      <c r="AV328" s="350" t="s">
        <v>90</v>
      </c>
      <c r="AW328" s="350" t="s">
        <v>42</v>
      </c>
      <c r="AX328" s="350" t="s">
        <v>82</v>
      </c>
      <c r="AY328" s="352" t="s">
        <v>163</v>
      </c>
    </row>
    <row r="329" spans="2:51" s="355" customFormat="1" ht="13.5">
      <c r="B329" s="356"/>
      <c r="D329" s="346" t="s">
        <v>171</v>
      </c>
      <c r="E329" s="357" t="s">
        <v>5</v>
      </c>
      <c r="F329" s="358" t="s">
        <v>181</v>
      </c>
      <c r="H329" s="359">
        <v>10.78</v>
      </c>
      <c r="L329" s="356"/>
      <c r="M329" s="412"/>
      <c r="N329" s="413"/>
      <c r="O329" s="413"/>
      <c r="P329" s="413"/>
      <c r="Q329" s="413"/>
      <c r="R329" s="413"/>
      <c r="S329" s="413"/>
      <c r="T329" s="414"/>
      <c r="AT329" s="357" t="s">
        <v>171</v>
      </c>
      <c r="AU329" s="357" t="s">
        <v>90</v>
      </c>
      <c r="AV329" s="355" t="s">
        <v>93</v>
      </c>
      <c r="AW329" s="355" t="s">
        <v>42</v>
      </c>
      <c r="AX329" s="355" t="s">
        <v>82</v>
      </c>
      <c r="AY329" s="357" t="s">
        <v>163</v>
      </c>
    </row>
    <row r="330" spans="2:51" s="350" customFormat="1" ht="13.5">
      <c r="B330" s="351"/>
      <c r="D330" s="346" t="s">
        <v>171</v>
      </c>
      <c r="E330" s="352" t="s">
        <v>5</v>
      </c>
      <c r="F330" s="353" t="s">
        <v>1682</v>
      </c>
      <c r="H330" s="354">
        <v>5.39</v>
      </c>
      <c r="L330" s="351"/>
      <c r="M330" s="409"/>
      <c r="N330" s="410"/>
      <c r="O330" s="410"/>
      <c r="P330" s="410"/>
      <c r="Q330" s="410"/>
      <c r="R330" s="410"/>
      <c r="S330" s="410"/>
      <c r="T330" s="411"/>
      <c r="AT330" s="352" t="s">
        <v>171</v>
      </c>
      <c r="AU330" s="352" t="s">
        <v>90</v>
      </c>
      <c r="AV330" s="350" t="s">
        <v>90</v>
      </c>
      <c r="AW330" s="350" t="s">
        <v>42</v>
      </c>
      <c r="AX330" s="350" t="s">
        <v>82</v>
      </c>
      <c r="AY330" s="352" t="s">
        <v>163</v>
      </c>
    </row>
    <row r="331" spans="2:51" s="355" customFormat="1" ht="13.5">
      <c r="B331" s="356"/>
      <c r="D331" s="346" t="s">
        <v>171</v>
      </c>
      <c r="E331" s="357" t="s">
        <v>5</v>
      </c>
      <c r="F331" s="358" t="s">
        <v>653</v>
      </c>
      <c r="H331" s="359">
        <v>5.39</v>
      </c>
      <c r="L331" s="356"/>
      <c r="M331" s="412"/>
      <c r="N331" s="413"/>
      <c r="O331" s="413"/>
      <c r="P331" s="413"/>
      <c r="Q331" s="413"/>
      <c r="R331" s="413"/>
      <c r="S331" s="413"/>
      <c r="T331" s="414"/>
      <c r="AT331" s="357" t="s">
        <v>171</v>
      </c>
      <c r="AU331" s="357" t="s">
        <v>90</v>
      </c>
      <c r="AV331" s="355" t="s">
        <v>93</v>
      </c>
      <c r="AW331" s="355" t="s">
        <v>42</v>
      </c>
      <c r="AX331" s="355" t="s">
        <v>82</v>
      </c>
      <c r="AY331" s="357" t="s">
        <v>163</v>
      </c>
    </row>
    <row r="332" spans="2:51" s="360" customFormat="1" ht="13.5">
      <c r="B332" s="361"/>
      <c r="D332" s="362" t="s">
        <v>171</v>
      </c>
      <c r="E332" s="363" t="s">
        <v>5</v>
      </c>
      <c r="F332" s="364" t="s">
        <v>185</v>
      </c>
      <c r="H332" s="365">
        <v>16.17</v>
      </c>
      <c r="L332" s="361"/>
      <c r="M332" s="415"/>
      <c r="N332" s="416"/>
      <c r="O332" s="416"/>
      <c r="P332" s="416"/>
      <c r="Q332" s="416"/>
      <c r="R332" s="416"/>
      <c r="S332" s="416"/>
      <c r="T332" s="417"/>
      <c r="AT332" s="418" t="s">
        <v>171</v>
      </c>
      <c r="AU332" s="418" t="s">
        <v>90</v>
      </c>
      <c r="AV332" s="360" t="s">
        <v>96</v>
      </c>
      <c r="AW332" s="360" t="s">
        <v>42</v>
      </c>
      <c r="AX332" s="360" t="s">
        <v>44</v>
      </c>
      <c r="AY332" s="418" t="s">
        <v>163</v>
      </c>
    </row>
    <row r="333" spans="2:65" s="267" customFormat="1" ht="22.5" customHeight="1">
      <c r="B333" s="268"/>
      <c r="C333" s="338" t="s">
        <v>495</v>
      </c>
      <c r="D333" s="338" t="s">
        <v>165</v>
      </c>
      <c r="E333" s="339" t="s">
        <v>574</v>
      </c>
      <c r="F333" s="340" t="s">
        <v>575</v>
      </c>
      <c r="G333" s="341" t="s">
        <v>188</v>
      </c>
      <c r="H333" s="342">
        <v>16.17</v>
      </c>
      <c r="I333" s="107"/>
      <c r="J333" s="343">
        <f>ROUND(I333*H333,2)</f>
        <v>0</v>
      </c>
      <c r="K333" s="340" t="s">
        <v>169</v>
      </c>
      <c r="L333" s="268"/>
      <c r="M333" s="401" t="s">
        <v>5</v>
      </c>
      <c r="N333" s="402" t="s">
        <v>53</v>
      </c>
      <c r="O333" s="269"/>
      <c r="P333" s="403">
        <f>O333*H333</f>
        <v>0</v>
      </c>
      <c r="Q333" s="403">
        <v>0.001</v>
      </c>
      <c r="R333" s="403">
        <f>Q333*H333</f>
        <v>0.01617</v>
      </c>
      <c r="S333" s="403">
        <v>0.00031</v>
      </c>
      <c r="T333" s="404">
        <f>S333*H333</f>
        <v>0.0050127</v>
      </c>
      <c r="AR333" s="386" t="s">
        <v>333</v>
      </c>
      <c r="AT333" s="386" t="s">
        <v>165</v>
      </c>
      <c r="AU333" s="386" t="s">
        <v>90</v>
      </c>
      <c r="AY333" s="386" t="s">
        <v>163</v>
      </c>
      <c r="BE333" s="405">
        <f>IF(N333="základní",J333,0)</f>
        <v>0</v>
      </c>
      <c r="BF333" s="405">
        <f>IF(N333="snížená",J333,0)</f>
        <v>0</v>
      </c>
      <c r="BG333" s="405">
        <f>IF(N333="zákl. přenesená",J333,0)</f>
        <v>0</v>
      </c>
      <c r="BH333" s="405">
        <f>IF(N333="sníž. přenesená",J333,0)</f>
        <v>0</v>
      </c>
      <c r="BI333" s="405">
        <f>IF(N333="nulová",J333,0)</f>
        <v>0</v>
      </c>
      <c r="BJ333" s="386" t="s">
        <v>44</v>
      </c>
      <c r="BK333" s="405">
        <f>ROUND(I333*H333,2)</f>
        <v>0</v>
      </c>
      <c r="BL333" s="386" t="s">
        <v>333</v>
      </c>
      <c r="BM333" s="386" t="s">
        <v>1683</v>
      </c>
    </row>
    <row r="334" spans="2:47" s="267" customFormat="1" ht="27">
      <c r="B334" s="268"/>
      <c r="D334" s="346" t="s">
        <v>190</v>
      </c>
      <c r="F334" s="366" t="s">
        <v>577</v>
      </c>
      <c r="L334" s="268"/>
      <c r="M334" s="419"/>
      <c r="N334" s="269"/>
      <c r="O334" s="269"/>
      <c r="P334" s="269"/>
      <c r="Q334" s="269"/>
      <c r="R334" s="269"/>
      <c r="S334" s="269"/>
      <c r="T334" s="420"/>
      <c r="AT334" s="386" t="s">
        <v>190</v>
      </c>
      <c r="AU334" s="386" t="s">
        <v>90</v>
      </c>
    </row>
    <row r="335" spans="2:51" s="344" customFormat="1" ht="13.5">
      <c r="B335" s="345"/>
      <c r="D335" s="346" t="s">
        <v>171</v>
      </c>
      <c r="E335" s="347" t="s">
        <v>5</v>
      </c>
      <c r="F335" s="348" t="s">
        <v>172</v>
      </c>
      <c r="H335" s="349" t="s">
        <v>5</v>
      </c>
      <c r="L335" s="345"/>
      <c r="M335" s="406"/>
      <c r="N335" s="407"/>
      <c r="O335" s="407"/>
      <c r="P335" s="407"/>
      <c r="Q335" s="407"/>
      <c r="R335" s="407"/>
      <c r="S335" s="407"/>
      <c r="T335" s="408"/>
      <c r="AT335" s="349" t="s">
        <v>171</v>
      </c>
      <c r="AU335" s="349" t="s">
        <v>90</v>
      </c>
      <c r="AV335" s="344" t="s">
        <v>44</v>
      </c>
      <c r="AW335" s="344" t="s">
        <v>42</v>
      </c>
      <c r="AX335" s="344" t="s">
        <v>82</v>
      </c>
      <c r="AY335" s="349" t="s">
        <v>163</v>
      </c>
    </row>
    <row r="336" spans="2:51" s="344" customFormat="1" ht="13.5">
      <c r="B336" s="345"/>
      <c r="D336" s="346" t="s">
        <v>171</v>
      </c>
      <c r="E336" s="347" t="s">
        <v>5</v>
      </c>
      <c r="F336" s="348" t="s">
        <v>554</v>
      </c>
      <c r="H336" s="349" t="s">
        <v>5</v>
      </c>
      <c r="L336" s="345"/>
      <c r="M336" s="406"/>
      <c r="N336" s="407"/>
      <c r="O336" s="407"/>
      <c r="P336" s="407"/>
      <c r="Q336" s="407"/>
      <c r="R336" s="407"/>
      <c r="S336" s="407"/>
      <c r="T336" s="408"/>
      <c r="AT336" s="349" t="s">
        <v>171</v>
      </c>
      <c r="AU336" s="349" t="s">
        <v>90</v>
      </c>
      <c r="AV336" s="344" t="s">
        <v>44</v>
      </c>
      <c r="AW336" s="344" t="s">
        <v>42</v>
      </c>
      <c r="AX336" s="344" t="s">
        <v>82</v>
      </c>
      <c r="AY336" s="349" t="s">
        <v>163</v>
      </c>
    </row>
    <row r="337" spans="2:51" s="350" customFormat="1" ht="13.5">
      <c r="B337" s="351"/>
      <c r="D337" s="346" t="s">
        <v>171</v>
      </c>
      <c r="E337" s="352" t="s">
        <v>5</v>
      </c>
      <c r="F337" s="353" t="s">
        <v>1680</v>
      </c>
      <c r="H337" s="354">
        <v>5.39</v>
      </c>
      <c r="L337" s="351"/>
      <c r="M337" s="409"/>
      <c r="N337" s="410"/>
      <c r="O337" s="410"/>
      <c r="P337" s="410"/>
      <c r="Q337" s="410"/>
      <c r="R337" s="410"/>
      <c r="S337" s="410"/>
      <c r="T337" s="411"/>
      <c r="AT337" s="352" t="s">
        <v>171</v>
      </c>
      <c r="AU337" s="352" t="s">
        <v>90</v>
      </c>
      <c r="AV337" s="350" t="s">
        <v>90</v>
      </c>
      <c r="AW337" s="350" t="s">
        <v>42</v>
      </c>
      <c r="AX337" s="350" t="s">
        <v>82</v>
      </c>
      <c r="AY337" s="352" t="s">
        <v>163</v>
      </c>
    </row>
    <row r="338" spans="2:51" s="350" customFormat="1" ht="13.5">
      <c r="B338" s="351"/>
      <c r="D338" s="346" t="s">
        <v>171</v>
      </c>
      <c r="E338" s="352" t="s">
        <v>5</v>
      </c>
      <c r="F338" s="353" t="s">
        <v>1681</v>
      </c>
      <c r="H338" s="354">
        <v>5.39</v>
      </c>
      <c r="L338" s="351"/>
      <c r="M338" s="409"/>
      <c r="N338" s="410"/>
      <c r="O338" s="410"/>
      <c r="P338" s="410"/>
      <c r="Q338" s="410"/>
      <c r="R338" s="410"/>
      <c r="S338" s="410"/>
      <c r="T338" s="411"/>
      <c r="AT338" s="352" t="s">
        <v>171</v>
      </c>
      <c r="AU338" s="352" t="s">
        <v>90</v>
      </c>
      <c r="AV338" s="350" t="s">
        <v>90</v>
      </c>
      <c r="AW338" s="350" t="s">
        <v>42</v>
      </c>
      <c r="AX338" s="350" t="s">
        <v>82</v>
      </c>
      <c r="AY338" s="352" t="s">
        <v>163</v>
      </c>
    </row>
    <row r="339" spans="2:51" s="355" customFormat="1" ht="13.5">
      <c r="B339" s="356"/>
      <c r="D339" s="346" t="s">
        <v>171</v>
      </c>
      <c r="E339" s="357" t="s">
        <v>5</v>
      </c>
      <c r="F339" s="358" t="s">
        <v>181</v>
      </c>
      <c r="H339" s="359">
        <v>10.78</v>
      </c>
      <c r="L339" s="356"/>
      <c r="M339" s="412"/>
      <c r="N339" s="413"/>
      <c r="O339" s="413"/>
      <c r="P339" s="413"/>
      <c r="Q339" s="413"/>
      <c r="R339" s="413"/>
      <c r="S339" s="413"/>
      <c r="T339" s="414"/>
      <c r="AT339" s="357" t="s">
        <v>171</v>
      </c>
      <c r="AU339" s="357" t="s">
        <v>90</v>
      </c>
      <c r="AV339" s="355" t="s">
        <v>93</v>
      </c>
      <c r="AW339" s="355" t="s">
        <v>42</v>
      </c>
      <c r="AX339" s="355" t="s">
        <v>82</v>
      </c>
      <c r="AY339" s="357" t="s">
        <v>163</v>
      </c>
    </row>
    <row r="340" spans="2:51" s="350" customFormat="1" ht="13.5">
      <c r="B340" s="351"/>
      <c r="D340" s="346" t="s">
        <v>171</v>
      </c>
      <c r="E340" s="352" t="s">
        <v>5</v>
      </c>
      <c r="F340" s="353" t="s">
        <v>1682</v>
      </c>
      <c r="H340" s="354">
        <v>5.39</v>
      </c>
      <c r="L340" s="351"/>
      <c r="M340" s="409"/>
      <c r="N340" s="410"/>
      <c r="O340" s="410"/>
      <c r="P340" s="410"/>
      <c r="Q340" s="410"/>
      <c r="R340" s="410"/>
      <c r="S340" s="410"/>
      <c r="T340" s="411"/>
      <c r="AT340" s="352" t="s">
        <v>171</v>
      </c>
      <c r="AU340" s="352" t="s">
        <v>90</v>
      </c>
      <c r="AV340" s="350" t="s">
        <v>90</v>
      </c>
      <c r="AW340" s="350" t="s">
        <v>42</v>
      </c>
      <c r="AX340" s="350" t="s">
        <v>82</v>
      </c>
      <c r="AY340" s="352" t="s">
        <v>163</v>
      </c>
    </row>
    <row r="341" spans="2:51" s="355" customFormat="1" ht="13.5">
      <c r="B341" s="356"/>
      <c r="D341" s="346" t="s">
        <v>171</v>
      </c>
      <c r="E341" s="357" t="s">
        <v>5</v>
      </c>
      <c r="F341" s="358" t="s">
        <v>653</v>
      </c>
      <c r="H341" s="359">
        <v>5.39</v>
      </c>
      <c r="L341" s="356"/>
      <c r="M341" s="412"/>
      <c r="N341" s="413"/>
      <c r="O341" s="413"/>
      <c r="P341" s="413"/>
      <c r="Q341" s="413"/>
      <c r="R341" s="413"/>
      <c r="S341" s="413"/>
      <c r="T341" s="414"/>
      <c r="AT341" s="357" t="s">
        <v>171</v>
      </c>
      <c r="AU341" s="357" t="s">
        <v>90</v>
      </c>
      <c r="AV341" s="355" t="s">
        <v>93</v>
      </c>
      <c r="AW341" s="355" t="s">
        <v>42</v>
      </c>
      <c r="AX341" s="355" t="s">
        <v>82</v>
      </c>
      <c r="AY341" s="357" t="s">
        <v>163</v>
      </c>
    </row>
    <row r="342" spans="2:51" s="360" customFormat="1" ht="13.5">
      <c r="B342" s="361"/>
      <c r="D342" s="362" t="s">
        <v>171</v>
      </c>
      <c r="E342" s="363" t="s">
        <v>5</v>
      </c>
      <c r="F342" s="364" t="s">
        <v>185</v>
      </c>
      <c r="H342" s="365">
        <v>16.17</v>
      </c>
      <c r="L342" s="361"/>
      <c r="M342" s="415"/>
      <c r="N342" s="416"/>
      <c r="O342" s="416"/>
      <c r="P342" s="416"/>
      <c r="Q342" s="416"/>
      <c r="R342" s="416"/>
      <c r="S342" s="416"/>
      <c r="T342" s="417"/>
      <c r="AT342" s="418" t="s">
        <v>171</v>
      </c>
      <c r="AU342" s="418" t="s">
        <v>90</v>
      </c>
      <c r="AV342" s="360" t="s">
        <v>96</v>
      </c>
      <c r="AW342" s="360" t="s">
        <v>42</v>
      </c>
      <c r="AX342" s="360" t="s">
        <v>44</v>
      </c>
      <c r="AY342" s="418" t="s">
        <v>163</v>
      </c>
    </row>
    <row r="343" spans="2:65" s="267" customFormat="1" ht="22.5" customHeight="1">
      <c r="B343" s="268"/>
      <c r="C343" s="338" t="s">
        <v>500</v>
      </c>
      <c r="D343" s="338" t="s">
        <v>165</v>
      </c>
      <c r="E343" s="339" t="s">
        <v>579</v>
      </c>
      <c r="F343" s="340" t="s">
        <v>580</v>
      </c>
      <c r="G343" s="341" t="s">
        <v>188</v>
      </c>
      <c r="H343" s="342">
        <v>16.17</v>
      </c>
      <c r="I343" s="107"/>
      <c r="J343" s="343">
        <f>ROUND(I343*H343,2)</f>
        <v>0</v>
      </c>
      <c r="K343" s="340" t="s">
        <v>169</v>
      </c>
      <c r="L343" s="268"/>
      <c r="M343" s="401" t="s">
        <v>5</v>
      </c>
      <c r="N343" s="402" t="s">
        <v>53</v>
      </c>
      <c r="O343" s="269"/>
      <c r="P343" s="403">
        <f>O343*H343</f>
        <v>0</v>
      </c>
      <c r="Q343" s="403">
        <v>0</v>
      </c>
      <c r="R343" s="403">
        <f>Q343*H343</f>
        <v>0</v>
      </c>
      <c r="S343" s="403">
        <v>0</v>
      </c>
      <c r="T343" s="404">
        <f>S343*H343</f>
        <v>0</v>
      </c>
      <c r="AR343" s="386" t="s">
        <v>333</v>
      </c>
      <c r="AT343" s="386" t="s">
        <v>165</v>
      </c>
      <c r="AU343" s="386" t="s">
        <v>90</v>
      </c>
      <c r="AY343" s="386" t="s">
        <v>163</v>
      </c>
      <c r="BE343" s="405">
        <f>IF(N343="základní",J343,0)</f>
        <v>0</v>
      </c>
      <c r="BF343" s="405">
        <f>IF(N343="snížená",J343,0)</f>
        <v>0</v>
      </c>
      <c r="BG343" s="405">
        <f>IF(N343="zákl. přenesená",J343,0)</f>
        <v>0</v>
      </c>
      <c r="BH343" s="405">
        <f>IF(N343="sníž. přenesená",J343,0)</f>
        <v>0</v>
      </c>
      <c r="BI343" s="405">
        <f>IF(N343="nulová",J343,0)</f>
        <v>0</v>
      </c>
      <c r="BJ343" s="386" t="s">
        <v>44</v>
      </c>
      <c r="BK343" s="405">
        <f>ROUND(I343*H343,2)</f>
        <v>0</v>
      </c>
      <c r="BL343" s="386" t="s">
        <v>333</v>
      </c>
      <c r="BM343" s="386" t="s">
        <v>1684</v>
      </c>
    </row>
    <row r="344" spans="2:65" s="267" customFormat="1" ht="31.5" customHeight="1">
      <c r="B344" s="268"/>
      <c r="C344" s="338" t="s">
        <v>506</v>
      </c>
      <c r="D344" s="338" t="s">
        <v>165</v>
      </c>
      <c r="E344" s="339" t="s">
        <v>583</v>
      </c>
      <c r="F344" s="340" t="s">
        <v>584</v>
      </c>
      <c r="G344" s="341" t="s">
        <v>221</v>
      </c>
      <c r="H344" s="342">
        <v>32.34</v>
      </c>
      <c r="I344" s="107"/>
      <c r="J344" s="343">
        <f>ROUND(I344*H344,2)</f>
        <v>0</v>
      </c>
      <c r="K344" s="340" t="s">
        <v>169</v>
      </c>
      <c r="L344" s="268"/>
      <c r="M344" s="401" t="s">
        <v>5</v>
      </c>
      <c r="N344" s="402" t="s">
        <v>53</v>
      </c>
      <c r="O344" s="269"/>
      <c r="P344" s="403">
        <f>O344*H344</f>
        <v>0</v>
      </c>
      <c r="Q344" s="403">
        <v>0</v>
      </c>
      <c r="R344" s="403">
        <f>Q344*H344</f>
        <v>0</v>
      </c>
      <c r="S344" s="403">
        <v>0</v>
      </c>
      <c r="T344" s="404">
        <f>S344*H344</f>
        <v>0</v>
      </c>
      <c r="AR344" s="386" t="s">
        <v>333</v>
      </c>
      <c r="AT344" s="386" t="s">
        <v>165</v>
      </c>
      <c r="AU344" s="386" t="s">
        <v>90</v>
      </c>
      <c r="AY344" s="386" t="s">
        <v>163</v>
      </c>
      <c r="BE344" s="405">
        <f>IF(N344="základní",J344,0)</f>
        <v>0</v>
      </c>
      <c r="BF344" s="405">
        <f>IF(N344="snížená",J344,0)</f>
        <v>0</v>
      </c>
      <c r="BG344" s="405">
        <f>IF(N344="zákl. přenesená",J344,0)</f>
        <v>0</v>
      </c>
      <c r="BH344" s="405">
        <f>IF(N344="sníž. přenesená",J344,0)</f>
        <v>0</v>
      </c>
      <c r="BI344" s="405">
        <f>IF(N344="nulová",J344,0)</f>
        <v>0</v>
      </c>
      <c r="BJ344" s="386" t="s">
        <v>44</v>
      </c>
      <c r="BK344" s="405">
        <f>ROUND(I344*H344,2)</f>
        <v>0</v>
      </c>
      <c r="BL344" s="386" t="s">
        <v>333</v>
      </c>
      <c r="BM344" s="386" t="s">
        <v>1685</v>
      </c>
    </row>
    <row r="345" spans="2:47" s="267" customFormat="1" ht="40.5">
      <c r="B345" s="268"/>
      <c r="D345" s="346" t="s">
        <v>190</v>
      </c>
      <c r="F345" s="366" t="s">
        <v>586</v>
      </c>
      <c r="L345" s="268"/>
      <c r="M345" s="419"/>
      <c r="N345" s="269"/>
      <c r="O345" s="269"/>
      <c r="P345" s="269"/>
      <c r="Q345" s="269"/>
      <c r="R345" s="269"/>
      <c r="S345" s="269"/>
      <c r="T345" s="420"/>
      <c r="AT345" s="386" t="s">
        <v>190</v>
      </c>
      <c r="AU345" s="386" t="s">
        <v>90</v>
      </c>
    </row>
    <row r="346" spans="2:51" s="344" customFormat="1" ht="13.5">
      <c r="B346" s="345"/>
      <c r="D346" s="346" t="s">
        <v>171</v>
      </c>
      <c r="E346" s="347" t="s">
        <v>5</v>
      </c>
      <c r="F346" s="348" t="s">
        <v>172</v>
      </c>
      <c r="H346" s="349" t="s">
        <v>5</v>
      </c>
      <c r="L346" s="345"/>
      <c r="M346" s="406"/>
      <c r="N346" s="407"/>
      <c r="O346" s="407"/>
      <c r="P346" s="407"/>
      <c r="Q346" s="407"/>
      <c r="R346" s="407"/>
      <c r="S346" s="407"/>
      <c r="T346" s="408"/>
      <c r="AT346" s="349" t="s">
        <v>171</v>
      </c>
      <c r="AU346" s="349" t="s">
        <v>90</v>
      </c>
      <c r="AV346" s="344" t="s">
        <v>44</v>
      </c>
      <c r="AW346" s="344" t="s">
        <v>42</v>
      </c>
      <c r="AX346" s="344" t="s">
        <v>82</v>
      </c>
      <c r="AY346" s="349" t="s">
        <v>163</v>
      </c>
    </row>
    <row r="347" spans="2:51" s="344" customFormat="1" ht="13.5">
      <c r="B347" s="345"/>
      <c r="D347" s="346" t="s">
        <v>171</v>
      </c>
      <c r="E347" s="347" t="s">
        <v>5</v>
      </c>
      <c r="F347" s="348" t="s">
        <v>223</v>
      </c>
      <c r="H347" s="349" t="s">
        <v>5</v>
      </c>
      <c r="L347" s="345"/>
      <c r="M347" s="406"/>
      <c r="N347" s="407"/>
      <c r="O347" s="407"/>
      <c r="P347" s="407"/>
      <c r="Q347" s="407"/>
      <c r="R347" s="407"/>
      <c r="S347" s="407"/>
      <c r="T347" s="408"/>
      <c r="AT347" s="349" t="s">
        <v>171</v>
      </c>
      <c r="AU347" s="349" t="s">
        <v>90</v>
      </c>
      <c r="AV347" s="344" t="s">
        <v>44</v>
      </c>
      <c r="AW347" s="344" t="s">
        <v>42</v>
      </c>
      <c r="AX347" s="344" t="s">
        <v>82</v>
      </c>
      <c r="AY347" s="349" t="s">
        <v>163</v>
      </c>
    </row>
    <row r="348" spans="2:51" s="350" customFormat="1" ht="13.5">
      <c r="B348" s="351"/>
      <c r="D348" s="346" t="s">
        <v>171</v>
      </c>
      <c r="E348" s="352" t="s">
        <v>5</v>
      </c>
      <c r="F348" s="353" t="s">
        <v>1616</v>
      </c>
      <c r="H348" s="354">
        <v>10.78</v>
      </c>
      <c r="L348" s="351"/>
      <c r="M348" s="409"/>
      <c r="N348" s="410"/>
      <c r="O348" s="410"/>
      <c r="P348" s="410"/>
      <c r="Q348" s="410"/>
      <c r="R348" s="410"/>
      <c r="S348" s="410"/>
      <c r="T348" s="411"/>
      <c r="AT348" s="352" t="s">
        <v>171</v>
      </c>
      <c r="AU348" s="352" t="s">
        <v>90</v>
      </c>
      <c r="AV348" s="350" t="s">
        <v>90</v>
      </c>
      <c r="AW348" s="350" t="s">
        <v>42</v>
      </c>
      <c r="AX348" s="350" t="s">
        <v>82</v>
      </c>
      <c r="AY348" s="352" t="s">
        <v>163</v>
      </c>
    </row>
    <row r="349" spans="2:51" s="350" customFormat="1" ht="13.5">
      <c r="B349" s="351"/>
      <c r="D349" s="346" t="s">
        <v>171</v>
      </c>
      <c r="E349" s="352" t="s">
        <v>5</v>
      </c>
      <c r="F349" s="353" t="s">
        <v>1617</v>
      </c>
      <c r="H349" s="354">
        <v>10.78</v>
      </c>
      <c r="L349" s="351"/>
      <c r="M349" s="409"/>
      <c r="N349" s="410"/>
      <c r="O349" s="410"/>
      <c r="P349" s="410"/>
      <c r="Q349" s="410"/>
      <c r="R349" s="410"/>
      <c r="S349" s="410"/>
      <c r="T349" s="411"/>
      <c r="AT349" s="352" t="s">
        <v>171</v>
      </c>
      <c r="AU349" s="352" t="s">
        <v>90</v>
      </c>
      <c r="AV349" s="350" t="s">
        <v>90</v>
      </c>
      <c r="AW349" s="350" t="s">
        <v>42</v>
      </c>
      <c r="AX349" s="350" t="s">
        <v>82</v>
      </c>
      <c r="AY349" s="352" t="s">
        <v>163</v>
      </c>
    </row>
    <row r="350" spans="2:51" s="355" customFormat="1" ht="13.5">
      <c r="B350" s="356"/>
      <c r="D350" s="346" t="s">
        <v>171</v>
      </c>
      <c r="E350" s="357" t="s">
        <v>5</v>
      </c>
      <c r="F350" s="358" t="s">
        <v>181</v>
      </c>
      <c r="H350" s="359">
        <v>21.56</v>
      </c>
      <c r="L350" s="356"/>
      <c r="M350" s="412"/>
      <c r="N350" s="413"/>
      <c r="O350" s="413"/>
      <c r="P350" s="413"/>
      <c r="Q350" s="413"/>
      <c r="R350" s="413"/>
      <c r="S350" s="413"/>
      <c r="T350" s="414"/>
      <c r="AT350" s="357" t="s">
        <v>171</v>
      </c>
      <c r="AU350" s="357" t="s">
        <v>90</v>
      </c>
      <c r="AV350" s="355" t="s">
        <v>93</v>
      </c>
      <c r="AW350" s="355" t="s">
        <v>42</v>
      </c>
      <c r="AX350" s="355" t="s">
        <v>82</v>
      </c>
      <c r="AY350" s="357" t="s">
        <v>163</v>
      </c>
    </row>
    <row r="351" spans="2:51" s="350" customFormat="1" ht="13.5">
      <c r="B351" s="351"/>
      <c r="D351" s="346" t="s">
        <v>171</v>
      </c>
      <c r="E351" s="352" t="s">
        <v>5</v>
      </c>
      <c r="F351" s="353" t="s">
        <v>1618</v>
      </c>
      <c r="H351" s="354">
        <v>10.78</v>
      </c>
      <c r="L351" s="351"/>
      <c r="M351" s="409"/>
      <c r="N351" s="410"/>
      <c r="O351" s="410"/>
      <c r="P351" s="410"/>
      <c r="Q351" s="410"/>
      <c r="R351" s="410"/>
      <c r="S351" s="410"/>
      <c r="T351" s="411"/>
      <c r="AT351" s="352" t="s">
        <v>171</v>
      </c>
      <c r="AU351" s="352" t="s">
        <v>90</v>
      </c>
      <c r="AV351" s="350" t="s">
        <v>90</v>
      </c>
      <c r="AW351" s="350" t="s">
        <v>42</v>
      </c>
      <c r="AX351" s="350" t="s">
        <v>82</v>
      </c>
      <c r="AY351" s="352" t="s">
        <v>163</v>
      </c>
    </row>
    <row r="352" spans="2:51" s="355" customFormat="1" ht="13.5">
      <c r="B352" s="356"/>
      <c r="D352" s="346" t="s">
        <v>171</v>
      </c>
      <c r="E352" s="357" t="s">
        <v>5</v>
      </c>
      <c r="F352" s="358" t="s">
        <v>653</v>
      </c>
      <c r="H352" s="359">
        <v>10.78</v>
      </c>
      <c r="L352" s="356"/>
      <c r="M352" s="412"/>
      <c r="N352" s="413"/>
      <c r="O352" s="413"/>
      <c r="P352" s="413"/>
      <c r="Q352" s="413"/>
      <c r="R352" s="413"/>
      <c r="S352" s="413"/>
      <c r="T352" s="414"/>
      <c r="AT352" s="357" t="s">
        <v>171</v>
      </c>
      <c r="AU352" s="357" t="s">
        <v>90</v>
      </c>
      <c r="AV352" s="355" t="s">
        <v>93</v>
      </c>
      <c r="AW352" s="355" t="s">
        <v>42</v>
      </c>
      <c r="AX352" s="355" t="s">
        <v>82</v>
      </c>
      <c r="AY352" s="357" t="s">
        <v>163</v>
      </c>
    </row>
    <row r="353" spans="2:51" s="360" customFormat="1" ht="13.5">
      <c r="B353" s="361"/>
      <c r="D353" s="362" t="s">
        <v>171</v>
      </c>
      <c r="E353" s="363" t="s">
        <v>5</v>
      </c>
      <c r="F353" s="364" t="s">
        <v>185</v>
      </c>
      <c r="H353" s="365">
        <v>32.34</v>
      </c>
      <c r="L353" s="361"/>
      <c r="M353" s="415"/>
      <c r="N353" s="416"/>
      <c r="O353" s="416"/>
      <c r="P353" s="416"/>
      <c r="Q353" s="416"/>
      <c r="R353" s="416"/>
      <c r="S353" s="416"/>
      <c r="T353" s="417"/>
      <c r="AT353" s="418" t="s">
        <v>171</v>
      </c>
      <c r="AU353" s="418" t="s">
        <v>90</v>
      </c>
      <c r="AV353" s="360" t="s">
        <v>96</v>
      </c>
      <c r="AW353" s="360" t="s">
        <v>42</v>
      </c>
      <c r="AX353" s="360" t="s">
        <v>44</v>
      </c>
      <c r="AY353" s="418" t="s">
        <v>163</v>
      </c>
    </row>
    <row r="354" spans="2:65" s="267" customFormat="1" ht="22.5" customHeight="1">
      <c r="B354" s="268"/>
      <c r="C354" s="367" t="s">
        <v>512</v>
      </c>
      <c r="D354" s="367" t="s">
        <v>256</v>
      </c>
      <c r="E354" s="368" t="s">
        <v>588</v>
      </c>
      <c r="F354" s="369" t="s">
        <v>589</v>
      </c>
      <c r="G354" s="370" t="s">
        <v>221</v>
      </c>
      <c r="H354" s="371">
        <v>33.957</v>
      </c>
      <c r="I354" s="137"/>
      <c r="J354" s="372">
        <f>ROUND(I354*H354,2)</f>
        <v>0</v>
      </c>
      <c r="K354" s="369" t="s">
        <v>169</v>
      </c>
      <c r="L354" s="421"/>
      <c r="M354" s="422" t="s">
        <v>5</v>
      </c>
      <c r="N354" s="423" t="s">
        <v>53</v>
      </c>
      <c r="O354" s="269"/>
      <c r="P354" s="403">
        <f>O354*H354</f>
        <v>0</v>
      </c>
      <c r="Q354" s="403">
        <v>0</v>
      </c>
      <c r="R354" s="403">
        <f>Q354*H354</f>
        <v>0</v>
      </c>
      <c r="S354" s="403">
        <v>0</v>
      </c>
      <c r="T354" s="404">
        <f>S354*H354</f>
        <v>0</v>
      </c>
      <c r="AR354" s="386" t="s">
        <v>423</v>
      </c>
      <c r="AT354" s="386" t="s">
        <v>256</v>
      </c>
      <c r="AU354" s="386" t="s">
        <v>90</v>
      </c>
      <c r="AY354" s="386" t="s">
        <v>163</v>
      </c>
      <c r="BE354" s="405">
        <f>IF(N354="základní",J354,0)</f>
        <v>0</v>
      </c>
      <c r="BF354" s="405">
        <f>IF(N354="snížená",J354,0)</f>
        <v>0</v>
      </c>
      <c r="BG354" s="405">
        <f>IF(N354="zákl. přenesená",J354,0)</f>
        <v>0</v>
      </c>
      <c r="BH354" s="405">
        <f>IF(N354="sníž. přenesená",J354,0)</f>
        <v>0</v>
      </c>
      <c r="BI354" s="405">
        <f>IF(N354="nulová",J354,0)</f>
        <v>0</v>
      </c>
      <c r="BJ354" s="386" t="s">
        <v>44</v>
      </c>
      <c r="BK354" s="405">
        <f>ROUND(I354*H354,2)</f>
        <v>0</v>
      </c>
      <c r="BL354" s="386" t="s">
        <v>333</v>
      </c>
      <c r="BM354" s="386" t="s">
        <v>1686</v>
      </c>
    </row>
    <row r="355" spans="2:51" s="350" customFormat="1" ht="13.5">
      <c r="B355" s="351"/>
      <c r="D355" s="362" t="s">
        <v>171</v>
      </c>
      <c r="F355" s="377" t="s">
        <v>1687</v>
      </c>
      <c r="H355" s="378">
        <v>33.957</v>
      </c>
      <c r="L355" s="351"/>
      <c r="M355" s="409"/>
      <c r="N355" s="410"/>
      <c r="O355" s="410"/>
      <c r="P355" s="410"/>
      <c r="Q355" s="410"/>
      <c r="R355" s="410"/>
      <c r="S355" s="410"/>
      <c r="T355" s="411"/>
      <c r="AT355" s="352" t="s">
        <v>171</v>
      </c>
      <c r="AU355" s="352" t="s">
        <v>90</v>
      </c>
      <c r="AV355" s="350" t="s">
        <v>90</v>
      </c>
      <c r="AW355" s="350" t="s">
        <v>6</v>
      </c>
      <c r="AX355" s="350" t="s">
        <v>44</v>
      </c>
      <c r="AY355" s="352" t="s">
        <v>163</v>
      </c>
    </row>
    <row r="356" spans="2:65" s="267" customFormat="1" ht="22.5" customHeight="1">
      <c r="B356" s="268"/>
      <c r="C356" s="338" t="s">
        <v>517</v>
      </c>
      <c r="D356" s="338" t="s">
        <v>165</v>
      </c>
      <c r="E356" s="339" t="s">
        <v>593</v>
      </c>
      <c r="F356" s="340" t="s">
        <v>594</v>
      </c>
      <c r="G356" s="341" t="s">
        <v>188</v>
      </c>
      <c r="H356" s="342">
        <v>12</v>
      </c>
      <c r="I356" s="107"/>
      <c r="J356" s="343">
        <f>ROUND(I356*H356,2)</f>
        <v>0</v>
      </c>
      <c r="K356" s="340" t="s">
        <v>169</v>
      </c>
      <c r="L356" s="268"/>
      <c r="M356" s="401" t="s">
        <v>5</v>
      </c>
      <c r="N356" s="402" t="s">
        <v>53</v>
      </c>
      <c r="O356" s="269"/>
      <c r="P356" s="403">
        <f>O356*H356</f>
        <v>0</v>
      </c>
      <c r="Q356" s="403">
        <v>0</v>
      </c>
      <c r="R356" s="403">
        <f>Q356*H356</f>
        <v>0</v>
      </c>
      <c r="S356" s="403">
        <v>0</v>
      </c>
      <c r="T356" s="404">
        <f>S356*H356</f>
        <v>0</v>
      </c>
      <c r="AR356" s="386" t="s">
        <v>333</v>
      </c>
      <c r="AT356" s="386" t="s">
        <v>165</v>
      </c>
      <c r="AU356" s="386" t="s">
        <v>90</v>
      </c>
      <c r="AY356" s="386" t="s">
        <v>163</v>
      </c>
      <c r="BE356" s="405">
        <f>IF(N356="základní",J356,0)</f>
        <v>0</v>
      </c>
      <c r="BF356" s="405">
        <f>IF(N356="snížená",J356,0)</f>
        <v>0</v>
      </c>
      <c r="BG356" s="405">
        <f>IF(N356="zákl. přenesená",J356,0)</f>
        <v>0</v>
      </c>
      <c r="BH356" s="405">
        <f>IF(N356="sníž. přenesená",J356,0)</f>
        <v>0</v>
      </c>
      <c r="BI356" s="405">
        <f>IF(N356="nulová",J356,0)</f>
        <v>0</v>
      </c>
      <c r="BJ356" s="386" t="s">
        <v>44</v>
      </c>
      <c r="BK356" s="405">
        <f>ROUND(I356*H356,2)</f>
        <v>0</v>
      </c>
      <c r="BL356" s="386" t="s">
        <v>333</v>
      </c>
      <c r="BM356" s="386" t="s">
        <v>1688</v>
      </c>
    </row>
    <row r="357" spans="2:47" s="267" customFormat="1" ht="40.5">
      <c r="B357" s="268"/>
      <c r="D357" s="346" t="s">
        <v>190</v>
      </c>
      <c r="F357" s="366" t="s">
        <v>596</v>
      </c>
      <c r="L357" s="268"/>
      <c r="M357" s="419"/>
      <c r="N357" s="269"/>
      <c r="O357" s="269"/>
      <c r="P357" s="269"/>
      <c r="Q357" s="269"/>
      <c r="R357" s="269"/>
      <c r="S357" s="269"/>
      <c r="T357" s="420"/>
      <c r="AT357" s="386" t="s">
        <v>190</v>
      </c>
      <c r="AU357" s="386" t="s">
        <v>90</v>
      </c>
    </row>
    <row r="358" spans="2:51" s="344" customFormat="1" ht="13.5">
      <c r="B358" s="345"/>
      <c r="D358" s="346" t="s">
        <v>171</v>
      </c>
      <c r="E358" s="347" t="s">
        <v>5</v>
      </c>
      <c r="F358" s="348" t="s">
        <v>172</v>
      </c>
      <c r="H358" s="349" t="s">
        <v>5</v>
      </c>
      <c r="L358" s="345"/>
      <c r="M358" s="406"/>
      <c r="N358" s="407"/>
      <c r="O358" s="407"/>
      <c r="P358" s="407"/>
      <c r="Q358" s="407"/>
      <c r="R358" s="407"/>
      <c r="S358" s="407"/>
      <c r="T358" s="408"/>
      <c r="AT358" s="349" t="s">
        <v>171</v>
      </c>
      <c r="AU358" s="349" t="s">
        <v>90</v>
      </c>
      <c r="AV358" s="344" t="s">
        <v>44</v>
      </c>
      <c r="AW358" s="344" t="s">
        <v>42</v>
      </c>
      <c r="AX358" s="344" t="s">
        <v>82</v>
      </c>
      <c r="AY358" s="349" t="s">
        <v>163</v>
      </c>
    </row>
    <row r="359" spans="2:51" s="344" customFormat="1" ht="27">
      <c r="B359" s="345"/>
      <c r="D359" s="346" t="s">
        <v>171</v>
      </c>
      <c r="E359" s="347" t="s">
        <v>5</v>
      </c>
      <c r="F359" s="348" t="s">
        <v>215</v>
      </c>
      <c r="H359" s="349" t="s">
        <v>5</v>
      </c>
      <c r="L359" s="345"/>
      <c r="M359" s="406"/>
      <c r="N359" s="407"/>
      <c r="O359" s="407"/>
      <c r="P359" s="407"/>
      <c r="Q359" s="407"/>
      <c r="R359" s="407"/>
      <c r="S359" s="407"/>
      <c r="T359" s="408"/>
      <c r="AT359" s="349" t="s">
        <v>171</v>
      </c>
      <c r="AU359" s="349" t="s">
        <v>90</v>
      </c>
      <c r="AV359" s="344" t="s">
        <v>44</v>
      </c>
      <c r="AW359" s="344" t="s">
        <v>42</v>
      </c>
      <c r="AX359" s="344" t="s">
        <v>82</v>
      </c>
      <c r="AY359" s="349" t="s">
        <v>163</v>
      </c>
    </row>
    <row r="360" spans="2:51" s="350" customFormat="1" ht="13.5">
      <c r="B360" s="351"/>
      <c r="D360" s="346" t="s">
        <v>171</v>
      </c>
      <c r="E360" s="352" t="s">
        <v>5</v>
      </c>
      <c r="F360" s="353" t="s">
        <v>1612</v>
      </c>
      <c r="H360" s="354">
        <v>4</v>
      </c>
      <c r="L360" s="351"/>
      <c r="M360" s="409"/>
      <c r="N360" s="410"/>
      <c r="O360" s="410"/>
      <c r="P360" s="410"/>
      <c r="Q360" s="410"/>
      <c r="R360" s="410"/>
      <c r="S360" s="410"/>
      <c r="T360" s="411"/>
      <c r="AT360" s="352" t="s">
        <v>171</v>
      </c>
      <c r="AU360" s="352" t="s">
        <v>90</v>
      </c>
      <c r="AV360" s="350" t="s">
        <v>90</v>
      </c>
      <c r="AW360" s="350" t="s">
        <v>42</v>
      </c>
      <c r="AX360" s="350" t="s">
        <v>82</v>
      </c>
      <c r="AY360" s="352" t="s">
        <v>163</v>
      </c>
    </row>
    <row r="361" spans="2:51" s="350" customFormat="1" ht="13.5">
      <c r="B361" s="351"/>
      <c r="D361" s="346" t="s">
        <v>171</v>
      </c>
      <c r="E361" s="352" t="s">
        <v>5</v>
      </c>
      <c r="F361" s="353" t="s">
        <v>1613</v>
      </c>
      <c r="H361" s="354">
        <v>4</v>
      </c>
      <c r="L361" s="351"/>
      <c r="M361" s="409"/>
      <c r="N361" s="410"/>
      <c r="O361" s="410"/>
      <c r="P361" s="410"/>
      <c r="Q361" s="410"/>
      <c r="R361" s="410"/>
      <c r="S361" s="410"/>
      <c r="T361" s="411"/>
      <c r="AT361" s="352" t="s">
        <v>171</v>
      </c>
      <c r="AU361" s="352" t="s">
        <v>90</v>
      </c>
      <c r="AV361" s="350" t="s">
        <v>90</v>
      </c>
      <c r="AW361" s="350" t="s">
        <v>42</v>
      </c>
      <c r="AX361" s="350" t="s">
        <v>82</v>
      </c>
      <c r="AY361" s="352" t="s">
        <v>163</v>
      </c>
    </row>
    <row r="362" spans="2:51" s="355" customFormat="1" ht="13.5">
      <c r="B362" s="356"/>
      <c r="D362" s="346" t="s">
        <v>171</v>
      </c>
      <c r="E362" s="357" t="s">
        <v>5</v>
      </c>
      <c r="F362" s="358" t="s">
        <v>181</v>
      </c>
      <c r="H362" s="359">
        <v>8</v>
      </c>
      <c r="L362" s="356"/>
      <c r="M362" s="412"/>
      <c r="N362" s="413"/>
      <c r="O362" s="413"/>
      <c r="P362" s="413"/>
      <c r="Q362" s="413"/>
      <c r="R362" s="413"/>
      <c r="S362" s="413"/>
      <c r="T362" s="414"/>
      <c r="AT362" s="357" t="s">
        <v>171</v>
      </c>
      <c r="AU362" s="357" t="s">
        <v>90</v>
      </c>
      <c r="AV362" s="355" t="s">
        <v>93</v>
      </c>
      <c r="AW362" s="355" t="s">
        <v>42</v>
      </c>
      <c r="AX362" s="355" t="s">
        <v>82</v>
      </c>
      <c r="AY362" s="357" t="s">
        <v>163</v>
      </c>
    </row>
    <row r="363" spans="2:51" s="350" customFormat="1" ht="13.5">
      <c r="B363" s="351"/>
      <c r="D363" s="346" t="s">
        <v>171</v>
      </c>
      <c r="E363" s="352" t="s">
        <v>5</v>
      </c>
      <c r="F363" s="353" t="s">
        <v>1614</v>
      </c>
      <c r="H363" s="354">
        <v>4</v>
      </c>
      <c r="L363" s="351"/>
      <c r="M363" s="409"/>
      <c r="N363" s="410"/>
      <c r="O363" s="410"/>
      <c r="P363" s="410"/>
      <c r="Q363" s="410"/>
      <c r="R363" s="410"/>
      <c r="S363" s="410"/>
      <c r="T363" s="411"/>
      <c r="AT363" s="352" t="s">
        <v>171</v>
      </c>
      <c r="AU363" s="352" t="s">
        <v>90</v>
      </c>
      <c r="AV363" s="350" t="s">
        <v>90</v>
      </c>
      <c r="AW363" s="350" t="s">
        <v>42</v>
      </c>
      <c r="AX363" s="350" t="s">
        <v>82</v>
      </c>
      <c r="AY363" s="352" t="s">
        <v>163</v>
      </c>
    </row>
    <row r="364" spans="2:51" s="355" customFormat="1" ht="13.5">
      <c r="B364" s="356"/>
      <c r="D364" s="346" t="s">
        <v>171</v>
      </c>
      <c r="E364" s="357" t="s">
        <v>5</v>
      </c>
      <c r="F364" s="358" t="s">
        <v>653</v>
      </c>
      <c r="H364" s="359">
        <v>4</v>
      </c>
      <c r="L364" s="356"/>
      <c r="M364" s="412"/>
      <c r="N364" s="413"/>
      <c r="O364" s="413"/>
      <c r="P364" s="413"/>
      <c r="Q364" s="413"/>
      <c r="R364" s="413"/>
      <c r="S364" s="413"/>
      <c r="T364" s="414"/>
      <c r="AT364" s="357" t="s">
        <v>171</v>
      </c>
      <c r="AU364" s="357" t="s">
        <v>90</v>
      </c>
      <c r="AV364" s="355" t="s">
        <v>93</v>
      </c>
      <c r="AW364" s="355" t="s">
        <v>42</v>
      </c>
      <c r="AX364" s="355" t="s">
        <v>82</v>
      </c>
      <c r="AY364" s="357" t="s">
        <v>163</v>
      </c>
    </row>
    <row r="365" spans="2:51" s="360" customFormat="1" ht="13.5">
      <c r="B365" s="361"/>
      <c r="D365" s="362" t="s">
        <v>171</v>
      </c>
      <c r="E365" s="363" t="s">
        <v>5</v>
      </c>
      <c r="F365" s="364" t="s">
        <v>185</v>
      </c>
      <c r="H365" s="365">
        <v>12</v>
      </c>
      <c r="L365" s="361"/>
      <c r="M365" s="415"/>
      <c r="N365" s="416"/>
      <c r="O365" s="416"/>
      <c r="P365" s="416"/>
      <c r="Q365" s="416"/>
      <c r="R365" s="416"/>
      <c r="S365" s="416"/>
      <c r="T365" s="417"/>
      <c r="AT365" s="418" t="s">
        <v>171</v>
      </c>
      <c r="AU365" s="418" t="s">
        <v>90</v>
      </c>
      <c r="AV365" s="360" t="s">
        <v>96</v>
      </c>
      <c r="AW365" s="360" t="s">
        <v>42</v>
      </c>
      <c r="AX365" s="360" t="s">
        <v>44</v>
      </c>
      <c r="AY365" s="418" t="s">
        <v>163</v>
      </c>
    </row>
    <row r="366" spans="2:65" s="267" customFormat="1" ht="22.5" customHeight="1">
      <c r="B366" s="268"/>
      <c r="C366" s="367" t="s">
        <v>522</v>
      </c>
      <c r="D366" s="367" t="s">
        <v>256</v>
      </c>
      <c r="E366" s="368" t="s">
        <v>598</v>
      </c>
      <c r="F366" s="369" t="s">
        <v>599</v>
      </c>
      <c r="G366" s="370" t="s">
        <v>188</v>
      </c>
      <c r="H366" s="371">
        <v>12.6</v>
      </c>
      <c r="I366" s="137"/>
      <c r="J366" s="372">
        <f>ROUND(I366*H366,2)</f>
        <v>0</v>
      </c>
      <c r="K366" s="369" t="s">
        <v>169</v>
      </c>
      <c r="L366" s="421"/>
      <c r="M366" s="422" t="s">
        <v>5</v>
      </c>
      <c r="N366" s="423" t="s">
        <v>53</v>
      </c>
      <c r="O366" s="269"/>
      <c r="P366" s="403">
        <f>O366*H366</f>
        <v>0</v>
      </c>
      <c r="Q366" s="403">
        <v>0</v>
      </c>
      <c r="R366" s="403">
        <f>Q366*H366</f>
        <v>0</v>
      </c>
      <c r="S366" s="403">
        <v>0</v>
      </c>
      <c r="T366" s="404">
        <f>S366*H366</f>
        <v>0</v>
      </c>
      <c r="AR366" s="386" t="s">
        <v>423</v>
      </c>
      <c r="AT366" s="386" t="s">
        <v>256</v>
      </c>
      <c r="AU366" s="386" t="s">
        <v>90</v>
      </c>
      <c r="AY366" s="386" t="s">
        <v>163</v>
      </c>
      <c r="BE366" s="405">
        <f>IF(N366="základní",J366,0)</f>
        <v>0</v>
      </c>
      <c r="BF366" s="405">
        <f>IF(N366="snížená",J366,0)</f>
        <v>0</v>
      </c>
      <c r="BG366" s="405">
        <f>IF(N366="zákl. přenesená",J366,0)</f>
        <v>0</v>
      </c>
      <c r="BH366" s="405">
        <f>IF(N366="sníž. přenesená",J366,0)</f>
        <v>0</v>
      </c>
      <c r="BI366" s="405">
        <f>IF(N366="nulová",J366,0)</f>
        <v>0</v>
      </c>
      <c r="BJ366" s="386" t="s">
        <v>44</v>
      </c>
      <c r="BK366" s="405">
        <f>ROUND(I366*H366,2)</f>
        <v>0</v>
      </c>
      <c r="BL366" s="386" t="s">
        <v>333</v>
      </c>
      <c r="BM366" s="386" t="s">
        <v>1689</v>
      </c>
    </row>
    <row r="367" spans="2:51" s="350" customFormat="1" ht="13.5">
      <c r="B367" s="351"/>
      <c r="D367" s="362" t="s">
        <v>171</v>
      </c>
      <c r="F367" s="377" t="s">
        <v>1690</v>
      </c>
      <c r="H367" s="378">
        <v>12.6</v>
      </c>
      <c r="L367" s="351"/>
      <c r="M367" s="409"/>
      <c r="N367" s="410"/>
      <c r="O367" s="410"/>
      <c r="P367" s="410"/>
      <c r="Q367" s="410"/>
      <c r="R367" s="410"/>
      <c r="S367" s="410"/>
      <c r="T367" s="411"/>
      <c r="AT367" s="352" t="s">
        <v>171</v>
      </c>
      <c r="AU367" s="352" t="s">
        <v>90</v>
      </c>
      <c r="AV367" s="350" t="s">
        <v>90</v>
      </c>
      <c r="AW367" s="350" t="s">
        <v>6</v>
      </c>
      <c r="AX367" s="350" t="s">
        <v>44</v>
      </c>
      <c r="AY367" s="352" t="s">
        <v>163</v>
      </c>
    </row>
    <row r="368" spans="2:65" s="267" customFormat="1" ht="22.5" customHeight="1">
      <c r="B368" s="268"/>
      <c r="C368" s="338" t="s">
        <v>526</v>
      </c>
      <c r="D368" s="338" t="s">
        <v>165</v>
      </c>
      <c r="E368" s="339" t="s">
        <v>603</v>
      </c>
      <c r="F368" s="340" t="s">
        <v>604</v>
      </c>
      <c r="G368" s="341" t="s">
        <v>188</v>
      </c>
      <c r="H368" s="342">
        <v>16.17</v>
      </c>
      <c r="I368" s="107"/>
      <c r="J368" s="343">
        <f>ROUND(I368*H368,2)</f>
        <v>0</v>
      </c>
      <c r="K368" s="340" t="s">
        <v>169</v>
      </c>
      <c r="L368" s="268"/>
      <c r="M368" s="401" t="s">
        <v>5</v>
      </c>
      <c r="N368" s="402" t="s">
        <v>53</v>
      </c>
      <c r="O368" s="269"/>
      <c r="P368" s="403">
        <f>O368*H368</f>
        <v>0</v>
      </c>
      <c r="Q368" s="403">
        <v>0.0002</v>
      </c>
      <c r="R368" s="403">
        <f>Q368*H368</f>
        <v>0.0032340000000000003</v>
      </c>
      <c r="S368" s="403">
        <v>0</v>
      </c>
      <c r="T368" s="404">
        <f>S368*H368</f>
        <v>0</v>
      </c>
      <c r="AR368" s="386" t="s">
        <v>333</v>
      </c>
      <c r="AT368" s="386" t="s">
        <v>165</v>
      </c>
      <c r="AU368" s="386" t="s">
        <v>90</v>
      </c>
      <c r="AY368" s="386" t="s">
        <v>163</v>
      </c>
      <c r="BE368" s="405">
        <f>IF(N368="základní",J368,0)</f>
        <v>0</v>
      </c>
      <c r="BF368" s="405">
        <f>IF(N368="snížená",J368,0)</f>
        <v>0</v>
      </c>
      <c r="BG368" s="405">
        <f>IF(N368="zákl. přenesená",J368,0)</f>
        <v>0</v>
      </c>
      <c r="BH368" s="405">
        <f>IF(N368="sníž. přenesená",J368,0)</f>
        <v>0</v>
      </c>
      <c r="BI368" s="405">
        <f>IF(N368="nulová",J368,0)</f>
        <v>0</v>
      </c>
      <c r="BJ368" s="386" t="s">
        <v>44</v>
      </c>
      <c r="BK368" s="405">
        <f>ROUND(I368*H368,2)</f>
        <v>0</v>
      </c>
      <c r="BL368" s="386" t="s">
        <v>333</v>
      </c>
      <c r="BM368" s="386" t="s">
        <v>1691</v>
      </c>
    </row>
    <row r="369" spans="2:51" s="344" customFormat="1" ht="13.5">
      <c r="B369" s="345"/>
      <c r="D369" s="346" t="s">
        <v>171</v>
      </c>
      <c r="E369" s="347" t="s">
        <v>5</v>
      </c>
      <c r="F369" s="348" t="s">
        <v>172</v>
      </c>
      <c r="H369" s="349" t="s">
        <v>5</v>
      </c>
      <c r="L369" s="345"/>
      <c r="M369" s="406"/>
      <c r="N369" s="407"/>
      <c r="O369" s="407"/>
      <c r="P369" s="407"/>
      <c r="Q369" s="407"/>
      <c r="R369" s="407"/>
      <c r="S369" s="407"/>
      <c r="T369" s="408"/>
      <c r="AT369" s="349" t="s">
        <v>171</v>
      </c>
      <c r="AU369" s="349" t="s">
        <v>90</v>
      </c>
      <c r="AV369" s="344" t="s">
        <v>44</v>
      </c>
      <c r="AW369" s="344" t="s">
        <v>42</v>
      </c>
      <c r="AX369" s="344" t="s">
        <v>82</v>
      </c>
      <c r="AY369" s="349" t="s">
        <v>163</v>
      </c>
    </row>
    <row r="370" spans="2:51" s="344" customFormat="1" ht="13.5">
      <c r="B370" s="345"/>
      <c r="D370" s="346" t="s">
        <v>171</v>
      </c>
      <c r="E370" s="347" t="s">
        <v>5</v>
      </c>
      <c r="F370" s="348" t="s">
        <v>554</v>
      </c>
      <c r="H370" s="349" t="s">
        <v>5</v>
      </c>
      <c r="L370" s="345"/>
      <c r="M370" s="406"/>
      <c r="N370" s="407"/>
      <c r="O370" s="407"/>
      <c r="P370" s="407"/>
      <c r="Q370" s="407"/>
      <c r="R370" s="407"/>
      <c r="S370" s="407"/>
      <c r="T370" s="408"/>
      <c r="AT370" s="349" t="s">
        <v>171</v>
      </c>
      <c r="AU370" s="349" t="s">
        <v>90</v>
      </c>
      <c r="AV370" s="344" t="s">
        <v>44</v>
      </c>
      <c r="AW370" s="344" t="s">
        <v>42</v>
      </c>
      <c r="AX370" s="344" t="s">
        <v>82</v>
      </c>
      <c r="AY370" s="349" t="s">
        <v>163</v>
      </c>
    </row>
    <row r="371" spans="2:51" s="350" customFormat="1" ht="13.5">
      <c r="B371" s="351"/>
      <c r="D371" s="346" t="s">
        <v>171</v>
      </c>
      <c r="E371" s="352" t="s">
        <v>5</v>
      </c>
      <c r="F371" s="353" t="s">
        <v>1680</v>
      </c>
      <c r="H371" s="354">
        <v>5.39</v>
      </c>
      <c r="L371" s="351"/>
      <c r="M371" s="409"/>
      <c r="N371" s="410"/>
      <c r="O371" s="410"/>
      <c r="P371" s="410"/>
      <c r="Q371" s="410"/>
      <c r="R371" s="410"/>
      <c r="S371" s="410"/>
      <c r="T371" s="411"/>
      <c r="AT371" s="352" t="s">
        <v>171</v>
      </c>
      <c r="AU371" s="352" t="s">
        <v>90</v>
      </c>
      <c r="AV371" s="350" t="s">
        <v>90</v>
      </c>
      <c r="AW371" s="350" t="s">
        <v>42</v>
      </c>
      <c r="AX371" s="350" t="s">
        <v>82</v>
      </c>
      <c r="AY371" s="352" t="s">
        <v>163</v>
      </c>
    </row>
    <row r="372" spans="2:51" s="350" customFormat="1" ht="13.5">
      <c r="B372" s="351"/>
      <c r="D372" s="346" t="s">
        <v>171</v>
      </c>
      <c r="E372" s="352" t="s">
        <v>5</v>
      </c>
      <c r="F372" s="353" t="s">
        <v>1681</v>
      </c>
      <c r="H372" s="354">
        <v>5.39</v>
      </c>
      <c r="L372" s="351"/>
      <c r="M372" s="409"/>
      <c r="N372" s="410"/>
      <c r="O372" s="410"/>
      <c r="P372" s="410"/>
      <c r="Q372" s="410"/>
      <c r="R372" s="410"/>
      <c r="S372" s="410"/>
      <c r="T372" s="411"/>
      <c r="AT372" s="352" t="s">
        <v>171</v>
      </c>
      <c r="AU372" s="352" t="s">
        <v>90</v>
      </c>
      <c r="AV372" s="350" t="s">
        <v>90</v>
      </c>
      <c r="AW372" s="350" t="s">
        <v>42</v>
      </c>
      <c r="AX372" s="350" t="s">
        <v>82</v>
      </c>
      <c r="AY372" s="352" t="s">
        <v>163</v>
      </c>
    </row>
    <row r="373" spans="2:51" s="355" customFormat="1" ht="13.5">
      <c r="B373" s="356"/>
      <c r="D373" s="346" t="s">
        <v>171</v>
      </c>
      <c r="E373" s="357" t="s">
        <v>5</v>
      </c>
      <c r="F373" s="358" t="s">
        <v>181</v>
      </c>
      <c r="H373" s="359">
        <v>10.78</v>
      </c>
      <c r="L373" s="356"/>
      <c r="M373" s="412"/>
      <c r="N373" s="413"/>
      <c r="O373" s="413"/>
      <c r="P373" s="413"/>
      <c r="Q373" s="413"/>
      <c r="R373" s="413"/>
      <c r="S373" s="413"/>
      <c r="T373" s="414"/>
      <c r="AT373" s="357" t="s">
        <v>171</v>
      </c>
      <c r="AU373" s="357" t="s">
        <v>90</v>
      </c>
      <c r="AV373" s="355" t="s">
        <v>93</v>
      </c>
      <c r="AW373" s="355" t="s">
        <v>42</v>
      </c>
      <c r="AX373" s="355" t="s">
        <v>82</v>
      </c>
      <c r="AY373" s="357" t="s">
        <v>163</v>
      </c>
    </row>
    <row r="374" spans="2:51" s="350" customFormat="1" ht="13.5">
      <c r="B374" s="351"/>
      <c r="D374" s="346" t="s">
        <v>171</v>
      </c>
      <c r="E374" s="352" t="s">
        <v>5</v>
      </c>
      <c r="F374" s="353" t="s">
        <v>1682</v>
      </c>
      <c r="H374" s="354">
        <v>5.39</v>
      </c>
      <c r="L374" s="351"/>
      <c r="M374" s="409"/>
      <c r="N374" s="410"/>
      <c r="O374" s="410"/>
      <c r="P374" s="410"/>
      <c r="Q374" s="410"/>
      <c r="R374" s="410"/>
      <c r="S374" s="410"/>
      <c r="T374" s="411"/>
      <c r="AT374" s="352" t="s">
        <v>171</v>
      </c>
      <c r="AU374" s="352" t="s">
        <v>90</v>
      </c>
      <c r="AV374" s="350" t="s">
        <v>90</v>
      </c>
      <c r="AW374" s="350" t="s">
        <v>42</v>
      </c>
      <c r="AX374" s="350" t="s">
        <v>82</v>
      </c>
      <c r="AY374" s="352" t="s">
        <v>163</v>
      </c>
    </row>
    <row r="375" spans="2:51" s="355" customFormat="1" ht="13.5">
      <c r="B375" s="356"/>
      <c r="D375" s="346" t="s">
        <v>171</v>
      </c>
      <c r="E375" s="357" t="s">
        <v>5</v>
      </c>
      <c r="F375" s="358" t="s">
        <v>653</v>
      </c>
      <c r="H375" s="359">
        <v>5.39</v>
      </c>
      <c r="L375" s="356"/>
      <c r="M375" s="412"/>
      <c r="N375" s="413"/>
      <c r="O375" s="413"/>
      <c r="P375" s="413"/>
      <c r="Q375" s="413"/>
      <c r="R375" s="413"/>
      <c r="S375" s="413"/>
      <c r="T375" s="414"/>
      <c r="AT375" s="357" t="s">
        <v>171</v>
      </c>
      <c r="AU375" s="357" t="s">
        <v>90</v>
      </c>
      <c r="AV375" s="355" t="s">
        <v>93</v>
      </c>
      <c r="AW375" s="355" t="s">
        <v>42</v>
      </c>
      <c r="AX375" s="355" t="s">
        <v>82</v>
      </c>
      <c r="AY375" s="357" t="s">
        <v>163</v>
      </c>
    </row>
    <row r="376" spans="2:51" s="360" customFormat="1" ht="13.5">
      <c r="B376" s="361"/>
      <c r="D376" s="362" t="s">
        <v>171</v>
      </c>
      <c r="E376" s="363" t="s">
        <v>5</v>
      </c>
      <c r="F376" s="364" t="s">
        <v>185</v>
      </c>
      <c r="H376" s="365">
        <v>16.17</v>
      </c>
      <c r="L376" s="361"/>
      <c r="M376" s="415"/>
      <c r="N376" s="416"/>
      <c r="O376" s="416"/>
      <c r="P376" s="416"/>
      <c r="Q376" s="416"/>
      <c r="R376" s="416"/>
      <c r="S376" s="416"/>
      <c r="T376" s="417"/>
      <c r="AT376" s="418" t="s">
        <v>171</v>
      </c>
      <c r="AU376" s="418" t="s">
        <v>90</v>
      </c>
      <c r="AV376" s="360" t="s">
        <v>96</v>
      </c>
      <c r="AW376" s="360" t="s">
        <v>42</v>
      </c>
      <c r="AX376" s="360" t="s">
        <v>44</v>
      </c>
      <c r="AY376" s="418" t="s">
        <v>163</v>
      </c>
    </row>
    <row r="377" spans="2:65" s="267" customFormat="1" ht="31.5" customHeight="1">
      <c r="B377" s="268"/>
      <c r="C377" s="338" t="s">
        <v>532</v>
      </c>
      <c r="D377" s="338" t="s">
        <v>165</v>
      </c>
      <c r="E377" s="339" t="s">
        <v>607</v>
      </c>
      <c r="F377" s="340" t="s">
        <v>608</v>
      </c>
      <c r="G377" s="341" t="s">
        <v>188</v>
      </c>
      <c r="H377" s="342">
        <v>16.17</v>
      </c>
      <c r="I377" s="107"/>
      <c r="J377" s="343">
        <f>ROUND(I377*H377,2)</f>
        <v>0</v>
      </c>
      <c r="K377" s="340" t="s">
        <v>169</v>
      </c>
      <c r="L377" s="268"/>
      <c r="M377" s="401" t="s">
        <v>5</v>
      </c>
      <c r="N377" s="402" t="s">
        <v>53</v>
      </c>
      <c r="O377" s="269"/>
      <c r="P377" s="403">
        <f>O377*H377</f>
        <v>0</v>
      </c>
      <c r="Q377" s="403">
        <v>0.00029</v>
      </c>
      <c r="R377" s="403">
        <f>Q377*H377</f>
        <v>0.0046893</v>
      </c>
      <c r="S377" s="403">
        <v>0</v>
      </c>
      <c r="T377" s="404">
        <f>S377*H377</f>
        <v>0</v>
      </c>
      <c r="AR377" s="386" t="s">
        <v>333</v>
      </c>
      <c r="AT377" s="386" t="s">
        <v>165</v>
      </c>
      <c r="AU377" s="386" t="s">
        <v>90</v>
      </c>
      <c r="AY377" s="386" t="s">
        <v>163</v>
      </c>
      <c r="BE377" s="405">
        <f>IF(N377="základní",J377,0)</f>
        <v>0</v>
      </c>
      <c r="BF377" s="405">
        <f>IF(N377="snížená",J377,0)</f>
        <v>0</v>
      </c>
      <c r="BG377" s="405">
        <f>IF(N377="zákl. přenesená",J377,0)</f>
        <v>0</v>
      </c>
      <c r="BH377" s="405">
        <f>IF(N377="sníž. přenesená",J377,0)</f>
        <v>0</v>
      </c>
      <c r="BI377" s="405">
        <f>IF(N377="nulová",J377,0)</f>
        <v>0</v>
      </c>
      <c r="BJ377" s="386" t="s">
        <v>44</v>
      </c>
      <c r="BK377" s="405">
        <f>ROUND(I377*H377,2)</f>
        <v>0</v>
      </c>
      <c r="BL377" s="386" t="s">
        <v>333</v>
      </c>
      <c r="BM377" s="386" t="s">
        <v>1692</v>
      </c>
    </row>
    <row r="378" spans="2:51" s="344" customFormat="1" ht="13.5">
      <c r="B378" s="345"/>
      <c r="D378" s="346" t="s">
        <v>171</v>
      </c>
      <c r="E378" s="347" t="s">
        <v>5</v>
      </c>
      <c r="F378" s="348" t="s">
        <v>172</v>
      </c>
      <c r="H378" s="349" t="s">
        <v>5</v>
      </c>
      <c r="L378" s="345"/>
      <c r="M378" s="406"/>
      <c r="N378" s="407"/>
      <c r="O378" s="407"/>
      <c r="P378" s="407"/>
      <c r="Q378" s="407"/>
      <c r="R378" s="407"/>
      <c r="S378" s="407"/>
      <c r="T378" s="408"/>
      <c r="AT378" s="349" t="s">
        <v>171</v>
      </c>
      <c r="AU378" s="349" t="s">
        <v>90</v>
      </c>
      <c r="AV378" s="344" t="s">
        <v>44</v>
      </c>
      <c r="AW378" s="344" t="s">
        <v>42</v>
      </c>
      <c r="AX378" s="344" t="s">
        <v>82</v>
      </c>
      <c r="AY378" s="349" t="s">
        <v>163</v>
      </c>
    </row>
    <row r="379" spans="2:51" s="344" customFormat="1" ht="13.5">
      <c r="B379" s="345"/>
      <c r="D379" s="346" t="s">
        <v>171</v>
      </c>
      <c r="E379" s="347" t="s">
        <v>5</v>
      </c>
      <c r="F379" s="348" t="s">
        <v>554</v>
      </c>
      <c r="H379" s="349" t="s">
        <v>5</v>
      </c>
      <c r="L379" s="345"/>
      <c r="M379" s="406"/>
      <c r="N379" s="407"/>
      <c r="O379" s="407"/>
      <c r="P379" s="407"/>
      <c r="Q379" s="407"/>
      <c r="R379" s="407"/>
      <c r="S379" s="407"/>
      <c r="T379" s="408"/>
      <c r="AT379" s="349" t="s">
        <v>171</v>
      </c>
      <c r="AU379" s="349" t="s">
        <v>90</v>
      </c>
      <c r="AV379" s="344" t="s">
        <v>44</v>
      </c>
      <c r="AW379" s="344" t="s">
        <v>42</v>
      </c>
      <c r="AX379" s="344" t="s">
        <v>82</v>
      </c>
      <c r="AY379" s="349" t="s">
        <v>163</v>
      </c>
    </row>
    <row r="380" spans="2:51" s="350" customFormat="1" ht="13.5">
      <c r="B380" s="351"/>
      <c r="D380" s="346" t="s">
        <v>171</v>
      </c>
      <c r="E380" s="352" t="s">
        <v>5</v>
      </c>
      <c r="F380" s="353" t="s">
        <v>1680</v>
      </c>
      <c r="H380" s="354">
        <v>5.39</v>
      </c>
      <c r="L380" s="351"/>
      <c r="M380" s="409"/>
      <c r="N380" s="410"/>
      <c r="O380" s="410"/>
      <c r="P380" s="410"/>
      <c r="Q380" s="410"/>
      <c r="R380" s="410"/>
      <c r="S380" s="410"/>
      <c r="T380" s="411"/>
      <c r="AT380" s="352" t="s">
        <v>171</v>
      </c>
      <c r="AU380" s="352" t="s">
        <v>90</v>
      </c>
      <c r="AV380" s="350" t="s">
        <v>90</v>
      </c>
      <c r="AW380" s="350" t="s">
        <v>42</v>
      </c>
      <c r="AX380" s="350" t="s">
        <v>82</v>
      </c>
      <c r="AY380" s="352" t="s">
        <v>163</v>
      </c>
    </row>
    <row r="381" spans="2:51" s="350" customFormat="1" ht="13.5">
      <c r="B381" s="351"/>
      <c r="D381" s="346" t="s">
        <v>171</v>
      </c>
      <c r="E381" s="352" t="s">
        <v>5</v>
      </c>
      <c r="F381" s="353" t="s">
        <v>1681</v>
      </c>
      <c r="H381" s="354">
        <v>5.39</v>
      </c>
      <c r="L381" s="351"/>
      <c r="M381" s="409"/>
      <c r="N381" s="410"/>
      <c r="O381" s="410"/>
      <c r="P381" s="410"/>
      <c r="Q381" s="410"/>
      <c r="R381" s="410"/>
      <c r="S381" s="410"/>
      <c r="T381" s="411"/>
      <c r="AT381" s="352" t="s">
        <v>171</v>
      </c>
      <c r="AU381" s="352" t="s">
        <v>90</v>
      </c>
      <c r="AV381" s="350" t="s">
        <v>90</v>
      </c>
      <c r="AW381" s="350" t="s">
        <v>42</v>
      </c>
      <c r="AX381" s="350" t="s">
        <v>82</v>
      </c>
      <c r="AY381" s="352" t="s">
        <v>163</v>
      </c>
    </row>
    <row r="382" spans="2:51" s="355" customFormat="1" ht="13.5">
      <c r="B382" s="356"/>
      <c r="D382" s="346" t="s">
        <v>171</v>
      </c>
      <c r="E382" s="357" t="s">
        <v>5</v>
      </c>
      <c r="F382" s="358" t="s">
        <v>181</v>
      </c>
      <c r="H382" s="359">
        <v>10.78</v>
      </c>
      <c r="L382" s="356"/>
      <c r="M382" s="412"/>
      <c r="N382" s="413"/>
      <c r="O382" s="413"/>
      <c r="P382" s="413"/>
      <c r="Q382" s="413"/>
      <c r="R382" s="413"/>
      <c r="S382" s="413"/>
      <c r="T382" s="414"/>
      <c r="AT382" s="357" t="s">
        <v>171</v>
      </c>
      <c r="AU382" s="357" t="s">
        <v>90</v>
      </c>
      <c r="AV382" s="355" t="s">
        <v>93</v>
      </c>
      <c r="AW382" s="355" t="s">
        <v>42</v>
      </c>
      <c r="AX382" s="355" t="s">
        <v>82</v>
      </c>
      <c r="AY382" s="357" t="s">
        <v>163</v>
      </c>
    </row>
    <row r="383" spans="2:51" s="350" customFormat="1" ht="13.5">
      <c r="B383" s="351"/>
      <c r="D383" s="346" t="s">
        <v>171</v>
      </c>
      <c r="E383" s="352" t="s">
        <v>5</v>
      </c>
      <c r="F383" s="353" t="s">
        <v>1682</v>
      </c>
      <c r="H383" s="354">
        <v>5.39</v>
      </c>
      <c r="L383" s="351"/>
      <c r="M383" s="409"/>
      <c r="N383" s="410"/>
      <c r="O383" s="410"/>
      <c r="P383" s="410"/>
      <c r="Q383" s="410"/>
      <c r="R383" s="410"/>
      <c r="S383" s="410"/>
      <c r="T383" s="411"/>
      <c r="AT383" s="352" t="s">
        <v>171</v>
      </c>
      <c r="AU383" s="352" t="s">
        <v>90</v>
      </c>
      <c r="AV383" s="350" t="s">
        <v>90</v>
      </c>
      <c r="AW383" s="350" t="s">
        <v>42</v>
      </c>
      <c r="AX383" s="350" t="s">
        <v>82</v>
      </c>
      <c r="AY383" s="352" t="s">
        <v>163</v>
      </c>
    </row>
    <row r="384" spans="2:51" s="355" customFormat="1" ht="13.5">
      <c r="B384" s="356"/>
      <c r="D384" s="346" t="s">
        <v>171</v>
      </c>
      <c r="E384" s="357" t="s">
        <v>5</v>
      </c>
      <c r="F384" s="358" t="s">
        <v>653</v>
      </c>
      <c r="H384" s="359">
        <v>5.39</v>
      </c>
      <c r="L384" s="356"/>
      <c r="M384" s="412"/>
      <c r="N384" s="413"/>
      <c r="O384" s="413"/>
      <c r="P384" s="413"/>
      <c r="Q384" s="413"/>
      <c r="R384" s="413"/>
      <c r="S384" s="413"/>
      <c r="T384" s="414"/>
      <c r="AT384" s="357" t="s">
        <v>171</v>
      </c>
      <c r="AU384" s="357" t="s">
        <v>90</v>
      </c>
      <c r="AV384" s="355" t="s">
        <v>93</v>
      </c>
      <c r="AW384" s="355" t="s">
        <v>42</v>
      </c>
      <c r="AX384" s="355" t="s">
        <v>82</v>
      </c>
      <c r="AY384" s="357" t="s">
        <v>163</v>
      </c>
    </row>
    <row r="385" spans="2:51" s="360" customFormat="1" ht="13.5">
      <c r="B385" s="361"/>
      <c r="D385" s="362" t="s">
        <v>171</v>
      </c>
      <c r="E385" s="363" t="s">
        <v>5</v>
      </c>
      <c r="F385" s="364" t="s">
        <v>185</v>
      </c>
      <c r="H385" s="365">
        <v>16.17</v>
      </c>
      <c r="L385" s="361"/>
      <c r="M385" s="415"/>
      <c r="N385" s="416"/>
      <c r="O385" s="416"/>
      <c r="P385" s="416"/>
      <c r="Q385" s="416"/>
      <c r="R385" s="416"/>
      <c r="S385" s="416"/>
      <c r="T385" s="417"/>
      <c r="AT385" s="418" t="s">
        <v>171</v>
      </c>
      <c r="AU385" s="418" t="s">
        <v>90</v>
      </c>
      <c r="AV385" s="360" t="s">
        <v>96</v>
      </c>
      <c r="AW385" s="360" t="s">
        <v>42</v>
      </c>
      <c r="AX385" s="360" t="s">
        <v>44</v>
      </c>
      <c r="AY385" s="418" t="s">
        <v>163</v>
      </c>
    </row>
    <row r="386" spans="2:65" s="267" customFormat="1" ht="31.5" customHeight="1">
      <c r="B386" s="268"/>
      <c r="C386" s="338" t="s">
        <v>536</v>
      </c>
      <c r="D386" s="338" t="s">
        <v>165</v>
      </c>
      <c r="E386" s="339" t="s">
        <v>611</v>
      </c>
      <c r="F386" s="340" t="s">
        <v>612</v>
      </c>
      <c r="G386" s="341" t="s">
        <v>188</v>
      </c>
      <c r="H386" s="342">
        <v>16.17</v>
      </c>
      <c r="I386" s="107"/>
      <c r="J386" s="343">
        <f>ROUND(I386*H386,2)</f>
        <v>0</v>
      </c>
      <c r="K386" s="340" t="s">
        <v>169</v>
      </c>
      <c r="L386" s="268"/>
      <c r="M386" s="401" t="s">
        <v>5</v>
      </c>
      <c r="N386" s="402" t="s">
        <v>53</v>
      </c>
      <c r="O386" s="269"/>
      <c r="P386" s="403">
        <f>O386*H386</f>
        <v>0</v>
      </c>
      <c r="Q386" s="403">
        <v>0</v>
      </c>
      <c r="R386" s="403">
        <f>Q386*H386</f>
        <v>0</v>
      </c>
      <c r="S386" s="403">
        <v>0</v>
      </c>
      <c r="T386" s="404">
        <f>S386*H386</f>
        <v>0</v>
      </c>
      <c r="AR386" s="386" t="s">
        <v>333</v>
      </c>
      <c r="AT386" s="386" t="s">
        <v>165</v>
      </c>
      <c r="AU386" s="386" t="s">
        <v>90</v>
      </c>
      <c r="AY386" s="386" t="s">
        <v>163</v>
      </c>
      <c r="BE386" s="405">
        <f>IF(N386="základní",J386,0)</f>
        <v>0</v>
      </c>
      <c r="BF386" s="405">
        <f>IF(N386="snížená",J386,0)</f>
        <v>0</v>
      </c>
      <c r="BG386" s="405">
        <f>IF(N386="zákl. přenesená",J386,0)</f>
        <v>0</v>
      </c>
      <c r="BH386" s="405">
        <f>IF(N386="sníž. přenesená",J386,0)</f>
        <v>0</v>
      </c>
      <c r="BI386" s="405">
        <f>IF(N386="nulová",J386,0)</f>
        <v>0</v>
      </c>
      <c r="BJ386" s="386" t="s">
        <v>44</v>
      </c>
      <c r="BK386" s="405">
        <f>ROUND(I386*H386,2)</f>
        <v>0</v>
      </c>
      <c r="BL386" s="386" t="s">
        <v>333</v>
      </c>
      <c r="BM386" s="386" t="s">
        <v>1693</v>
      </c>
    </row>
    <row r="387" spans="2:65" s="267" customFormat="1" ht="31.5" customHeight="1">
      <c r="B387" s="268"/>
      <c r="C387" s="338" t="s">
        <v>540</v>
      </c>
      <c r="D387" s="338" t="s">
        <v>165</v>
      </c>
      <c r="E387" s="339" t="s">
        <v>615</v>
      </c>
      <c r="F387" s="340" t="s">
        <v>616</v>
      </c>
      <c r="G387" s="341" t="s">
        <v>188</v>
      </c>
      <c r="H387" s="342">
        <v>16.17</v>
      </c>
      <c r="I387" s="107"/>
      <c r="J387" s="343">
        <f>ROUND(I387*H387,2)</f>
        <v>0</v>
      </c>
      <c r="K387" s="340" t="s">
        <v>169</v>
      </c>
      <c r="L387" s="268"/>
      <c r="M387" s="401" t="s">
        <v>5</v>
      </c>
      <c r="N387" s="402" t="s">
        <v>53</v>
      </c>
      <c r="O387" s="269"/>
      <c r="P387" s="403">
        <f>O387*H387</f>
        <v>0</v>
      </c>
      <c r="Q387" s="403">
        <v>1E-05</v>
      </c>
      <c r="R387" s="403">
        <f>Q387*H387</f>
        <v>0.00016170000000000003</v>
      </c>
      <c r="S387" s="403">
        <v>0</v>
      </c>
      <c r="T387" s="404">
        <f>S387*H387</f>
        <v>0</v>
      </c>
      <c r="AR387" s="386" t="s">
        <v>333</v>
      </c>
      <c r="AT387" s="386" t="s">
        <v>165</v>
      </c>
      <c r="AU387" s="386" t="s">
        <v>90</v>
      </c>
      <c r="AY387" s="386" t="s">
        <v>163</v>
      </c>
      <c r="BE387" s="405">
        <f>IF(N387="základní",J387,0)</f>
        <v>0</v>
      </c>
      <c r="BF387" s="405">
        <f>IF(N387="snížená",J387,0)</f>
        <v>0</v>
      </c>
      <c r="BG387" s="405">
        <f>IF(N387="zákl. přenesená",J387,0)</f>
        <v>0</v>
      </c>
      <c r="BH387" s="405">
        <f>IF(N387="sníž. přenesená",J387,0)</f>
        <v>0</v>
      </c>
      <c r="BI387" s="405">
        <f>IF(N387="nulová",J387,0)</f>
        <v>0</v>
      </c>
      <c r="BJ387" s="386" t="s">
        <v>44</v>
      </c>
      <c r="BK387" s="405">
        <f>ROUND(I387*H387,2)</f>
        <v>0</v>
      </c>
      <c r="BL387" s="386" t="s">
        <v>333</v>
      </c>
      <c r="BM387" s="386" t="s">
        <v>1694</v>
      </c>
    </row>
    <row r="388" spans="2:63" s="330" customFormat="1" ht="37.35" customHeight="1">
      <c r="B388" s="331"/>
      <c r="D388" s="335" t="s">
        <v>81</v>
      </c>
      <c r="E388" s="380" t="s">
        <v>618</v>
      </c>
      <c r="F388" s="380" t="s">
        <v>619</v>
      </c>
      <c r="J388" s="381">
        <f>BK388</f>
        <v>0</v>
      </c>
      <c r="L388" s="331"/>
      <c r="M388" s="395"/>
      <c r="N388" s="396"/>
      <c r="O388" s="396"/>
      <c r="P388" s="397">
        <f>SUM(P389:P393)</f>
        <v>0</v>
      </c>
      <c r="Q388" s="396"/>
      <c r="R388" s="397">
        <f>SUM(R389:R393)</f>
        <v>0</v>
      </c>
      <c r="S388" s="396"/>
      <c r="T388" s="398">
        <f>SUM(T389:T393)</f>
        <v>0</v>
      </c>
      <c r="AR388" s="332" t="s">
        <v>96</v>
      </c>
      <c r="AT388" s="399" t="s">
        <v>81</v>
      </c>
      <c r="AU388" s="399" t="s">
        <v>82</v>
      </c>
      <c r="AY388" s="332" t="s">
        <v>163</v>
      </c>
      <c r="BK388" s="400">
        <f>SUM(BK389:BK393)</f>
        <v>0</v>
      </c>
    </row>
    <row r="389" spans="2:65" s="267" customFormat="1" ht="22.5" customHeight="1">
      <c r="B389" s="268"/>
      <c r="C389" s="338" t="s">
        <v>544</v>
      </c>
      <c r="D389" s="338" t="s">
        <v>165</v>
      </c>
      <c r="E389" s="339" t="s">
        <v>621</v>
      </c>
      <c r="F389" s="340" t="s">
        <v>622</v>
      </c>
      <c r="G389" s="341" t="s">
        <v>623</v>
      </c>
      <c r="H389" s="342">
        <v>6</v>
      </c>
      <c r="I389" s="107"/>
      <c r="J389" s="343">
        <f>ROUND(I389*H389,2)</f>
        <v>0</v>
      </c>
      <c r="K389" s="340" t="s">
        <v>169</v>
      </c>
      <c r="L389" s="268"/>
      <c r="M389" s="401" t="s">
        <v>5</v>
      </c>
      <c r="N389" s="402" t="s">
        <v>53</v>
      </c>
      <c r="O389" s="269"/>
      <c r="P389" s="403">
        <f>O389*H389</f>
        <v>0</v>
      </c>
      <c r="Q389" s="403">
        <v>0</v>
      </c>
      <c r="R389" s="403">
        <f>Q389*H389</f>
        <v>0</v>
      </c>
      <c r="S389" s="403">
        <v>0</v>
      </c>
      <c r="T389" s="404">
        <f>S389*H389</f>
        <v>0</v>
      </c>
      <c r="AR389" s="386" t="s">
        <v>624</v>
      </c>
      <c r="AT389" s="386" t="s">
        <v>165</v>
      </c>
      <c r="AU389" s="386" t="s">
        <v>44</v>
      </c>
      <c r="AY389" s="386" t="s">
        <v>163</v>
      </c>
      <c r="BE389" s="405">
        <f>IF(N389="základní",J389,0)</f>
        <v>0</v>
      </c>
      <c r="BF389" s="405">
        <f>IF(N389="snížená",J389,0)</f>
        <v>0</v>
      </c>
      <c r="BG389" s="405">
        <f>IF(N389="zákl. přenesená",J389,0)</f>
        <v>0</v>
      </c>
      <c r="BH389" s="405">
        <f>IF(N389="sníž. přenesená",J389,0)</f>
        <v>0</v>
      </c>
      <c r="BI389" s="405">
        <f>IF(N389="nulová",J389,0)</f>
        <v>0</v>
      </c>
      <c r="BJ389" s="386" t="s">
        <v>44</v>
      </c>
      <c r="BK389" s="405">
        <f>ROUND(I389*H389,2)</f>
        <v>0</v>
      </c>
      <c r="BL389" s="386" t="s">
        <v>624</v>
      </c>
      <c r="BM389" s="386" t="s">
        <v>1695</v>
      </c>
    </row>
    <row r="390" spans="2:51" s="344" customFormat="1" ht="13.5">
      <c r="B390" s="345"/>
      <c r="D390" s="346" t="s">
        <v>171</v>
      </c>
      <c r="E390" s="347" t="s">
        <v>5</v>
      </c>
      <c r="F390" s="348" t="s">
        <v>626</v>
      </c>
      <c r="H390" s="349" t="s">
        <v>5</v>
      </c>
      <c r="L390" s="345"/>
      <c r="M390" s="406"/>
      <c r="N390" s="407"/>
      <c r="O390" s="407"/>
      <c r="P390" s="407"/>
      <c r="Q390" s="407"/>
      <c r="R390" s="407"/>
      <c r="S390" s="407"/>
      <c r="T390" s="408"/>
      <c r="AT390" s="349" t="s">
        <v>171</v>
      </c>
      <c r="AU390" s="349" t="s">
        <v>44</v>
      </c>
      <c r="AV390" s="344" t="s">
        <v>44</v>
      </c>
      <c r="AW390" s="344" t="s">
        <v>42</v>
      </c>
      <c r="AX390" s="344" t="s">
        <v>82</v>
      </c>
      <c r="AY390" s="349" t="s">
        <v>163</v>
      </c>
    </row>
    <row r="391" spans="2:51" s="344" customFormat="1" ht="13.5">
      <c r="B391" s="345"/>
      <c r="D391" s="346" t="s">
        <v>171</v>
      </c>
      <c r="E391" s="347" t="s">
        <v>5</v>
      </c>
      <c r="F391" s="348" t="s">
        <v>627</v>
      </c>
      <c r="H391" s="349" t="s">
        <v>5</v>
      </c>
      <c r="L391" s="345"/>
      <c r="M391" s="406"/>
      <c r="N391" s="407"/>
      <c r="O391" s="407"/>
      <c r="P391" s="407"/>
      <c r="Q391" s="407"/>
      <c r="R391" s="407"/>
      <c r="S391" s="407"/>
      <c r="T391" s="408"/>
      <c r="AT391" s="349" t="s">
        <v>171</v>
      </c>
      <c r="AU391" s="349" t="s">
        <v>44</v>
      </c>
      <c r="AV391" s="344" t="s">
        <v>44</v>
      </c>
      <c r="AW391" s="344" t="s">
        <v>42</v>
      </c>
      <c r="AX391" s="344" t="s">
        <v>82</v>
      </c>
      <c r="AY391" s="349" t="s">
        <v>163</v>
      </c>
    </row>
    <row r="392" spans="2:51" s="350" customFormat="1" ht="13.5">
      <c r="B392" s="351"/>
      <c r="D392" s="346" t="s">
        <v>171</v>
      </c>
      <c r="E392" s="352" t="s">
        <v>5</v>
      </c>
      <c r="F392" s="353" t="s">
        <v>1696</v>
      </c>
      <c r="H392" s="354">
        <v>6</v>
      </c>
      <c r="L392" s="351"/>
      <c r="M392" s="409"/>
      <c r="N392" s="410"/>
      <c r="O392" s="410"/>
      <c r="P392" s="410"/>
      <c r="Q392" s="410"/>
      <c r="R392" s="410"/>
      <c r="S392" s="410"/>
      <c r="T392" s="411"/>
      <c r="AT392" s="352" t="s">
        <v>171</v>
      </c>
      <c r="AU392" s="352" t="s">
        <v>44</v>
      </c>
      <c r="AV392" s="350" t="s">
        <v>90</v>
      </c>
      <c r="AW392" s="350" t="s">
        <v>42</v>
      </c>
      <c r="AX392" s="350" t="s">
        <v>82</v>
      </c>
      <c r="AY392" s="352" t="s">
        <v>163</v>
      </c>
    </row>
    <row r="393" spans="2:51" s="360" customFormat="1" ht="13.5">
      <c r="B393" s="361"/>
      <c r="D393" s="346" t="s">
        <v>171</v>
      </c>
      <c r="E393" s="373" t="s">
        <v>5</v>
      </c>
      <c r="F393" s="374" t="s">
        <v>185</v>
      </c>
      <c r="H393" s="375">
        <v>6</v>
      </c>
      <c r="L393" s="361"/>
      <c r="M393" s="415"/>
      <c r="N393" s="416"/>
      <c r="O393" s="416"/>
      <c r="P393" s="416"/>
      <c r="Q393" s="416"/>
      <c r="R393" s="416"/>
      <c r="S393" s="416"/>
      <c r="T393" s="417"/>
      <c r="AT393" s="418" t="s">
        <v>171</v>
      </c>
      <c r="AU393" s="418" t="s">
        <v>44</v>
      </c>
      <c r="AV393" s="360" t="s">
        <v>96</v>
      </c>
      <c r="AW393" s="360" t="s">
        <v>42</v>
      </c>
      <c r="AX393" s="360" t="s">
        <v>44</v>
      </c>
      <c r="AY393" s="418" t="s">
        <v>163</v>
      </c>
    </row>
    <row r="394" spans="2:63" s="330" customFormat="1" ht="37.35" customHeight="1">
      <c r="B394" s="331"/>
      <c r="D394" s="332" t="s">
        <v>81</v>
      </c>
      <c r="E394" s="333" t="s">
        <v>629</v>
      </c>
      <c r="F394" s="333" t="s">
        <v>630</v>
      </c>
      <c r="J394" s="334">
        <f>BK394</f>
        <v>0</v>
      </c>
      <c r="L394" s="331"/>
      <c r="M394" s="395"/>
      <c r="N394" s="396"/>
      <c r="O394" s="396"/>
      <c r="P394" s="397">
        <f>P395+P397</f>
        <v>0</v>
      </c>
      <c r="Q394" s="396"/>
      <c r="R394" s="397">
        <f>R395+R397</f>
        <v>0</v>
      </c>
      <c r="S394" s="396"/>
      <c r="T394" s="398">
        <f>T395+T397</f>
        <v>0</v>
      </c>
      <c r="AR394" s="332" t="s">
        <v>99</v>
      </c>
      <c r="AT394" s="399" t="s">
        <v>81</v>
      </c>
      <c r="AU394" s="399" t="s">
        <v>82</v>
      </c>
      <c r="AY394" s="332" t="s">
        <v>163</v>
      </c>
      <c r="BK394" s="400">
        <f>BK395+BK397</f>
        <v>0</v>
      </c>
    </row>
    <row r="395" spans="2:63" s="330" customFormat="1" ht="19.9" customHeight="1">
      <c r="B395" s="331"/>
      <c r="D395" s="335" t="s">
        <v>81</v>
      </c>
      <c r="E395" s="336" t="s">
        <v>631</v>
      </c>
      <c r="F395" s="336" t="s">
        <v>632</v>
      </c>
      <c r="J395" s="337">
        <f>BK395</f>
        <v>0</v>
      </c>
      <c r="L395" s="331"/>
      <c r="M395" s="395"/>
      <c r="N395" s="396"/>
      <c r="O395" s="396"/>
      <c r="P395" s="397">
        <f>P396</f>
        <v>0</v>
      </c>
      <c r="Q395" s="396"/>
      <c r="R395" s="397">
        <f>R396</f>
        <v>0</v>
      </c>
      <c r="S395" s="396"/>
      <c r="T395" s="398">
        <f>T396</f>
        <v>0</v>
      </c>
      <c r="AR395" s="332" t="s">
        <v>99</v>
      </c>
      <c r="AT395" s="399" t="s">
        <v>81</v>
      </c>
      <c r="AU395" s="399" t="s">
        <v>44</v>
      </c>
      <c r="AY395" s="332" t="s">
        <v>163</v>
      </c>
      <c r="BK395" s="400">
        <f>BK396</f>
        <v>0</v>
      </c>
    </row>
    <row r="396" spans="2:65" s="267" customFormat="1" ht="22.5" customHeight="1">
      <c r="B396" s="268"/>
      <c r="C396" s="338" t="s">
        <v>550</v>
      </c>
      <c r="D396" s="338" t="s">
        <v>165</v>
      </c>
      <c r="E396" s="339" t="s">
        <v>634</v>
      </c>
      <c r="F396" s="340" t="s">
        <v>635</v>
      </c>
      <c r="G396" s="341" t="s">
        <v>168</v>
      </c>
      <c r="H396" s="342">
        <v>1</v>
      </c>
      <c r="I396" s="107"/>
      <c r="J396" s="343">
        <f>ROUND(I396*H396,2)</f>
        <v>0</v>
      </c>
      <c r="K396" s="340" t="s">
        <v>169</v>
      </c>
      <c r="L396" s="268"/>
      <c r="M396" s="401" t="s">
        <v>5</v>
      </c>
      <c r="N396" s="402" t="s">
        <v>53</v>
      </c>
      <c r="O396" s="269"/>
      <c r="P396" s="403">
        <f>O396*H396</f>
        <v>0</v>
      </c>
      <c r="Q396" s="403">
        <v>0</v>
      </c>
      <c r="R396" s="403">
        <f>Q396*H396</f>
        <v>0</v>
      </c>
      <c r="S396" s="403">
        <v>0</v>
      </c>
      <c r="T396" s="404">
        <f>S396*H396</f>
        <v>0</v>
      </c>
      <c r="AR396" s="386" t="s">
        <v>636</v>
      </c>
      <c r="AT396" s="386" t="s">
        <v>165</v>
      </c>
      <c r="AU396" s="386" t="s">
        <v>90</v>
      </c>
      <c r="AY396" s="386" t="s">
        <v>163</v>
      </c>
      <c r="BE396" s="405">
        <f>IF(N396="základní",J396,0)</f>
        <v>0</v>
      </c>
      <c r="BF396" s="405">
        <f>IF(N396="snížená",J396,0)</f>
        <v>0</v>
      </c>
      <c r="BG396" s="405">
        <f>IF(N396="zákl. přenesená",J396,0)</f>
        <v>0</v>
      </c>
      <c r="BH396" s="405">
        <f>IF(N396="sníž. přenesená",J396,0)</f>
        <v>0</v>
      </c>
      <c r="BI396" s="405">
        <f>IF(N396="nulová",J396,0)</f>
        <v>0</v>
      </c>
      <c r="BJ396" s="386" t="s">
        <v>44</v>
      </c>
      <c r="BK396" s="405">
        <f>ROUND(I396*H396,2)</f>
        <v>0</v>
      </c>
      <c r="BL396" s="386" t="s">
        <v>636</v>
      </c>
      <c r="BM396" s="386" t="s">
        <v>1697</v>
      </c>
    </row>
    <row r="397" spans="2:63" s="330" customFormat="1" ht="29.85" customHeight="1">
      <c r="B397" s="331"/>
      <c r="D397" s="335" t="s">
        <v>81</v>
      </c>
      <c r="E397" s="336" t="s">
        <v>638</v>
      </c>
      <c r="F397" s="336" t="s">
        <v>639</v>
      </c>
      <c r="J397" s="337">
        <f>BK397</f>
        <v>0</v>
      </c>
      <c r="L397" s="331"/>
      <c r="M397" s="395"/>
      <c r="N397" s="396"/>
      <c r="O397" s="396"/>
      <c r="P397" s="397">
        <f>P398</f>
        <v>0</v>
      </c>
      <c r="Q397" s="396"/>
      <c r="R397" s="397">
        <f>R398</f>
        <v>0</v>
      </c>
      <c r="S397" s="396"/>
      <c r="T397" s="398">
        <f>T398</f>
        <v>0</v>
      </c>
      <c r="AR397" s="332" t="s">
        <v>99</v>
      </c>
      <c r="AT397" s="399" t="s">
        <v>81</v>
      </c>
      <c r="AU397" s="399" t="s">
        <v>44</v>
      </c>
      <c r="AY397" s="332" t="s">
        <v>163</v>
      </c>
      <c r="BK397" s="400">
        <f>BK398</f>
        <v>0</v>
      </c>
    </row>
    <row r="398" spans="2:65" s="267" customFormat="1" ht="31.5" customHeight="1">
      <c r="B398" s="268"/>
      <c r="C398" s="338" t="s">
        <v>573</v>
      </c>
      <c r="D398" s="338" t="s">
        <v>165</v>
      </c>
      <c r="E398" s="339" t="s">
        <v>641</v>
      </c>
      <c r="F398" s="340" t="s">
        <v>642</v>
      </c>
      <c r="G398" s="341" t="s">
        <v>643</v>
      </c>
      <c r="H398" s="342">
        <v>101</v>
      </c>
      <c r="I398" s="107"/>
      <c r="J398" s="343">
        <f>ROUND(I398*H398,2)</f>
        <v>0</v>
      </c>
      <c r="K398" s="340" t="s">
        <v>169</v>
      </c>
      <c r="L398" s="268"/>
      <c r="M398" s="401" t="s">
        <v>5</v>
      </c>
      <c r="N398" s="424" t="s">
        <v>53</v>
      </c>
      <c r="O398" s="425"/>
      <c r="P398" s="426">
        <f>O398*H398</f>
        <v>0</v>
      </c>
      <c r="Q398" s="426">
        <v>0</v>
      </c>
      <c r="R398" s="426">
        <f>Q398*H398</f>
        <v>0</v>
      </c>
      <c r="S398" s="426">
        <v>0</v>
      </c>
      <c r="T398" s="427">
        <f>S398*H398</f>
        <v>0</v>
      </c>
      <c r="AR398" s="386" t="s">
        <v>636</v>
      </c>
      <c r="AT398" s="386" t="s">
        <v>165</v>
      </c>
      <c r="AU398" s="386" t="s">
        <v>90</v>
      </c>
      <c r="AY398" s="386" t="s">
        <v>163</v>
      </c>
      <c r="BE398" s="405">
        <f>IF(N398="základní",J398,0)</f>
        <v>0</v>
      </c>
      <c r="BF398" s="405">
        <f>IF(N398="snížená",J398,0)</f>
        <v>0</v>
      </c>
      <c r="BG398" s="405">
        <f>IF(N398="zákl. přenesená",J398,0)</f>
        <v>0</v>
      </c>
      <c r="BH398" s="405">
        <f>IF(N398="sníž. přenesená",J398,0)</f>
        <v>0</v>
      </c>
      <c r="BI398" s="405">
        <f>IF(N398="nulová",J398,0)</f>
        <v>0</v>
      </c>
      <c r="BJ398" s="386" t="s">
        <v>44</v>
      </c>
      <c r="BK398" s="405">
        <f>ROUND(I398*H398,2)</f>
        <v>0</v>
      </c>
      <c r="BL398" s="386" t="s">
        <v>636</v>
      </c>
      <c r="BM398" s="386" t="s">
        <v>1698</v>
      </c>
    </row>
    <row r="399" spans="2:12" s="267" customFormat="1" ht="6.95" customHeight="1">
      <c r="B399" s="294"/>
      <c r="C399" s="295"/>
      <c r="D399" s="295"/>
      <c r="E399" s="295"/>
      <c r="F399" s="295"/>
      <c r="G399" s="295"/>
      <c r="H399" s="295"/>
      <c r="I399" s="295"/>
      <c r="J399" s="295"/>
      <c r="K399" s="295"/>
      <c r="L399" s="268"/>
    </row>
  </sheetData>
  <sheetProtection password="C712" sheet="1" objects="1" scenarios="1"/>
  <autoFilter ref="C89:K398"/>
  <mergeCells count="9">
    <mergeCell ref="E80:H80"/>
    <mergeCell ref="E82:H8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BR693"/>
  <sheetViews>
    <sheetView showGridLines="0" workbookViewId="0" topLeftCell="A1">
      <pane ySplit="1" topLeftCell="A94" activePane="bottomLeft" state="frozen"/>
      <selection pane="bottomLeft" activeCell="I114" sqref="I114"/>
    </sheetView>
  </sheetViews>
  <sheetFormatPr defaultColWidth="9.33203125" defaultRowHeight="13.5"/>
  <cols>
    <col min="1" max="1" width="8.33203125" style="258" customWidth="1"/>
    <col min="2" max="2" width="1.66796875" style="258" customWidth="1"/>
    <col min="3" max="3" width="4.16015625" style="258" customWidth="1"/>
    <col min="4" max="4" width="4.33203125" style="258" customWidth="1"/>
    <col min="5" max="5" width="17.16015625" style="258" customWidth="1"/>
    <col min="6" max="6" width="75" style="258" customWidth="1"/>
    <col min="7" max="7" width="8.66015625" style="258" customWidth="1"/>
    <col min="8" max="8" width="11.16015625" style="258" customWidth="1"/>
    <col min="9" max="9" width="12.66015625" style="258" customWidth="1"/>
    <col min="10" max="10" width="23.5" style="258" customWidth="1"/>
    <col min="11" max="11" width="15.5" style="258" customWidth="1"/>
    <col min="12" max="12" width="9.33203125" style="258" customWidth="1"/>
    <col min="13" max="18" width="9.33203125" style="258" hidden="1" customWidth="1"/>
    <col min="19" max="19" width="8.16015625" style="258" hidden="1" customWidth="1"/>
    <col min="20" max="20" width="29.66015625" style="258" hidden="1" customWidth="1"/>
    <col min="21" max="21" width="16.33203125" style="258" hidden="1" customWidth="1"/>
    <col min="22" max="22" width="12.33203125" style="258" customWidth="1"/>
    <col min="23" max="23" width="16.33203125" style="258" customWidth="1"/>
    <col min="24" max="24" width="12.33203125" style="258" customWidth="1"/>
    <col min="25" max="25" width="15" style="258" customWidth="1"/>
    <col min="26" max="26" width="11" style="258" customWidth="1"/>
    <col min="27" max="27" width="15" style="258" customWidth="1"/>
    <col min="28" max="28" width="16.33203125" style="258" customWidth="1"/>
    <col min="29" max="29" width="11" style="258" customWidth="1"/>
    <col min="30" max="30" width="15" style="258" customWidth="1"/>
    <col min="31" max="31" width="16.33203125" style="258" customWidth="1"/>
    <col min="32" max="43" width="9.33203125" style="258" customWidth="1"/>
    <col min="44" max="65" width="9.33203125" style="258" hidden="1" customWidth="1"/>
    <col min="66" max="16384" width="9.33203125" style="258" customWidth="1"/>
  </cols>
  <sheetData>
    <row r="1" spans="1:70" ht="21.75" customHeight="1">
      <c r="A1" s="383"/>
      <c r="B1" s="17"/>
      <c r="C1" s="17"/>
      <c r="D1" s="18" t="s">
        <v>1</v>
      </c>
      <c r="E1" s="17"/>
      <c r="F1" s="384" t="s">
        <v>120</v>
      </c>
      <c r="G1" s="530" t="s">
        <v>121</v>
      </c>
      <c r="H1" s="530"/>
      <c r="I1" s="17"/>
      <c r="J1" s="384" t="s">
        <v>122</v>
      </c>
      <c r="K1" s="18" t="s">
        <v>123</v>
      </c>
      <c r="L1" s="384" t="s">
        <v>124</v>
      </c>
      <c r="M1" s="384"/>
      <c r="N1" s="384"/>
      <c r="O1" s="384"/>
      <c r="P1" s="384"/>
      <c r="Q1" s="384"/>
      <c r="R1" s="384"/>
      <c r="S1" s="384"/>
      <c r="T1" s="384"/>
      <c r="U1" s="385"/>
      <c r="V1" s="385"/>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row>
    <row r="2" spans="3:46" ht="36.95" customHeight="1">
      <c r="L2" s="531" t="s">
        <v>8</v>
      </c>
      <c r="M2" s="532"/>
      <c r="N2" s="532"/>
      <c r="O2" s="532"/>
      <c r="P2" s="532"/>
      <c r="Q2" s="532"/>
      <c r="R2" s="532"/>
      <c r="S2" s="532"/>
      <c r="T2" s="532"/>
      <c r="U2" s="532"/>
      <c r="V2" s="532"/>
      <c r="AT2" s="386" t="s">
        <v>119</v>
      </c>
    </row>
    <row r="3" spans="2:46" ht="6.95" customHeight="1">
      <c r="B3" s="259"/>
      <c r="C3" s="260"/>
      <c r="D3" s="260"/>
      <c r="E3" s="260"/>
      <c r="F3" s="260"/>
      <c r="G3" s="260"/>
      <c r="H3" s="260"/>
      <c r="I3" s="260"/>
      <c r="J3" s="260"/>
      <c r="K3" s="261"/>
      <c r="AT3" s="386" t="s">
        <v>90</v>
      </c>
    </row>
    <row r="4" spans="2:46" ht="36.95" customHeight="1">
      <c r="B4" s="262"/>
      <c r="C4" s="263"/>
      <c r="D4" s="264" t="s">
        <v>125</v>
      </c>
      <c r="E4" s="263"/>
      <c r="F4" s="263"/>
      <c r="G4" s="263"/>
      <c r="H4" s="263"/>
      <c r="I4" s="263"/>
      <c r="J4" s="263"/>
      <c r="K4" s="265"/>
      <c r="M4" s="387" t="s">
        <v>13</v>
      </c>
      <c r="AT4" s="386" t="s">
        <v>6</v>
      </c>
    </row>
    <row r="5" spans="2:11" ht="6.95" customHeight="1">
      <c r="B5" s="262"/>
      <c r="C5" s="263"/>
      <c r="D5" s="263"/>
      <c r="E5" s="263"/>
      <c r="F5" s="263"/>
      <c r="G5" s="263"/>
      <c r="H5" s="263"/>
      <c r="I5" s="263"/>
      <c r="J5" s="263"/>
      <c r="K5" s="265"/>
    </row>
    <row r="6" spans="2:11" ht="15">
      <c r="B6" s="262"/>
      <c r="C6" s="263"/>
      <c r="D6" s="266" t="s">
        <v>19</v>
      </c>
      <c r="E6" s="263"/>
      <c r="F6" s="263"/>
      <c r="G6" s="263"/>
      <c r="H6" s="263"/>
      <c r="I6" s="263"/>
      <c r="J6" s="263"/>
      <c r="K6" s="265"/>
    </row>
    <row r="7" spans="2:11" ht="22.5" customHeight="1">
      <c r="B7" s="262"/>
      <c r="C7" s="263"/>
      <c r="D7" s="263"/>
      <c r="E7" s="525" t="str">
        <f>'Rekapitulace stavby'!K6</f>
        <v>Výměna nevyhovujících požárních uzávěrů objektů - Masarykova nemocnice Úl.</v>
      </c>
      <c r="F7" s="526"/>
      <c r="G7" s="526"/>
      <c r="H7" s="526"/>
      <c r="I7" s="263"/>
      <c r="J7" s="263"/>
      <c r="K7" s="265"/>
    </row>
    <row r="8" spans="2:11" s="267" customFormat="1" ht="15">
      <c r="B8" s="268"/>
      <c r="C8" s="269"/>
      <c r="D8" s="266" t="s">
        <v>126</v>
      </c>
      <c r="E8" s="269"/>
      <c r="F8" s="269"/>
      <c r="G8" s="269"/>
      <c r="H8" s="269"/>
      <c r="I8" s="269"/>
      <c r="J8" s="269"/>
      <c r="K8" s="270"/>
    </row>
    <row r="9" spans="2:11" s="267" customFormat="1" ht="36.95" customHeight="1">
      <c r="B9" s="268"/>
      <c r="C9" s="269"/>
      <c r="D9" s="269"/>
      <c r="E9" s="527" t="s">
        <v>1699</v>
      </c>
      <c r="F9" s="528"/>
      <c r="G9" s="528"/>
      <c r="H9" s="528"/>
      <c r="I9" s="269"/>
      <c r="J9" s="269"/>
      <c r="K9" s="270"/>
    </row>
    <row r="10" spans="2:11" s="267" customFormat="1" ht="13.5">
      <c r="B10" s="268"/>
      <c r="C10" s="269"/>
      <c r="D10" s="269"/>
      <c r="E10" s="269"/>
      <c r="F10" s="269"/>
      <c r="G10" s="269"/>
      <c r="H10" s="269"/>
      <c r="I10" s="269"/>
      <c r="J10" s="269"/>
      <c r="K10" s="270"/>
    </row>
    <row r="11" spans="2:11" s="267" customFormat="1" ht="14.45" customHeight="1">
      <c r="B11" s="268"/>
      <c r="C11" s="269"/>
      <c r="D11" s="266" t="s">
        <v>21</v>
      </c>
      <c r="E11" s="269"/>
      <c r="F11" s="271" t="s">
        <v>22</v>
      </c>
      <c r="G11" s="269"/>
      <c r="H11" s="269"/>
      <c r="I11" s="266" t="s">
        <v>23</v>
      </c>
      <c r="J11" s="271" t="s">
        <v>24</v>
      </c>
      <c r="K11" s="270"/>
    </row>
    <row r="12" spans="2:11" s="267" customFormat="1" ht="14.45" customHeight="1">
      <c r="B12" s="268"/>
      <c r="C12" s="269"/>
      <c r="D12" s="266" t="s">
        <v>25</v>
      </c>
      <c r="E12" s="269"/>
      <c r="F12" s="271" t="s">
        <v>26</v>
      </c>
      <c r="G12" s="269"/>
      <c r="H12" s="269"/>
      <c r="I12" s="266" t="s">
        <v>27</v>
      </c>
      <c r="J12" s="272" t="str">
        <f>'Rekapitulace stavby'!AN8</f>
        <v>09.02.2017</v>
      </c>
      <c r="K12" s="270"/>
    </row>
    <row r="13" spans="2:11" s="267" customFormat="1" ht="21.75" customHeight="1">
      <c r="B13" s="268"/>
      <c r="C13" s="269"/>
      <c r="D13" s="273" t="s">
        <v>29</v>
      </c>
      <c r="E13" s="269"/>
      <c r="F13" s="274" t="s">
        <v>30</v>
      </c>
      <c r="G13" s="269"/>
      <c r="H13" s="269"/>
      <c r="I13" s="273" t="s">
        <v>31</v>
      </c>
      <c r="J13" s="274" t="s">
        <v>32</v>
      </c>
      <c r="K13" s="270"/>
    </row>
    <row r="14" spans="2:11" s="267" customFormat="1" ht="14.45" customHeight="1">
      <c r="B14" s="268"/>
      <c r="C14" s="269"/>
      <c r="D14" s="266" t="s">
        <v>33</v>
      </c>
      <c r="E14" s="269"/>
      <c r="F14" s="269"/>
      <c r="G14" s="269"/>
      <c r="H14" s="269"/>
      <c r="I14" s="266" t="s">
        <v>34</v>
      </c>
      <c r="J14" s="271" t="s">
        <v>35</v>
      </c>
      <c r="K14" s="270"/>
    </row>
    <row r="15" spans="2:11" s="267" customFormat="1" ht="18" customHeight="1">
      <c r="B15" s="268"/>
      <c r="C15" s="269"/>
      <c r="D15" s="269"/>
      <c r="E15" s="271" t="s">
        <v>36</v>
      </c>
      <c r="F15" s="269"/>
      <c r="G15" s="269"/>
      <c r="H15" s="269"/>
      <c r="I15" s="266" t="s">
        <v>37</v>
      </c>
      <c r="J15" s="271" t="s">
        <v>38</v>
      </c>
      <c r="K15" s="270"/>
    </row>
    <row r="16" spans="2:11" s="267" customFormat="1" ht="6.95" customHeight="1">
      <c r="B16" s="268"/>
      <c r="C16" s="269"/>
      <c r="D16" s="269"/>
      <c r="E16" s="269"/>
      <c r="F16" s="269"/>
      <c r="G16" s="269"/>
      <c r="H16" s="269"/>
      <c r="I16" s="269"/>
      <c r="J16" s="269"/>
      <c r="K16" s="270"/>
    </row>
    <row r="17" spans="2:11" s="267" customFormat="1" ht="14.45" customHeight="1">
      <c r="B17" s="268"/>
      <c r="C17" s="269"/>
      <c r="D17" s="266" t="s">
        <v>39</v>
      </c>
      <c r="E17" s="269"/>
      <c r="F17" s="269"/>
      <c r="G17" s="269"/>
      <c r="H17" s="269"/>
      <c r="I17" s="266" t="s">
        <v>34</v>
      </c>
      <c r="J17" s="271" t="str">
        <f>IF('Rekapitulace stavby'!AN13="Vyplň údaj","",IF('Rekapitulace stavby'!AN13="","",'Rekapitulace stavby'!AN13))</f>
        <v/>
      </c>
      <c r="K17" s="270"/>
    </row>
    <row r="18" spans="2:11" s="267" customFormat="1" ht="18" customHeight="1">
      <c r="B18" s="268"/>
      <c r="C18" s="269"/>
      <c r="D18" s="269"/>
      <c r="E18" s="271" t="str">
        <f>IF('Rekapitulace stavby'!E14="Vyplň údaj","",IF('Rekapitulace stavby'!E14="","",'Rekapitulace stavby'!E14))</f>
        <v/>
      </c>
      <c r="F18" s="269"/>
      <c r="G18" s="269"/>
      <c r="H18" s="269"/>
      <c r="I18" s="266" t="s">
        <v>37</v>
      </c>
      <c r="J18" s="271" t="str">
        <f>IF('Rekapitulace stavby'!AN14="Vyplň údaj","",IF('Rekapitulace stavby'!AN14="","",'Rekapitulace stavby'!AN14))</f>
        <v/>
      </c>
      <c r="K18" s="270"/>
    </row>
    <row r="19" spans="2:11" s="267" customFormat="1" ht="6.95" customHeight="1">
      <c r="B19" s="268"/>
      <c r="C19" s="269"/>
      <c r="D19" s="269"/>
      <c r="E19" s="269"/>
      <c r="F19" s="269"/>
      <c r="G19" s="269"/>
      <c r="H19" s="269"/>
      <c r="I19" s="269"/>
      <c r="J19" s="269"/>
      <c r="K19" s="270"/>
    </row>
    <row r="20" spans="2:11" s="267" customFormat="1" ht="14.45" customHeight="1">
      <c r="B20" s="268"/>
      <c r="C20" s="269"/>
      <c r="D20" s="266" t="s">
        <v>41</v>
      </c>
      <c r="E20" s="269"/>
      <c r="F20" s="269"/>
      <c r="G20" s="269"/>
      <c r="H20" s="269"/>
      <c r="I20" s="266" t="s">
        <v>34</v>
      </c>
      <c r="J20" s="271" t="s">
        <v>5</v>
      </c>
      <c r="K20" s="270"/>
    </row>
    <row r="21" spans="2:11" s="267" customFormat="1" ht="18" customHeight="1">
      <c r="B21" s="268"/>
      <c r="C21" s="269"/>
      <c r="D21" s="269"/>
      <c r="E21" s="271" t="s">
        <v>43</v>
      </c>
      <c r="F21" s="269"/>
      <c r="G21" s="269"/>
      <c r="H21" s="269"/>
      <c r="I21" s="266" t="s">
        <v>37</v>
      </c>
      <c r="J21" s="271" t="s">
        <v>5</v>
      </c>
      <c r="K21" s="270"/>
    </row>
    <row r="22" spans="2:11" s="267" customFormat="1" ht="6.95" customHeight="1">
      <c r="B22" s="268"/>
      <c r="C22" s="269"/>
      <c r="D22" s="269"/>
      <c r="E22" s="269"/>
      <c r="F22" s="269"/>
      <c r="G22" s="269"/>
      <c r="H22" s="269"/>
      <c r="I22" s="269"/>
      <c r="J22" s="269"/>
      <c r="K22" s="270"/>
    </row>
    <row r="23" spans="2:11" s="267" customFormat="1" ht="14.45" customHeight="1">
      <c r="B23" s="268"/>
      <c r="C23" s="269"/>
      <c r="D23" s="266" t="s">
        <v>45</v>
      </c>
      <c r="E23" s="269"/>
      <c r="F23" s="269"/>
      <c r="G23" s="269"/>
      <c r="H23" s="269"/>
      <c r="I23" s="269"/>
      <c r="J23" s="269"/>
      <c r="K23" s="270"/>
    </row>
    <row r="24" spans="2:11" s="275" customFormat="1" ht="63" customHeight="1">
      <c r="B24" s="276"/>
      <c r="C24" s="277"/>
      <c r="D24" s="277"/>
      <c r="E24" s="529" t="s">
        <v>47</v>
      </c>
      <c r="F24" s="529"/>
      <c r="G24" s="529"/>
      <c r="H24" s="529"/>
      <c r="I24" s="277"/>
      <c r="J24" s="277"/>
      <c r="K24" s="278"/>
    </row>
    <row r="25" spans="2:11" s="267" customFormat="1" ht="6.95" customHeight="1">
      <c r="B25" s="268"/>
      <c r="C25" s="269"/>
      <c r="D25" s="269"/>
      <c r="E25" s="269"/>
      <c r="F25" s="269"/>
      <c r="G25" s="269"/>
      <c r="H25" s="269"/>
      <c r="I25" s="269"/>
      <c r="J25" s="269"/>
      <c r="K25" s="270"/>
    </row>
    <row r="26" spans="2:11" s="267" customFormat="1" ht="6.95" customHeight="1">
      <c r="B26" s="268"/>
      <c r="C26" s="269"/>
      <c r="D26" s="279"/>
      <c r="E26" s="279"/>
      <c r="F26" s="279"/>
      <c r="G26" s="279"/>
      <c r="H26" s="279"/>
      <c r="I26" s="279"/>
      <c r="J26" s="279"/>
      <c r="K26" s="280"/>
    </row>
    <row r="27" spans="2:11" s="267" customFormat="1" ht="25.35" customHeight="1">
      <c r="B27" s="268"/>
      <c r="C27" s="269"/>
      <c r="D27" s="281" t="s">
        <v>48</v>
      </c>
      <c r="E27" s="269"/>
      <c r="F27" s="269"/>
      <c r="G27" s="269"/>
      <c r="H27" s="269"/>
      <c r="I27" s="269"/>
      <c r="J27" s="282">
        <f>ROUND(J91,0)</f>
        <v>0</v>
      </c>
      <c r="K27" s="270"/>
    </row>
    <row r="28" spans="2:11" s="267" customFormat="1" ht="6.95" customHeight="1">
      <c r="B28" s="268"/>
      <c r="C28" s="269"/>
      <c r="D28" s="279"/>
      <c r="E28" s="279"/>
      <c r="F28" s="279"/>
      <c r="G28" s="279"/>
      <c r="H28" s="279"/>
      <c r="I28" s="279"/>
      <c r="J28" s="279"/>
      <c r="K28" s="280"/>
    </row>
    <row r="29" spans="2:11" s="267" customFormat="1" ht="14.45" customHeight="1">
      <c r="B29" s="268"/>
      <c r="C29" s="269"/>
      <c r="D29" s="269"/>
      <c r="E29" s="269"/>
      <c r="F29" s="283" t="s">
        <v>50</v>
      </c>
      <c r="G29" s="269"/>
      <c r="H29" s="269"/>
      <c r="I29" s="283" t="s">
        <v>49</v>
      </c>
      <c r="J29" s="283" t="s">
        <v>51</v>
      </c>
      <c r="K29" s="270"/>
    </row>
    <row r="30" spans="2:11" s="267" customFormat="1" ht="14.45" customHeight="1">
      <c r="B30" s="268"/>
      <c r="C30" s="269"/>
      <c r="D30" s="284" t="s">
        <v>52</v>
      </c>
      <c r="E30" s="284" t="s">
        <v>53</v>
      </c>
      <c r="F30" s="285">
        <f>ROUND(SUM(BE91:BE692),0)</f>
        <v>0</v>
      </c>
      <c r="G30" s="269"/>
      <c r="H30" s="269"/>
      <c r="I30" s="286">
        <v>0.21</v>
      </c>
      <c r="J30" s="285">
        <f>ROUND(ROUND((SUM(BE91:BE692)),0)*I30,1)</f>
        <v>0</v>
      </c>
      <c r="K30" s="270"/>
    </row>
    <row r="31" spans="2:11" s="267" customFormat="1" ht="14.45" customHeight="1">
      <c r="B31" s="268"/>
      <c r="C31" s="269"/>
      <c r="D31" s="269"/>
      <c r="E31" s="284" t="s">
        <v>54</v>
      </c>
      <c r="F31" s="285">
        <f>ROUND(SUM(BF91:BF692),0)</f>
        <v>0</v>
      </c>
      <c r="G31" s="269"/>
      <c r="H31" s="269"/>
      <c r="I31" s="286">
        <v>0.15</v>
      </c>
      <c r="J31" s="285">
        <f>ROUND(ROUND((SUM(BF91:BF692)),0)*I31,1)</f>
        <v>0</v>
      </c>
      <c r="K31" s="270"/>
    </row>
    <row r="32" spans="2:11" s="267" customFormat="1" ht="14.45" customHeight="1" hidden="1">
      <c r="B32" s="268"/>
      <c r="C32" s="269"/>
      <c r="D32" s="269"/>
      <c r="E32" s="284" t="s">
        <v>55</v>
      </c>
      <c r="F32" s="285">
        <f>ROUND(SUM(BG91:BG692),0)</f>
        <v>0</v>
      </c>
      <c r="G32" s="269"/>
      <c r="H32" s="269"/>
      <c r="I32" s="286">
        <v>0.21</v>
      </c>
      <c r="J32" s="285">
        <v>0</v>
      </c>
      <c r="K32" s="270"/>
    </row>
    <row r="33" spans="2:11" s="267" customFormat="1" ht="14.45" customHeight="1" hidden="1">
      <c r="B33" s="268"/>
      <c r="C33" s="269"/>
      <c r="D33" s="269"/>
      <c r="E33" s="284" t="s">
        <v>56</v>
      </c>
      <c r="F33" s="285">
        <f>ROUND(SUM(BH91:BH692),0)</f>
        <v>0</v>
      </c>
      <c r="G33" s="269"/>
      <c r="H33" s="269"/>
      <c r="I33" s="286">
        <v>0.15</v>
      </c>
      <c r="J33" s="285">
        <v>0</v>
      </c>
      <c r="K33" s="270"/>
    </row>
    <row r="34" spans="2:11" s="267" customFormat="1" ht="14.45" customHeight="1" hidden="1">
      <c r="B34" s="268"/>
      <c r="C34" s="269"/>
      <c r="D34" s="269"/>
      <c r="E34" s="284" t="s">
        <v>57</v>
      </c>
      <c r="F34" s="285">
        <f>ROUND(SUM(BI91:BI692),0)</f>
        <v>0</v>
      </c>
      <c r="G34" s="269"/>
      <c r="H34" s="269"/>
      <c r="I34" s="286">
        <v>0</v>
      </c>
      <c r="J34" s="285">
        <v>0</v>
      </c>
      <c r="K34" s="270"/>
    </row>
    <row r="35" spans="2:11" s="267" customFormat="1" ht="6.95" customHeight="1">
      <c r="B35" s="268"/>
      <c r="C35" s="269"/>
      <c r="D35" s="269"/>
      <c r="E35" s="269"/>
      <c r="F35" s="269"/>
      <c r="G35" s="269"/>
      <c r="H35" s="269"/>
      <c r="I35" s="269"/>
      <c r="J35" s="269"/>
      <c r="K35" s="270"/>
    </row>
    <row r="36" spans="2:11" s="267" customFormat="1" ht="25.35" customHeight="1">
      <c r="B36" s="268"/>
      <c r="C36" s="287"/>
      <c r="D36" s="288" t="s">
        <v>58</v>
      </c>
      <c r="E36" s="289"/>
      <c r="F36" s="289"/>
      <c r="G36" s="290" t="s">
        <v>59</v>
      </c>
      <c r="H36" s="291" t="s">
        <v>60</v>
      </c>
      <c r="I36" s="289"/>
      <c r="J36" s="292">
        <f>SUM(J27:J34)</f>
        <v>0</v>
      </c>
      <c r="K36" s="293"/>
    </row>
    <row r="37" spans="2:11" s="267" customFormat="1" ht="14.45" customHeight="1">
      <c r="B37" s="294"/>
      <c r="C37" s="295"/>
      <c r="D37" s="295"/>
      <c r="E37" s="295"/>
      <c r="F37" s="295"/>
      <c r="G37" s="295"/>
      <c r="H37" s="295"/>
      <c r="I37" s="295"/>
      <c r="J37" s="295"/>
      <c r="K37" s="296"/>
    </row>
    <row r="41" spans="2:11" s="267" customFormat="1" ht="6.95" customHeight="1">
      <c r="B41" s="297"/>
      <c r="C41" s="298"/>
      <c r="D41" s="298"/>
      <c r="E41" s="298"/>
      <c r="F41" s="298"/>
      <c r="G41" s="298"/>
      <c r="H41" s="298"/>
      <c r="I41" s="298"/>
      <c r="J41" s="298"/>
      <c r="K41" s="299"/>
    </row>
    <row r="42" spans="2:11" s="267" customFormat="1" ht="36.95" customHeight="1">
      <c r="B42" s="268"/>
      <c r="C42" s="264" t="s">
        <v>128</v>
      </c>
      <c r="D42" s="269"/>
      <c r="E42" s="269"/>
      <c r="F42" s="269"/>
      <c r="G42" s="269"/>
      <c r="H42" s="269"/>
      <c r="I42" s="269"/>
      <c r="J42" s="269"/>
      <c r="K42" s="270"/>
    </row>
    <row r="43" spans="2:11" s="267" customFormat="1" ht="6.95" customHeight="1">
      <c r="B43" s="268"/>
      <c r="C43" s="269"/>
      <c r="D43" s="269"/>
      <c r="E43" s="269"/>
      <c r="F43" s="269"/>
      <c r="G43" s="269"/>
      <c r="H43" s="269"/>
      <c r="I43" s="269"/>
      <c r="J43" s="269"/>
      <c r="K43" s="270"/>
    </row>
    <row r="44" spans="2:11" s="267" customFormat="1" ht="14.45" customHeight="1">
      <c r="B44" s="268"/>
      <c r="C44" s="266" t="s">
        <v>19</v>
      </c>
      <c r="D44" s="269"/>
      <c r="E44" s="269"/>
      <c r="F44" s="269"/>
      <c r="G44" s="269"/>
      <c r="H44" s="269"/>
      <c r="I44" s="269"/>
      <c r="J44" s="269"/>
      <c r="K44" s="270"/>
    </row>
    <row r="45" spans="2:11" s="267" customFormat="1" ht="22.5" customHeight="1">
      <c r="B45" s="268"/>
      <c r="C45" s="269"/>
      <c r="D45" s="269"/>
      <c r="E45" s="525" t="str">
        <f>E7</f>
        <v>Výměna nevyhovujících požárních uzávěrů objektů - Masarykova nemocnice Úl.</v>
      </c>
      <c r="F45" s="526"/>
      <c r="G45" s="526"/>
      <c r="H45" s="526"/>
      <c r="I45" s="269"/>
      <c r="J45" s="269"/>
      <c r="K45" s="270"/>
    </row>
    <row r="46" spans="2:11" s="267" customFormat="1" ht="14.45" customHeight="1">
      <c r="B46" s="268"/>
      <c r="C46" s="266" t="s">
        <v>126</v>
      </c>
      <c r="D46" s="269"/>
      <c r="E46" s="269"/>
      <c r="F46" s="269"/>
      <c r="G46" s="269"/>
      <c r="H46" s="269"/>
      <c r="I46" s="269"/>
      <c r="J46" s="269"/>
      <c r="K46" s="270"/>
    </row>
    <row r="47" spans="2:11" s="267" customFormat="1" ht="23.25" customHeight="1">
      <c r="B47" s="268"/>
      <c r="C47" s="269"/>
      <c r="D47" s="269"/>
      <c r="E47" s="527" t="str">
        <f>E9</f>
        <v>11 - Budova A - Kouřotěsné PÚ</v>
      </c>
      <c r="F47" s="528"/>
      <c r="G47" s="528"/>
      <c r="H47" s="528"/>
      <c r="I47" s="269"/>
      <c r="J47" s="269"/>
      <c r="K47" s="270"/>
    </row>
    <row r="48" spans="2:11" s="267" customFormat="1" ht="6.95" customHeight="1">
      <c r="B48" s="268"/>
      <c r="C48" s="269"/>
      <c r="D48" s="269"/>
      <c r="E48" s="269"/>
      <c r="F48" s="269"/>
      <c r="G48" s="269"/>
      <c r="H48" s="269"/>
      <c r="I48" s="269"/>
      <c r="J48" s="269"/>
      <c r="K48" s="270"/>
    </row>
    <row r="49" spans="2:11" s="267" customFormat="1" ht="18" customHeight="1">
      <c r="B49" s="268"/>
      <c r="C49" s="266" t="s">
        <v>25</v>
      </c>
      <c r="D49" s="269"/>
      <c r="E49" s="269"/>
      <c r="F49" s="271" t="str">
        <f>F12</f>
        <v>Ústí nad Labem</v>
      </c>
      <c r="G49" s="269"/>
      <c r="H49" s="269"/>
      <c r="I49" s="266" t="s">
        <v>27</v>
      </c>
      <c r="J49" s="272" t="str">
        <f>IF(J12="","",J12)</f>
        <v>09.02.2017</v>
      </c>
      <c r="K49" s="270"/>
    </row>
    <row r="50" spans="2:11" s="267" customFormat="1" ht="6.95" customHeight="1">
      <c r="B50" s="268"/>
      <c r="C50" s="269"/>
      <c r="D50" s="269"/>
      <c r="E50" s="269"/>
      <c r="F50" s="269"/>
      <c r="G50" s="269"/>
      <c r="H50" s="269"/>
      <c r="I50" s="269"/>
      <c r="J50" s="269"/>
      <c r="K50" s="270"/>
    </row>
    <row r="51" spans="2:11" s="267" customFormat="1" ht="15">
      <c r="B51" s="268"/>
      <c r="C51" s="266" t="s">
        <v>33</v>
      </c>
      <c r="D51" s="269"/>
      <c r="E51" s="269"/>
      <c r="F51" s="271" t="str">
        <f>E15</f>
        <v>Krajská zdravotní, a.s.</v>
      </c>
      <c r="G51" s="269"/>
      <c r="H51" s="269"/>
      <c r="I51" s="266" t="s">
        <v>41</v>
      </c>
      <c r="J51" s="271" t="str">
        <f>E21</f>
        <v>PBŘ</v>
      </c>
      <c r="K51" s="270"/>
    </row>
    <row r="52" spans="2:11" s="267" customFormat="1" ht="14.45" customHeight="1">
      <c r="B52" s="268"/>
      <c r="C52" s="266" t="s">
        <v>39</v>
      </c>
      <c r="D52" s="269"/>
      <c r="E52" s="269"/>
      <c r="F52" s="271" t="str">
        <f>IF(E18="","",E18)</f>
        <v/>
      </c>
      <c r="G52" s="269"/>
      <c r="H52" s="269"/>
      <c r="I52" s="269"/>
      <c r="J52" s="269"/>
      <c r="K52" s="270"/>
    </row>
    <row r="53" spans="2:11" s="267" customFormat="1" ht="10.35" customHeight="1">
      <c r="B53" s="268"/>
      <c r="C53" s="269"/>
      <c r="D53" s="269"/>
      <c r="E53" s="269"/>
      <c r="F53" s="269"/>
      <c r="G53" s="269"/>
      <c r="H53" s="269"/>
      <c r="I53" s="269"/>
      <c r="J53" s="269"/>
      <c r="K53" s="270"/>
    </row>
    <row r="54" spans="2:11" s="267" customFormat="1" ht="29.25" customHeight="1">
      <c r="B54" s="268"/>
      <c r="C54" s="300" t="s">
        <v>129</v>
      </c>
      <c r="D54" s="287"/>
      <c r="E54" s="287"/>
      <c r="F54" s="287"/>
      <c r="G54" s="287"/>
      <c r="H54" s="287"/>
      <c r="I54" s="287"/>
      <c r="J54" s="301" t="s">
        <v>130</v>
      </c>
      <c r="K54" s="302"/>
    </row>
    <row r="55" spans="2:11" s="267" customFormat="1" ht="10.35" customHeight="1">
      <c r="B55" s="268"/>
      <c r="C55" s="269"/>
      <c r="D55" s="269"/>
      <c r="E55" s="269"/>
      <c r="F55" s="269"/>
      <c r="G55" s="269"/>
      <c r="H55" s="269"/>
      <c r="I55" s="269"/>
      <c r="J55" s="269"/>
      <c r="K55" s="270"/>
    </row>
    <row r="56" spans="2:47" s="267" customFormat="1" ht="29.25" customHeight="1">
      <c r="B56" s="268"/>
      <c r="C56" s="303" t="s">
        <v>131</v>
      </c>
      <c r="D56" s="269"/>
      <c r="E56" s="269"/>
      <c r="F56" s="269"/>
      <c r="G56" s="269"/>
      <c r="H56" s="269"/>
      <c r="I56" s="269"/>
      <c r="J56" s="282">
        <f>J91</f>
        <v>0</v>
      </c>
      <c r="K56" s="270"/>
      <c r="AU56" s="386" t="s">
        <v>132</v>
      </c>
    </row>
    <row r="57" spans="2:11" s="304" customFormat="1" ht="24.95" customHeight="1">
      <c r="B57" s="305"/>
      <c r="C57" s="306"/>
      <c r="D57" s="307" t="s">
        <v>133</v>
      </c>
      <c r="E57" s="308"/>
      <c r="F57" s="308"/>
      <c r="G57" s="308"/>
      <c r="H57" s="308"/>
      <c r="I57" s="308"/>
      <c r="J57" s="309">
        <f>J92</f>
        <v>0</v>
      </c>
      <c r="K57" s="310"/>
    </row>
    <row r="58" spans="2:11" s="311" customFormat="1" ht="19.9" customHeight="1">
      <c r="B58" s="312"/>
      <c r="C58" s="313"/>
      <c r="D58" s="314" t="s">
        <v>134</v>
      </c>
      <c r="E58" s="315"/>
      <c r="F58" s="315"/>
      <c r="G58" s="315"/>
      <c r="H58" s="315"/>
      <c r="I58" s="315"/>
      <c r="J58" s="316">
        <f>J93</f>
        <v>0</v>
      </c>
      <c r="K58" s="317"/>
    </row>
    <row r="59" spans="2:11" s="311" customFormat="1" ht="19.9" customHeight="1">
      <c r="B59" s="312"/>
      <c r="C59" s="313"/>
      <c r="D59" s="314" t="s">
        <v>135</v>
      </c>
      <c r="E59" s="315"/>
      <c r="F59" s="315"/>
      <c r="G59" s="315"/>
      <c r="H59" s="315"/>
      <c r="I59" s="315"/>
      <c r="J59" s="316">
        <f>J219</f>
        <v>0</v>
      </c>
      <c r="K59" s="317"/>
    </row>
    <row r="60" spans="2:11" s="311" customFormat="1" ht="19.9" customHeight="1">
      <c r="B60" s="312"/>
      <c r="C60" s="313"/>
      <c r="D60" s="314" t="s">
        <v>136</v>
      </c>
      <c r="E60" s="315"/>
      <c r="F60" s="315"/>
      <c r="G60" s="315"/>
      <c r="H60" s="315"/>
      <c r="I60" s="315"/>
      <c r="J60" s="316">
        <f>J322</f>
        <v>0</v>
      </c>
      <c r="K60" s="317"/>
    </row>
    <row r="61" spans="2:11" s="311" customFormat="1" ht="19.9" customHeight="1">
      <c r="B61" s="312"/>
      <c r="C61" s="313"/>
      <c r="D61" s="314" t="s">
        <v>137</v>
      </c>
      <c r="E61" s="315"/>
      <c r="F61" s="315"/>
      <c r="G61" s="315"/>
      <c r="H61" s="315"/>
      <c r="I61" s="315"/>
      <c r="J61" s="316">
        <f>J338</f>
        <v>0</v>
      </c>
      <c r="K61" s="317"/>
    </row>
    <row r="62" spans="2:11" s="304" customFormat="1" ht="24.95" customHeight="1">
      <c r="B62" s="305"/>
      <c r="C62" s="306"/>
      <c r="D62" s="307" t="s">
        <v>138</v>
      </c>
      <c r="E62" s="308"/>
      <c r="F62" s="308"/>
      <c r="G62" s="308"/>
      <c r="H62" s="308"/>
      <c r="I62" s="308"/>
      <c r="J62" s="309">
        <f>J343</f>
        <v>0</v>
      </c>
      <c r="K62" s="310"/>
    </row>
    <row r="63" spans="2:11" s="311" customFormat="1" ht="19.9" customHeight="1">
      <c r="B63" s="312"/>
      <c r="C63" s="313"/>
      <c r="D63" s="314" t="s">
        <v>1700</v>
      </c>
      <c r="E63" s="315"/>
      <c r="F63" s="315"/>
      <c r="G63" s="315"/>
      <c r="H63" s="315"/>
      <c r="I63" s="315"/>
      <c r="J63" s="316">
        <f>J344</f>
        <v>0</v>
      </c>
      <c r="K63" s="317"/>
    </row>
    <row r="64" spans="2:11" s="311" customFormat="1" ht="19.9" customHeight="1">
      <c r="B64" s="312"/>
      <c r="C64" s="313"/>
      <c r="D64" s="314" t="s">
        <v>139</v>
      </c>
      <c r="E64" s="315"/>
      <c r="F64" s="315"/>
      <c r="G64" s="315"/>
      <c r="H64" s="315"/>
      <c r="I64" s="315"/>
      <c r="J64" s="316">
        <f>J346</f>
        <v>0</v>
      </c>
      <c r="K64" s="317"/>
    </row>
    <row r="65" spans="2:11" s="311" customFormat="1" ht="19.9" customHeight="1">
      <c r="B65" s="312"/>
      <c r="C65" s="313"/>
      <c r="D65" s="314" t="s">
        <v>140</v>
      </c>
      <c r="E65" s="315"/>
      <c r="F65" s="315"/>
      <c r="G65" s="315"/>
      <c r="H65" s="315"/>
      <c r="I65" s="315"/>
      <c r="J65" s="316">
        <f>J436</f>
        <v>0</v>
      </c>
      <c r="K65" s="317"/>
    </row>
    <row r="66" spans="2:11" s="311" customFormat="1" ht="19.9" customHeight="1">
      <c r="B66" s="312"/>
      <c r="C66" s="313"/>
      <c r="D66" s="314" t="s">
        <v>141</v>
      </c>
      <c r="E66" s="315"/>
      <c r="F66" s="315"/>
      <c r="G66" s="315"/>
      <c r="H66" s="315"/>
      <c r="I66" s="315"/>
      <c r="J66" s="316">
        <f>J466</f>
        <v>0</v>
      </c>
      <c r="K66" s="317"/>
    </row>
    <row r="67" spans="2:11" s="311" customFormat="1" ht="19.9" customHeight="1">
      <c r="B67" s="312"/>
      <c r="C67" s="313"/>
      <c r="D67" s="314" t="s">
        <v>142</v>
      </c>
      <c r="E67" s="315"/>
      <c r="F67" s="315"/>
      <c r="G67" s="315"/>
      <c r="H67" s="315"/>
      <c r="I67" s="315"/>
      <c r="J67" s="316">
        <f>J547</f>
        <v>0</v>
      </c>
      <c r="K67" s="317"/>
    </row>
    <row r="68" spans="2:11" s="304" customFormat="1" ht="24.95" customHeight="1">
      <c r="B68" s="305"/>
      <c r="C68" s="306"/>
      <c r="D68" s="307" t="s">
        <v>143</v>
      </c>
      <c r="E68" s="308"/>
      <c r="F68" s="308"/>
      <c r="G68" s="308"/>
      <c r="H68" s="308"/>
      <c r="I68" s="308"/>
      <c r="J68" s="309">
        <f>J678</f>
        <v>0</v>
      </c>
      <c r="K68" s="310"/>
    </row>
    <row r="69" spans="2:11" s="304" customFormat="1" ht="24.95" customHeight="1">
      <c r="B69" s="305"/>
      <c r="C69" s="306"/>
      <c r="D69" s="307" t="s">
        <v>144</v>
      </c>
      <c r="E69" s="308"/>
      <c r="F69" s="308"/>
      <c r="G69" s="308"/>
      <c r="H69" s="308"/>
      <c r="I69" s="308"/>
      <c r="J69" s="309">
        <f>J688</f>
        <v>0</v>
      </c>
      <c r="K69" s="310"/>
    </row>
    <row r="70" spans="2:11" s="311" customFormat="1" ht="19.9" customHeight="1">
      <c r="B70" s="312"/>
      <c r="C70" s="313"/>
      <c r="D70" s="314" t="s">
        <v>145</v>
      </c>
      <c r="E70" s="315"/>
      <c r="F70" s="315"/>
      <c r="G70" s="315"/>
      <c r="H70" s="315"/>
      <c r="I70" s="315"/>
      <c r="J70" s="316">
        <f>J689</f>
        <v>0</v>
      </c>
      <c r="K70" s="317"/>
    </row>
    <row r="71" spans="2:11" s="311" customFormat="1" ht="19.9" customHeight="1">
      <c r="B71" s="312"/>
      <c r="C71" s="313"/>
      <c r="D71" s="314" t="s">
        <v>146</v>
      </c>
      <c r="E71" s="315"/>
      <c r="F71" s="315"/>
      <c r="G71" s="315"/>
      <c r="H71" s="315"/>
      <c r="I71" s="315"/>
      <c r="J71" s="316">
        <f>J691</f>
        <v>0</v>
      </c>
      <c r="K71" s="317"/>
    </row>
    <row r="72" spans="2:11" s="267" customFormat="1" ht="21.75" customHeight="1">
      <c r="B72" s="268"/>
      <c r="C72" s="269"/>
      <c r="D72" s="269"/>
      <c r="E72" s="269"/>
      <c r="F72" s="269"/>
      <c r="G72" s="269"/>
      <c r="H72" s="269"/>
      <c r="I72" s="269"/>
      <c r="J72" s="269"/>
      <c r="K72" s="270"/>
    </row>
    <row r="73" spans="2:11" s="267" customFormat="1" ht="6.95" customHeight="1">
      <c r="B73" s="294"/>
      <c r="C73" s="295"/>
      <c r="D73" s="295"/>
      <c r="E73" s="295"/>
      <c r="F73" s="295"/>
      <c r="G73" s="295"/>
      <c r="H73" s="295"/>
      <c r="I73" s="295"/>
      <c r="J73" s="295"/>
      <c r="K73" s="296"/>
    </row>
    <row r="77" spans="2:12" s="267" customFormat="1" ht="6.95" customHeight="1">
      <c r="B77" s="297"/>
      <c r="C77" s="298"/>
      <c r="D77" s="298"/>
      <c r="E77" s="298"/>
      <c r="F77" s="298"/>
      <c r="G77" s="298"/>
      <c r="H77" s="298"/>
      <c r="I77" s="298"/>
      <c r="J77" s="298"/>
      <c r="K77" s="298"/>
      <c r="L77" s="268"/>
    </row>
    <row r="78" spans="2:12" s="267" customFormat="1" ht="36.95" customHeight="1">
      <c r="B78" s="268"/>
      <c r="C78" s="318" t="s">
        <v>147</v>
      </c>
      <c r="L78" s="268"/>
    </row>
    <row r="79" spans="2:12" s="267" customFormat="1" ht="6.95" customHeight="1">
      <c r="B79" s="268"/>
      <c r="L79" s="268"/>
    </row>
    <row r="80" spans="2:12" s="267" customFormat="1" ht="14.45" customHeight="1">
      <c r="B80" s="268"/>
      <c r="C80" s="319" t="s">
        <v>19</v>
      </c>
      <c r="L80" s="268"/>
    </row>
    <row r="81" spans="2:12" s="267" customFormat="1" ht="22.5" customHeight="1">
      <c r="B81" s="268"/>
      <c r="E81" s="520" t="str">
        <f>E7</f>
        <v>Výměna nevyhovujících požárních uzávěrů objektů - Masarykova nemocnice Úl.</v>
      </c>
      <c r="F81" s="521"/>
      <c r="G81" s="521"/>
      <c r="H81" s="521"/>
      <c r="L81" s="268"/>
    </row>
    <row r="82" spans="2:12" s="267" customFormat="1" ht="14.45" customHeight="1">
      <c r="B82" s="268"/>
      <c r="C82" s="319" t="s">
        <v>126</v>
      </c>
      <c r="L82" s="268"/>
    </row>
    <row r="83" spans="2:12" s="267" customFormat="1" ht="23.25" customHeight="1">
      <c r="B83" s="268"/>
      <c r="E83" s="522" t="str">
        <f>E9</f>
        <v>11 - Budova A - Kouřotěsné PÚ</v>
      </c>
      <c r="F83" s="523"/>
      <c r="G83" s="523"/>
      <c r="H83" s="523"/>
      <c r="L83" s="268"/>
    </row>
    <row r="84" spans="2:12" s="267" customFormat="1" ht="6.95" customHeight="1">
      <c r="B84" s="268"/>
      <c r="L84" s="268"/>
    </row>
    <row r="85" spans="2:12" s="267" customFormat="1" ht="18" customHeight="1">
      <c r="B85" s="268"/>
      <c r="C85" s="319" t="s">
        <v>25</v>
      </c>
      <c r="F85" s="320" t="str">
        <f>F12</f>
        <v>Ústí nad Labem</v>
      </c>
      <c r="I85" s="319" t="s">
        <v>27</v>
      </c>
      <c r="J85" s="321" t="str">
        <f>IF(J12="","",J12)</f>
        <v>09.02.2017</v>
      </c>
      <c r="L85" s="268"/>
    </row>
    <row r="86" spans="2:12" s="267" customFormat="1" ht="6.95" customHeight="1">
      <c r="B86" s="268"/>
      <c r="L86" s="268"/>
    </row>
    <row r="87" spans="2:12" s="267" customFormat="1" ht="15">
      <c r="B87" s="268"/>
      <c r="C87" s="319" t="s">
        <v>33</v>
      </c>
      <c r="F87" s="320" t="str">
        <f>E15</f>
        <v>Krajská zdravotní, a.s.</v>
      </c>
      <c r="I87" s="319" t="s">
        <v>41</v>
      </c>
      <c r="J87" s="320" t="str">
        <f>E21</f>
        <v>PBŘ</v>
      </c>
      <c r="L87" s="268"/>
    </row>
    <row r="88" spans="2:12" s="267" customFormat="1" ht="14.45" customHeight="1">
      <c r="B88" s="268"/>
      <c r="C88" s="319" t="s">
        <v>39</v>
      </c>
      <c r="F88" s="320" t="str">
        <f>IF(E18="","",E18)</f>
        <v/>
      </c>
      <c r="L88" s="268"/>
    </row>
    <row r="89" spans="2:12" s="267" customFormat="1" ht="10.35" customHeight="1">
      <c r="B89" s="268"/>
      <c r="L89" s="268"/>
    </row>
    <row r="90" spans="2:20" s="322" customFormat="1" ht="29.25" customHeight="1">
      <c r="B90" s="323"/>
      <c r="C90" s="324" t="s">
        <v>148</v>
      </c>
      <c r="D90" s="325" t="s">
        <v>67</v>
      </c>
      <c r="E90" s="325" t="s">
        <v>63</v>
      </c>
      <c r="F90" s="325" t="s">
        <v>149</v>
      </c>
      <c r="G90" s="325" t="s">
        <v>150</v>
      </c>
      <c r="H90" s="325" t="s">
        <v>151</v>
      </c>
      <c r="I90" s="326" t="s">
        <v>152</v>
      </c>
      <c r="J90" s="325" t="s">
        <v>130</v>
      </c>
      <c r="K90" s="327" t="s">
        <v>153</v>
      </c>
      <c r="L90" s="323"/>
      <c r="M90" s="388" t="s">
        <v>154</v>
      </c>
      <c r="N90" s="389" t="s">
        <v>52</v>
      </c>
      <c r="O90" s="389" t="s">
        <v>155</v>
      </c>
      <c r="P90" s="389" t="s">
        <v>156</v>
      </c>
      <c r="Q90" s="389" t="s">
        <v>157</v>
      </c>
      <c r="R90" s="389" t="s">
        <v>158</v>
      </c>
      <c r="S90" s="389" t="s">
        <v>159</v>
      </c>
      <c r="T90" s="390" t="s">
        <v>160</v>
      </c>
    </row>
    <row r="91" spans="2:63" s="267" customFormat="1" ht="29.25" customHeight="1">
      <c r="B91" s="268"/>
      <c r="C91" s="328" t="s">
        <v>131</v>
      </c>
      <c r="J91" s="329">
        <f>BK91</f>
        <v>0</v>
      </c>
      <c r="L91" s="268"/>
      <c r="M91" s="391"/>
      <c r="N91" s="279"/>
      <c r="O91" s="279"/>
      <c r="P91" s="392">
        <f>P92+P343+P678+P688</f>
        <v>0</v>
      </c>
      <c r="Q91" s="279"/>
      <c r="R91" s="392">
        <f>R92+R343+R678+R688</f>
        <v>7.76626356</v>
      </c>
      <c r="S91" s="279"/>
      <c r="T91" s="393">
        <f>T92+T343+T678+T688</f>
        <v>2.5207259</v>
      </c>
      <c r="AT91" s="386" t="s">
        <v>81</v>
      </c>
      <c r="AU91" s="386" t="s">
        <v>132</v>
      </c>
      <c r="BK91" s="394">
        <f>BK92+BK343+BK678+BK688</f>
        <v>0</v>
      </c>
    </row>
    <row r="92" spans="2:63" s="330" customFormat="1" ht="37.35" customHeight="1">
      <c r="B92" s="331"/>
      <c r="D92" s="332" t="s">
        <v>81</v>
      </c>
      <c r="E92" s="333" t="s">
        <v>161</v>
      </c>
      <c r="F92" s="333" t="s">
        <v>162</v>
      </c>
      <c r="J92" s="334">
        <f>BK92</f>
        <v>0</v>
      </c>
      <c r="L92" s="331"/>
      <c r="M92" s="395"/>
      <c r="N92" s="396"/>
      <c r="O92" s="396"/>
      <c r="P92" s="397">
        <f>P93+P219+P322+P338</f>
        <v>0</v>
      </c>
      <c r="Q92" s="396"/>
      <c r="R92" s="397">
        <f>R93+R219+R322+R338</f>
        <v>7.022517039999999</v>
      </c>
      <c r="S92" s="396"/>
      <c r="T92" s="398">
        <f>T93+T219+T322+T338</f>
        <v>2.469346</v>
      </c>
      <c r="AR92" s="332" t="s">
        <v>44</v>
      </c>
      <c r="AT92" s="399" t="s">
        <v>81</v>
      </c>
      <c r="AU92" s="399" t="s">
        <v>82</v>
      </c>
      <c r="AY92" s="332" t="s">
        <v>163</v>
      </c>
      <c r="BK92" s="400">
        <f>BK93+BK219+BK322+BK338</f>
        <v>0</v>
      </c>
    </row>
    <row r="93" spans="2:63" s="330" customFormat="1" ht="19.9" customHeight="1">
      <c r="B93" s="331"/>
      <c r="D93" s="335" t="s">
        <v>81</v>
      </c>
      <c r="E93" s="336" t="s">
        <v>102</v>
      </c>
      <c r="F93" s="336" t="s">
        <v>164</v>
      </c>
      <c r="J93" s="337">
        <f>BK93</f>
        <v>0</v>
      </c>
      <c r="L93" s="331"/>
      <c r="M93" s="395"/>
      <c r="N93" s="396"/>
      <c r="O93" s="396"/>
      <c r="P93" s="397">
        <f>SUM(P94:P218)</f>
        <v>0</v>
      </c>
      <c r="Q93" s="396"/>
      <c r="R93" s="397">
        <f>SUM(R94:R218)</f>
        <v>7.02145455</v>
      </c>
      <c r="S93" s="396"/>
      <c r="T93" s="398">
        <f>SUM(T94:T218)</f>
        <v>0</v>
      </c>
      <c r="AR93" s="332" t="s">
        <v>44</v>
      </c>
      <c r="AT93" s="399" t="s">
        <v>81</v>
      </c>
      <c r="AU93" s="399" t="s">
        <v>44</v>
      </c>
      <c r="AY93" s="332" t="s">
        <v>163</v>
      </c>
      <c r="BK93" s="400">
        <f>SUM(BK94:BK218)</f>
        <v>0</v>
      </c>
    </row>
    <row r="94" spans="2:65" s="267" customFormat="1" ht="31.5" customHeight="1">
      <c r="B94" s="268"/>
      <c r="C94" s="338" t="s">
        <v>44</v>
      </c>
      <c r="D94" s="338" t="s">
        <v>165</v>
      </c>
      <c r="E94" s="339" t="s">
        <v>166</v>
      </c>
      <c r="F94" s="340" t="s">
        <v>167</v>
      </c>
      <c r="G94" s="341" t="s">
        <v>168</v>
      </c>
      <c r="H94" s="342">
        <v>22</v>
      </c>
      <c r="I94" s="107"/>
      <c r="J94" s="343">
        <f>ROUND(I94*H94,2)</f>
        <v>0</v>
      </c>
      <c r="K94" s="340" t="s">
        <v>169</v>
      </c>
      <c r="L94" s="268"/>
      <c r="M94" s="401" t="s">
        <v>5</v>
      </c>
      <c r="N94" s="402" t="s">
        <v>53</v>
      </c>
      <c r="O94" s="269"/>
      <c r="P94" s="403">
        <f>O94*H94</f>
        <v>0</v>
      </c>
      <c r="Q94" s="403">
        <v>0.0102</v>
      </c>
      <c r="R94" s="403">
        <f>Q94*H94</f>
        <v>0.22440000000000002</v>
      </c>
      <c r="S94" s="403">
        <v>0</v>
      </c>
      <c r="T94" s="404">
        <f>S94*H94</f>
        <v>0</v>
      </c>
      <c r="AR94" s="386" t="s">
        <v>96</v>
      </c>
      <c r="AT94" s="386" t="s">
        <v>165</v>
      </c>
      <c r="AU94" s="386" t="s">
        <v>90</v>
      </c>
      <c r="AY94" s="386" t="s">
        <v>163</v>
      </c>
      <c r="BE94" s="405">
        <f>IF(N94="základní",J94,0)</f>
        <v>0</v>
      </c>
      <c r="BF94" s="405">
        <f>IF(N94="snížená",J94,0)</f>
        <v>0</v>
      </c>
      <c r="BG94" s="405">
        <f>IF(N94="zákl. přenesená",J94,0)</f>
        <v>0</v>
      </c>
      <c r="BH94" s="405">
        <f>IF(N94="sníž. přenesená",J94,0)</f>
        <v>0</v>
      </c>
      <c r="BI94" s="405">
        <f>IF(N94="nulová",J94,0)</f>
        <v>0</v>
      </c>
      <c r="BJ94" s="386" t="s">
        <v>44</v>
      </c>
      <c r="BK94" s="405">
        <f>ROUND(I94*H94,2)</f>
        <v>0</v>
      </c>
      <c r="BL94" s="386" t="s">
        <v>96</v>
      </c>
      <c r="BM94" s="386" t="s">
        <v>1701</v>
      </c>
    </row>
    <row r="95" spans="2:51" s="344" customFormat="1" ht="13.5">
      <c r="B95" s="345"/>
      <c r="D95" s="346" t="s">
        <v>171</v>
      </c>
      <c r="E95" s="347" t="s">
        <v>5</v>
      </c>
      <c r="F95" s="348" t="s">
        <v>172</v>
      </c>
      <c r="H95" s="349" t="s">
        <v>5</v>
      </c>
      <c r="L95" s="345"/>
      <c r="M95" s="406"/>
      <c r="N95" s="407"/>
      <c r="O95" s="407"/>
      <c r="P95" s="407"/>
      <c r="Q95" s="407"/>
      <c r="R95" s="407"/>
      <c r="S95" s="407"/>
      <c r="T95" s="408"/>
      <c r="AT95" s="349" t="s">
        <v>171</v>
      </c>
      <c r="AU95" s="349" t="s">
        <v>90</v>
      </c>
      <c r="AV95" s="344" t="s">
        <v>44</v>
      </c>
      <c r="AW95" s="344" t="s">
        <v>42</v>
      </c>
      <c r="AX95" s="344" t="s">
        <v>82</v>
      </c>
      <c r="AY95" s="349" t="s">
        <v>163</v>
      </c>
    </row>
    <row r="96" spans="2:51" s="344" customFormat="1" ht="27">
      <c r="B96" s="345"/>
      <c r="D96" s="346" t="s">
        <v>171</v>
      </c>
      <c r="E96" s="347" t="s">
        <v>5</v>
      </c>
      <c r="F96" s="348" t="s">
        <v>173</v>
      </c>
      <c r="H96" s="349" t="s">
        <v>5</v>
      </c>
      <c r="L96" s="345"/>
      <c r="M96" s="406"/>
      <c r="N96" s="407"/>
      <c r="O96" s="407"/>
      <c r="P96" s="407"/>
      <c r="Q96" s="407"/>
      <c r="R96" s="407"/>
      <c r="S96" s="407"/>
      <c r="T96" s="408"/>
      <c r="AT96" s="349" t="s">
        <v>171</v>
      </c>
      <c r="AU96" s="349" t="s">
        <v>90</v>
      </c>
      <c r="AV96" s="344" t="s">
        <v>44</v>
      </c>
      <c r="AW96" s="344" t="s">
        <v>42</v>
      </c>
      <c r="AX96" s="344" t="s">
        <v>82</v>
      </c>
      <c r="AY96" s="349" t="s">
        <v>163</v>
      </c>
    </row>
    <row r="97" spans="2:51" s="350" customFormat="1" ht="13.5">
      <c r="B97" s="351"/>
      <c r="D97" s="346" t="s">
        <v>171</v>
      </c>
      <c r="E97" s="352" t="s">
        <v>5</v>
      </c>
      <c r="F97" s="353" t="s">
        <v>1606</v>
      </c>
      <c r="H97" s="354">
        <v>2</v>
      </c>
      <c r="L97" s="351"/>
      <c r="M97" s="409"/>
      <c r="N97" s="410"/>
      <c r="O97" s="410"/>
      <c r="P97" s="410"/>
      <c r="Q97" s="410"/>
      <c r="R97" s="410"/>
      <c r="S97" s="410"/>
      <c r="T97" s="411"/>
      <c r="AT97" s="352" t="s">
        <v>171</v>
      </c>
      <c r="AU97" s="352" t="s">
        <v>90</v>
      </c>
      <c r="AV97" s="350" t="s">
        <v>90</v>
      </c>
      <c r="AW97" s="350" t="s">
        <v>42</v>
      </c>
      <c r="AX97" s="350" t="s">
        <v>82</v>
      </c>
      <c r="AY97" s="352" t="s">
        <v>163</v>
      </c>
    </row>
    <row r="98" spans="2:51" s="350" customFormat="1" ht="13.5">
      <c r="B98" s="351"/>
      <c r="D98" s="346" t="s">
        <v>171</v>
      </c>
      <c r="E98" s="352" t="s">
        <v>5</v>
      </c>
      <c r="F98" s="353" t="s">
        <v>1702</v>
      </c>
      <c r="H98" s="354">
        <v>2</v>
      </c>
      <c r="L98" s="351"/>
      <c r="M98" s="409"/>
      <c r="N98" s="410"/>
      <c r="O98" s="410"/>
      <c r="P98" s="410"/>
      <c r="Q98" s="410"/>
      <c r="R98" s="410"/>
      <c r="S98" s="410"/>
      <c r="T98" s="411"/>
      <c r="AT98" s="352" t="s">
        <v>171</v>
      </c>
      <c r="AU98" s="352" t="s">
        <v>90</v>
      </c>
      <c r="AV98" s="350" t="s">
        <v>90</v>
      </c>
      <c r="AW98" s="350" t="s">
        <v>42</v>
      </c>
      <c r="AX98" s="350" t="s">
        <v>82</v>
      </c>
      <c r="AY98" s="352" t="s">
        <v>163</v>
      </c>
    </row>
    <row r="99" spans="2:51" s="350" customFormat="1" ht="13.5">
      <c r="B99" s="351"/>
      <c r="D99" s="346" t="s">
        <v>171</v>
      </c>
      <c r="E99" s="352" t="s">
        <v>5</v>
      </c>
      <c r="F99" s="353" t="s">
        <v>1539</v>
      </c>
      <c r="H99" s="354">
        <v>2</v>
      </c>
      <c r="L99" s="351"/>
      <c r="M99" s="409"/>
      <c r="N99" s="410"/>
      <c r="O99" s="410"/>
      <c r="P99" s="410"/>
      <c r="Q99" s="410"/>
      <c r="R99" s="410"/>
      <c r="S99" s="410"/>
      <c r="T99" s="411"/>
      <c r="AT99" s="352" t="s">
        <v>171</v>
      </c>
      <c r="AU99" s="352" t="s">
        <v>90</v>
      </c>
      <c r="AV99" s="350" t="s">
        <v>90</v>
      </c>
      <c r="AW99" s="350" t="s">
        <v>42</v>
      </c>
      <c r="AX99" s="350" t="s">
        <v>82</v>
      </c>
      <c r="AY99" s="352" t="s">
        <v>163</v>
      </c>
    </row>
    <row r="100" spans="2:51" s="355" customFormat="1" ht="13.5">
      <c r="B100" s="356"/>
      <c r="D100" s="346" t="s">
        <v>171</v>
      </c>
      <c r="E100" s="357" t="s">
        <v>5</v>
      </c>
      <c r="F100" s="358" t="s">
        <v>176</v>
      </c>
      <c r="H100" s="359">
        <v>6</v>
      </c>
      <c r="L100" s="356"/>
      <c r="M100" s="412"/>
      <c r="N100" s="413"/>
      <c r="O100" s="413"/>
      <c r="P100" s="413"/>
      <c r="Q100" s="413"/>
      <c r="R100" s="413"/>
      <c r="S100" s="413"/>
      <c r="T100" s="414"/>
      <c r="AT100" s="357" t="s">
        <v>171</v>
      </c>
      <c r="AU100" s="357" t="s">
        <v>90</v>
      </c>
      <c r="AV100" s="355" t="s">
        <v>93</v>
      </c>
      <c r="AW100" s="355" t="s">
        <v>42</v>
      </c>
      <c r="AX100" s="355" t="s">
        <v>82</v>
      </c>
      <c r="AY100" s="357" t="s">
        <v>163</v>
      </c>
    </row>
    <row r="101" spans="2:51" s="350" customFormat="1" ht="13.5">
      <c r="B101" s="351"/>
      <c r="D101" s="346" t="s">
        <v>171</v>
      </c>
      <c r="E101" s="352" t="s">
        <v>5</v>
      </c>
      <c r="F101" s="353" t="s">
        <v>1703</v>
      </c>
      <c r="H101" s="354">
        <v>2</v>
      </c>
      <c r="L101" s="351"/>
      <c r="M101" s="409"/>
      <c r="N101" s="410"/>
      <c r="O101" s="410"/>
      <c r="P101" s="410"/>
      <c r="Q101" s="410"/>
      <c r="R101" s="410"/>
      <c r="S101" s="410"/>
      <c r="T101" s="411"/>
      <c r="AT101" s="352" t="s">
        <v>171</v>
      </c>
      <c r="AU101" s="352" t="s">
        <v>90</v>
      </c>
      <c r="AV101" s="350" t="s">
        <v>90</v>
      </c>
      <c r="AW101" s="350" t="s">
        <v>42</v>
      </c>
      <c r="AX101" s="350" t="s">
        <v>82</v>
      </c>
      <c r="AY101" s="352" t="s">
        <v>163</v>
      </c>
    </row>
    <row r="102" spans="2:51" s="350" customFormat="1" ht="13.5">
      <c r="B102" s="351"/>
      <c r="D102" s="346" t="s">
        <v>171</v>
      </c>
      <c r="E102" s="352" t="s">
        <v>5</v>
      </c>
      <c r="F102" s="353" t="s">
        <v>1704</v>
      </c>
      <c r="H102" s="354">
        <v>2</v>
      </c>
      <c r="L102" s="351"/>
      <c r="M102" s="409"/>
      <c r="N102" s="410"/>
      <c r="O102" s="410"/>
      <c r="P102" s="410"/>
      <c r="Q102" s="410"/>
      <c r="R102" s="410"/>
      <c r="S102" s="410"/>
      <c r="T102" s="411"/>
      <c r="AT102" s="352" t="s">
        <v>171</v>
      </c>
      <c r="AU102" s="352" t="s">
        <v>90</v>
      </c>
      <c r="AV102" s="350" t="s">
        <v>90</v>
      </c>
      <c r="AW102" s="350" t="s">
        <v>42</v>
      </c>
      <c r="AX102" s="350" t="s">
        <v>82</v>
      </c>
      <c r="AY102" s="352" t="s">
        <v>163</v>
      </c>
    </row>
    <row r="103" spans="2:51" s="350" customFormat="1" ht="13.5">
      <c r="B103" s="351"/>
      <c r="D103" s="346" t="s">
        <v>171</v>
      </c>
      <c r="E103" s="352" t="s">
        <v>5</v>
      </c>
      <c r="F103" s="353" t="s">
        <v>1705</v>
      </c>
      <c r="H103" s="354">
        <v>2</v>
      </c>
      <c r="L103" s="351"/>
      <c r="M103" s="409"/>
      <c r="N103" s="410"/>
      <c r="O103" s="410"/>
      <c r="P103" s="410"/>
      <c r="Q103" s="410"/>
      <c r="R103" s="410"/>
      <c r="S103" s="410"/>
      <c r="T103" s="411"/>
      <c r="AT103" s="352" t="s">
        <v>171</v>
      </c>
      <c r="AU103" s="352" t="s">
        <v>90</v>
      </c>
      <c r="AV103" s="350" t="s">
        <v>90</v>
      </c>
      <c r="AW103" s="350" t="s">
        <v>42</v>
      </c>
      <c r="AX103" s="350" t="s">
        <v>82</v>
      </c>
      <c r="AY103" s="352" t="s">
        <v>163</v>
      </c>
    </row>
    <row r="104" spans="2:51" s="350" customFormat="1" ht="13.5">
      <c r="B104" s="351"/>
      <c r="D104" s="346" t="s">
        <v>171</v>
      </c>
      <c r="E104" s="352" t="s">
        <v>5</v>
      </c>
      <c r="F104" s="353" t="s">
        <v>1706</v>
      </c>
      <c r="H104" s="354">
        <v>2</v>
      </c>
      <c r="L104" s="351"/>
      <c r="M104" s="409"/>
      <c r="N104" s="410"/>
      <c r="O104" s="410"/>
      <c r="P104" s="410"/>
      <c r="Q104" s="410"/>
      <c r="R104" s="410"/>
      <c r="S104" s="410"/>
      <c r="T104" s="411"/>
      <c r="AT104" s="352" t="s">
        <v>171</v>
      </c>
      <c r="AU104" s="352" t="s">
        <v>90</v>
      </c>
      <c r="AV104" s="350" t="s">
        <v>90</v>
      </c>
      <c r="AW104" s="350" t="s">
        <v>42</v>
      </c>
      <c r="AX104" s="350" t="s">
        <v>82</v>
      </c>
      <c r="AY104" s="352" t="s">
        <v>163</v>
      </c>
    </row>
    <row r="105" spans="2:51" s="355" customFormat="1" ht="13.5">
      <c r="B105" s="356"/>
      <c r="D105" s="346" t="s">
        <v>171</v>
      </c>
      <c r="E105" s="357" t="s">
        <v>5</v>
      </c>
      <c r="F105" s="358" t="s">
        <v>179</v>
      </c>
      <c r="H105" s="359">
        <v>8</v>
      </c>
      <c r="L105" s="356"/>
      <c r="M105" s="412"/>
      <c r="N105" s="413"/>
      <c r="O105" s="413"/>
      <c r="P105" s="413"/>
      <c r="Q105" s="413"/>
      <c r="R105" s="413"/>
      <c r="S105" s="413"/>
      <c r="T105" s="414"/>
      <c r="AT105" s="357" t="s">
        <v>171</v>
      </c>
      <c r="AU105" s="357" t="s">
        <v>90</v>
      </c>
      <c r="AV105" s="355" t="s">
        <v>93</v>
      </c>
      <c r="AW105" s="355" t="s">
        <v>42</v>
      </c>
      <c r="AX105" s="355" t="s">
        <v>82</v>
      </c>
      <c r="AY105" s="357" t="s">
        <v>163</v>
      </c>
    </row>
    <row r="106" spans="2:51" s="350" customFormat="1" ht="13.5">
      <c r="B106" s="351"/>
      <c r="D106" s="346" t="s">
        <v>171</v>
      </c>
      <c r="E106" s="352" t="s">
        <v>5</v>
      </c>
      <c r="F106" s="353" t="s">
        <v>1265</v>
      </c>
      <c r="H106" s="354">
        <v>2</v>
      </c>
      <c r="L106" s="351"/>
      <c r="M106" s="409"/>
      <c r="N106" s="410"/>
      <c r="O106" s="410"/>
      <c r="P106" s="410"/>
      <c r="Q106" s="410"/>
      <c r="R106" s="410"/>
      <c r="S106" s="410"/>
      <c r="T106" s="411"/>
      <c r="AT106" s="352" t="s">
        <v>171</v>
      </c>
      <c r="AU106" s="352" t="s">
        <v>90</v>
      </c>
      <c r="AV106" s="350" t="s">
        <v>90</v>
      </c>
      <c r="AW106" s="350" t="s">
        <v>42</v>
      </c>
      <c r="AX106" s="350" t="s">
        <v>82</v>
      </c>
      <c r="AY106" s="352" t="s">
        <v>163</v>
      </c>
    </row>
    <row r="107" spans="2:51" s="355" customFormat="1" ht="13.5">
      <c r="B107" s="356"/>
      <c r="D107" s="346" t="s">
        <v>171</v>
      </c>
      <c r="E107" s="357" t="s">
        <v>5</v>
      </c>
      <c r="F107" s="358" t="s">
        <v>181</v>
      </c>
      <c r="H107" s="359">
        <v>2</v>
      </c>
      <c r="L107" s="356"/>
      <c r="M107" s="412"/>
      <c r="N107" s="413"/>
      <c r="O107" s="413"/>
      <c r="P107" s="413"/>
      <c r="Q107" s="413"/>
      <c r="R107" s="413"/>
      <c r="S107" s="413"/>
      <c r="T107" s="414"/>
      <c r="AT107" s="357" t="s">
        <v>171</v>
      </c>
      <c r="AU107" s="357" t="s">
        <v>90</v>
      </c>
      <c r="AV107" s="355" t="s">
        <v>93</v>
      </c>
      <c r="AW107" s="355" t="s">
        <v>42</v>
      </c>
      <c r="AX107" s="355" t="s">
        <v>82</v>
      </c>
      <c r="AY107" s="357" t="s">
        <v>163</v>
      </c>
    </row>
    <row r="108" spans="2:51" s="350" customFormat="1" ht="13.5">
      <c r="B108" s="351"/>
      <c r="D108" s="346" t="s">
        <v>171</v>
      </c>
      <c r="E108" s="352" t="s">
        <v>5</v>
      </c>
      <c r="F108" s="353" t="s">
        <v>1707</v>
      </c>
      <c r="H108" s="354">
        <v>2</v>
      </c>
      <c r="L108" s="351"/>
      <c r="M108" s="409"/>
      <c r="N108" s="410"/>
      <c r="O108" s="410"/>
      <c r="P108" s="410"/>
      <c r="Q108" s="410"/>
      <c r="R108" s="410"/>
      <c r="S108" s="410"/>
      <c r="T108" s="411"/>
      <c r="AT108" s="352" t="s">
        <v>171</v>
      </c>
      <c r="AU108" s="352" t="s">
        <v>90</v>
      </c>
      <c r="AV108" s="350" t="s">
        <v>90</v>
      </c>
      <c r="AW108" s="350" t="s">
        <v>42</v>
      </c>
      <c r="AX108" s="350" t="s">
        <v>82</v>
      </c>
      <c r="AY108" s="352" t="s">
        <v>163</v>
      </c>
    </row>
    <row r="109" spans="2:51" s="355" customFormat="1" ht="13.5">
      <c r="B109" s="356"/>
      <c r="D109" s="346" t="s">
        <v>171</v>
      </c>
      <c r="E109" s="357" t="s">
        <v>5</v>
      </c>
      <c r="F109" s="358" t="s">
        <v>653</v>
      </c>
      <c r="H109" s="359">
        <v>2</v>
      </c>
      <c r="L109" s="356"/>
      <c r="M109" s="412"/>
      <c r="N109" s="413"/>
      <c r="O109" s="413"/>
      <c r="P109" s="413"/>
      <c r="Q109" s="413"/>
      <c r="R109" s="413"/>
      <c r="S109" s="413"/>
      <c r="T109" s="414"/>
      <c r="AT109" s="357" t="s">
        <v>171</v>
      </c>
      <c r="AU109" s="357" t="s">
        <v>90</v>
      </c>
      <c r="AV109" s="355" t="s">
        <v>93</v>
      </c>
      <c r="AW109" s="355" t="s">
        <v>42</v>
      </c>
      <c r="AX109" s="355" t="s">
        <v>82</v>
      </c>
      <c r="AY109" s="357" t="s">
        <v>163</v>
      </c>
    </row>
    <row r="110" spans="2:51" s="350" customFormat="1" ht="13.5">
      <c r="B110" s="351"/>
      <c r="D110" s="346" t="s">
        <v>171</v>
      </c>
      <c r="E110" s="352" t="s">
        <v>5</v>
      </c>
      <c r="F110" s="353" t="s">
        <v>1708</v>
      </c>
      <c r="H110" s="354">
        <v>2</v>
      </c>
      <c r="L110" s="351"/>
      <c r="M110" s="409"/>
      <c r="N110" s="410"/>
      <c r="O110" s="410"/>
      <c r="P110" s="410"/>
      <c r="Q110" s="410"/>
      <c r="R110" s="410"/>
      <c r="S110" s="410"/>
      <c r="T110" s="411"/>
      <c r="AT110" s="352" t="s">
        <v>171</v>
      </c>
      <c r="AU110" s="352" t="s">
        <v>90</v>
      </c>
      <c r="AV110" s="350" t="s">
        <v>90</v>
      </c>
      <c r="AW110" s="350" t="s">
        <v>42</v>
      </c>
      <c r="AX110" s="350" t="s">
        <v>82</v>
      </c>
      <c r="AY110" s="352" t="s">
        <v>163</v>
      </c>
    </row>
    <row r="111" spans="2:51" s="350" customFormat="1" ht="13.5">
      <c r="B111" s="351"/>
      <c r="D111" s="346" t="s">
        <v>171</v>
      </c>
      <c r="E111" s="352" t="s">
        <v>5</v>
      </c>
      <c r="F111" s="353" t="s">
        <v>1709</v>
      </c>
      <c r="H111" s="354">
        <v>2</v>
      </c>
      <c r="L111" s="351"/>
      <c r="M111" s="409"/>
      <c r="N111" s="410"/>
      <c r="O111" s="410"/>
      <c r="P111" s="410"/>
      <c r="Q111" s="410"/>
      <c r="R111" s="410"/>
      <c r="S111" s="410"/>
      <c r="T111" s="411"/>
      <c r="AT111" s="352" t="s">
        <v>171</v>
      </c>
      <c r="AU111" s="352" t="s">
        <v>90</v>
      </c>
      <c r="AV111" s="350" t="s">
        <v>90</v>
      </c>
      <c r="AW111" s="350" t="s">
        <v>42</v>
      </c>
      <c r="AX111" s="350" t="s">
        <v>82</v>
      </c>
      <c r="AY111" s="352" t="s">
        <v>163</v>
      </c>
    </row>
    <row r="112" spans="2:51" s="355" customFormat="1" ht="13.5">
      <c r="B112" s="356"/>
      <c r="D112" s="346" t="s">
        <v>171</v>
      </c>
      <c r="E112" s="357" t="s">
        <v>5</v>
      </c>
      <c r="F112" s="358" t="s">
        <v>184</v>
      </c>
      <c r="H112" s="359">
        <v>4</v>
      </c>
      <c r="L112" s="356"/>
      <c r="M112" s="412"/>
      <c r="N112" s="413"/>
      <c r="O112" s="413"/>
      <c r="P112" s="413"/>
      <c r="Q112" s="413"/>
      <c r="R112" s="413"/>
      <c r="S112" s="413"/>
      <c r="T112" s="414"/>
      <c r="AT112" s="357" t="s">
        <v>171</v>
      </c>
      <c r="AU112" s="357" t="s">
        <v>90</v>
      </c>
      <c r="AV112" s="355" t="s">
        <v>93</v>
      </c>
      <c r="AW112" s="355" t="s">
        <v>42</v>
      </c>
      <c r="AX112" s="355" t="s">
        <v>82</v>
      </c>
      <c r="AY112" s="357" t="s">
        <v>163</v>
      </c>
    </row>
    <row r="113" spans="2:51" s="360" customFormat="1" ht="13.5">
      <c r="B113" s="361"/>
      <c r="D113" s="362" t="s">
        <v>171</v>
      </c>
      <c r="E113" s="363" t="s">
        <v>5</v>
      </c>
      <c r="F113" s="364" t="s">
        <v>185</v>
      </c>
      <c r="H113" s="365">
        <v>22</v>
      </c>
      <c r="L113" s="361"/>
      <c r="M113" s="415"/>
      <c r="N113" s="416"/>
      <c r="O113" s="416"/>
      <c r="P113" s="416"/>
      <c r="Q113" s="416"/>
      <c r="R113" s="416"/>
      <c r="S113" s="416"/>
      <c r="T113" s="417"/>
      <c r="AT113" s="418" t="s">
        <v>171</v>
      </c>
      <c r="AU113" s="418" t="s">
        <v>90</v>
      </c>
      <c r="AV113" s="360" t="s">
        <v>96</v>
      </c>
      <c r="AW113" s="360" t="s">
        <v>42</v>
      </c>
      <c r="AX113" s="360" t="s">
        <v>44</v>
      </c>
      <c r="AY113" s="418" t="s">
        <v>163</v>
      </c>
    </row>
    <row r="114" spans="2:65" s="267" customFormat="1" ht="22.5" customHeight="1">
      <c r="B114" s="268"/>
      <c r="C114" s="338" t="s">
        <v>90</v>
      </c>
      <c r="D114" s="338" t="s">
        <v>165</v>
      </c>
      <c r="E114" s="339" t="s">
        <v>186</v>
      </c>
      <c r="F114" s="340" t="s">
        <v>187</v>
      </c>
      <c r="G114" s="341" t="s">
        <v>188</v>
      </c>
      <c r="H114" s="342">
        <v>8.899</v>
      </c>
      <c r="I114" s="107"/>
      <c r="J114" s="343">
        <f>ROUND(I114*H114,2)</f>
        <v>0</v>
      </c>
      <c r="K114" s="340" t="s">
        <v>169</v>
      </c>
      <c r="L114" s="268"/>
      <c r="M114" s="401" t="s">
        <v>5</v>
      </c>
      <c r="N114" s="402" t="s">
        <v>53</v>
      </c>
      <c r="O114" s="269"/>
      <c r="P114" s="403">
        <f>O114*H114</f>
        <v>0</v>
      </c>
      <c r="Q114" s="403">
        <v>0.03045</v>
      </c>
      <c r="R114" s="403">
        <f>Q114*H114</f>
        <v>0.27097455</v>
      </c>
      <c r="S114" s="403">
        <v>0</v>
      </c>
      <c r="T114" s="404">
        <f>S114*H114</f>
        <v>0</v>
      </c>
      <c r="AR114" s="386" t="s">
        <v>96</v>
      </c>
      <c r="AT114" s="386" t="s">
        <v>165</v>
      </c>
      <c r="AU114" s="386" t="s">
        <v>90</v>
      </c>
      <c r="AY114" s="386" t="s">
        <v>163</v>
      </c>
      <c r="BE114" s="405">
        <f>IF(N114="základní",J114,0)</f>
        <v>0</v>
      </c>
      <c r="BF114" s="405">
        <f>IF(N114="snížená",J114,0)</f>
        <v>0</v>
      </c>
      <c r="BG114" s="405">
        <f>IF(N114="zákl. přenesená",J114,0)</f>
        <v>0</v>
      </c>
      <c r="BH114" s="405">
        <f>IF(N114="sníž. přenesená",J114,0)</f>
        <v>0</v>
      </c>
      <c r="BI114" s="405">
        <f>IF(N114="nulová",J114,0)</f>
        <v>0</v>
      </c>
      <c r="BJ114" s="386" t="s">
        <v>44</v>
      </c>
      <c r="BK114" s="405">
        <f>ROUND(I114*H114,2)</f>
        <v>0</v>
      </c>
      <c r="BL114" s="386" t="s">
        <v>96</v>
      </c>
      <c r="BM114" s="386" t="s">
        <v>1710</v>
      </c>
    </row>
    <row r="115" spans="2:47" s="267" customFormat="1" ht="40.5">
      <c r="B115" s="268"/>
      <c r="D115" s="346" t="s">
        <v>190</v>
      </c>
      <c r="F115" s="366" t="s">
        <v>191</v>
      </c>
      <c r="L115" s="268"/>
      <c r="M115" s="419"/>
      <c r="N115" s="269"/>
      <c r="O115" s="269"/>
      <c r="P115" s="269"/>
      <c r="Q115" s="269"/>
      <c r="R115" s="269"/>
      <c r="S115" s="269"/>
      <c r="T115" s="420"/>
      <c r="AT115" s="386" t="s">
        <v>190</v>
      </c>
      <c r="AU115" s="386" t="s">
        <v>90</v>
      </c>
    </row>
    <row r="116" spans="2:51" s="344" customFormat="1" ht="13.5">
      <c r="B116" s="345"/>
      <c r="D116" s="346" t="s">
        <v>171</v>
      </c>
      <c r="E116" s="347" t="s">
        <v>5</v>
      </c>
      <c r="F116" s="348" t="s">
        <v>172</v>
      </c>
      <c r="H116" s="349" t="s">
        <v>5</v>
      </c>
      <c r="L116" s="345"/>
      <c r="M116" s="406"/>
      <c r="N116" s="407"/>
      <c r="O116" s="407"/>
      <c r="P116" s="407"/>
      <c r="Q116" s="407"/>
      <c r="R116" s="407"/>
      <c r="S116" s="407"/>
      <c r="T116" s="408"/>
      <c r="AT116" s="349" t="s">
        <v>171</v>
      </c>
      <c r="AU116" s="349" t="s">
        <v>90</v>
      </c>
      <c r="AV116" s="344" t="s">
        <v>44</v>
      </c>
      <c r="AW116" s="344" t="s">
        <v>42</v>
      </c>
      <c r="AX116" s="344" t="s">
        <v>82</v>
      </c>
      <c r="AY116" s="349" t="s">
        <v>163</v>
      </c>
    </row>
    <row r="117" spans="2:51" s="344" customFormat="1" ht="13.5">
      <c r="B117" s="345"/>
      <c r="D117" s="346" t="s">
        <v>171</v>
      </c>
      <c r="E117" s="347" t="s">
        <v>5</v>
      </c>
      <c r="F117" s="348" t="s">
        <v>192</v>
      </c>
      <c r="H117" s="349" t="s">
        <v>5</v>
      </c>
      <c r="L117" s="345"/>
      <c r="M117" s="406"/>
      <c r="N117" s="407"/>
      <c r="O117" s="407"/>
      <c r="P117" s="407"/>
      <c r="Q117" s="407"/>
      <c r="R117" s="407"/>
      <c r="S117" s="407"/>
      <c r="T117" s="408"/>
      <c r="AT117" s="349" t="s">
        <v>171</v>
      </c>
      <c r="AU117" s="349" t="s">
        <v>90</v>
      </c>
      <c r="AV117" s="344" t="s">
        <v>44</v>
      </c>
      <c r="AW117" s="344" t="s">
        <v>42</v>
      </c>
      <c r="AX117" s="344" t="s">
        <v>82</v>
      </c>
      <c r="AY117" s="349" t="s">
        <v>163</v>
      </c>
    </row>
    <row r="118" spans="2:51" s="350" customFormat="1" ht="13.5">
      <c r="B118" s="351"/>
      <c r="D118" s="346" t="s">
        <v>171</v>
      </c>
      <c r="E118" s="352" t="s">
        <v>5</v>
      </c>
      <c r="F118" s="353" t="s">
        <v>1610</v>
      </c>
      <c r="H118" s="354">
        <v>0.809</v>
      </c>
      <c r="L118" s="351"/>
      <c r="M118" s="409"/>
      <c r="N118" s="410"/>
      <c r="O118" s="410"/>
      <c r="P118" s="410"/>
      <c r="Q118" s="410"/>
      <c r="R118" s="410"/>
      <c r="S118" s="410"/>
      <c r="T118" s="411"/>
      <c r="AT118" s="352" t="s">
        <v>171</v>
      </c>
      <c r="AU118" s="352" t="s">
        <v>90</v>
      </c>
      <c r="AV118" s="350" t="s">
        <v>90</v>
      </c>
      <c r="AW118" s="350" t="s">
        <v>42</v>
      </c>
      <c r="AX118" s="350" t="s">
        <v>82</v>
      </c>
      <c r="AY118" s="352" t="s">
        <v>163</v>
      </c>
    </row>
    <row r="119" spans="2:51" s="350" customFormat="1" ht="13.5">
      <c r="B119" s="351"/>
      <c r="D119" s="346" t="s">
        <v>171</v>
      </c>
      <c r="E119" s="352" t="s">
        <v>5</v>
      </c>
      <c r="F119" s="353" t="s">
        <v>1711</v>
      </c>
      <c r="H119" s="354">
        <v>0.809</v>
      </c>
      <c r="L119" s="351"/>
      <c r="M119" s="409"/>
      <c r="N119" s="410"/>
      <c r="O119" s="410"/>
      <c r="P119" s="410"/>
      <c r="Q119" s="410"/>
      <c r="R119" s="410"/>
      <c r="S119" s="410"/>
      <c r="T119" s="411"/>
      <c r="AT119" s="352" t="s">
        <v>171</v>
      </c>
      <c r="AU119" s="352" t="s">
        <v>90</v>
      </c>
      <c r="AV119" s="350" t="s">
        <v>90</v>
      </c>
      <c r="AW119" s="350" t="s">
        <v>42</v>
      </c>
      <c r="AX119" s="350" t="s">
        <v>82</v>
      </c>
      <c r="AY119" s="352" t="s">
        <v>163</v>
      </c>
    </row>
    <row r="120" spans="2:51" s="350" customFormat="1" ht="13.5">
      <c r="B120" s="351"/>
      <c r="D120" s="346" t="s">
        <v>171</v>
      </c>
      <c r="E120" s="352" t="s">
        <v>5</v>
      </c>
      <c r="F120" s="353" t="s">
        <v>1712</v>
      </c>
      <c r="H120" s="354">
        <v>0.809</v>
      </c>
      <c r="L120" s="351"/>
      <c r="M120" s="409"/>
      <c r="N120" s="410"/>
      <c r="O120" s="410"/>
      <c r="P120" s="410"/>
      <c r="Q120" s="410"/>
      <c r="R120" s="410"/>
      <c r="S120" s="410"/>
      <c r="T120" s="411"/>
      <c r="AT120" s="352" t="s">
        <v>171</v>
      </c>
      <c r="AU120" s="352" t="s">
        <v>90</v>
      </c>
      <c r="AV120" s="350" t="s">
        <v>90</v>
      </c>
      <c r="AW120" s="350" t="s">
        <v>42</v>
      </c>
      <c r="AX120" s="350" t="s">
        <v>82</v>
      </c>
      <c r="AY120" s="352" t="s">
        <v>163</v>
      </c>
    </row>
    <row r="121" spans="2:51" s="355" customFormat="1" ht="13.5">
      <c r="B121" s="356"/>
      <c r="D121" s="346" t="s">
        <v>171</v>
      </c>
      <c r="E121" s="357" t="s">
        <v>5</v>
      </c>
      <c r="F121" s="358" t="s">
        <v>176</v>
      </c>
      <c r="H121" s="359">
        <v>2.427</v>
      </c>
      <c r="L121" s="356"/>
      <c r="M121" s="412"/>
      <c r="N121" s="413"/>
      <c r="O121" s="413"/>
      <c r="P121" s="413"/>
      <c r="Q121" s="413"/>
      <c r="R121" s="413"/>
      <c r="S121" s="413"/>
      <c r="T121" s="414"/>
      <c r="AT121" s="357" t="s">
        <v>171</v>
      </c>
      <c r="AU121" s="357" t="s">
        <v>90</v>
      </c>
      <c r="AV121" s="355" t="s">
        <v>93</v>
      </c>
      <c r="AW121" s="355" t="s">
        <v>42</v>
      </c>
      <c r="AX121" s="355" t="s">
        <v>82</v>
      </c>
      <c r="AY121" s="357" t="s">
        <v>163</v>
      </c>
    </row>
    <row r="122" spans="2:51" s="350" customFormat="1" ht="13.5">
      <c r="B122" s="351"/>
      <c r="D122" s="346" t="s">
        <v>171</v>
      </c>
      <c r="E122" s="352" t="s">
        <v>5</v>
      </c>
      <c r="F122" s="353" t="s">
        <v>1713</v>
      </c>
      <c r="H122" s="354">
        <v>0.809</v>
      </c>
      <c r="L122" s="351"/>
      <c r="M122" s="409"/>
      <c r="N122" s="410"/>
      <c r="O122" s="410"/>
      <c r="P122" s="410"/>
      <c r="Q122" s="410"/>
      <c r="R122" s="410"/>
      <c r="S122" s="410"/>
      <c r="T122" s="411"/>
      <c r="AT122" s="352" t="s">
        <v>171</v>
      </c>
      <c r="AU122" s="352" t="s">
        <v>90</v>
      </c>
      <c r="AV122" s="350" t="s">
        <v>90</v>
      </c>
      <c r="AW122" s="350" t="s">
        <v>42</v>
      </c>
      <c r="AX122" s="350" t="s">
        <v>82</v>
      </c>
      <c r="AY122" s="352" t="s">
        <v>163</v>
      </c>
    </row>
    <row r="123" spans="2:51" s="350" customFormat="1" ht="13.5">
      <c r="B123" s="351"/>
      <c r="D123" s="346" t="s">
        <v>171</v>
      </c>
      <c r="E123" s="352" t="s">
        <v>5</v>
      </c>
      <c r="F123" s="353" t="s">
        <v>1714</v>
      </c>
      <c r="H123" s="354">
        <v>0.809</v>
      </c>
      <c r="L123" s="351"/>
      <c r="M123" s="409"/>
      <c r="N123" s="410"/>
      <c r="O123" s="410"/>
      <c r="P123" s="410"/>
      <c r="Q123" s="410"/>
      <c r="R123" s="410"/>
      <c r="S123" s="410"/>
      <c r="T123" s="411"/>
      <c r="AT123" s="352" t="s">
        <v>171</v>
      </c>
      <c r="AU123" s="352" t="s">
        <v>90</v>
      </c>
      <c r="AV123" s="350" t="s">
        <v>90</v>
      </c>
      <c r="AW123" s="350" t="s">
        <v>42</v>
      </c>
      <c r="AX123" s="350" t="s">
        <v>82</v>
      </c>
      <c r="AY123" s="352" t="s">
        <v>163</v>
      </c>
    </row>
    <row r="124" spans="2:51" s="350" customFormat="1" ht="13.5">
      <c r="B124" s="351"/>
      <c r="D124" s="346" t="s">
        <v>171</v>
      </c>
      <c r="E124" s="352" t="s">
        <v>5</v>
      </c>
      <c r="F124" s="353" t="s">
        <v>1715</v>
      </c>
      <c r="H124" s="354">
        <v>0.809</v>
      </c>
      <c r="L124" s="351"/>
      <c r="M124" s="409"/>
      <c r="N124" s="410"/>
      <c r="O124" s="410"/>
      <c r="P124" s="410"/>
      <c r="Q124" s="410"/>
      <c r="R124" s="410"/>
      <c r="S124" s="410"/>
      <c r="T124" s="411"/>
      <c r="AT124" s="352" t="s">
        <v>171</v>
      </c>
      <c r="AU124" s="352" t="s">
        <v>90</v>
      </c>
      <c r="AV124" s="350" t="s">
        <v>90</v>
      </c>
      <c r="AW124" s="350" t="s">
        <v>42</v>
      </c>
      <c r="AX124" s="350" t="s">
        <v>82</v>
      </c>
      <c r="AY124" s="352" t="s">
        <v>163</v>
      </c>
    </row>
    <row r="125" spans="2:51" s="350" customFormat="1" ht="13.5">
      <c r="B125" s="351"/>
      <c r="D125" s="346" t="s">
        <v>171</v>
      </c>
      <c r="E125" s="352" t="s">
        <v>5</v>
      </c>
      <c r="F125" s="353" t="s">
        <v>1716</v>
      </c>
      <c r="H125" s="354">
        <v>0.809</v>
      </c>
      <c r="L125" s="351"/>
      <c r="M125" s="409"/>
      <c r="N125" s="410"/>
      <c r="O125" s="410"/>
      <c r="P125" s="410"/>
      <c r="Q125" s="410"/>
      <c r="R125" s="410"/>
      <c r="S125" s="410"/>
      <c r="T125" s="411"/>
      <c r="AT125" s="352" t="s">
        <v>171</v>
      </c>
      <c r="AU125" s="352" t="s">
        <v>90</v>
      </c>
      <c r="AV125" s="350" t="s">
        <v>90</v>
      </c>
      <c r="AW125" s="350" t="s">
        <v>42</v>
      </c>
      <c r="AX125" s="350" t="s">
        <v>82</v>
      </c>
      <c r="AY125" s="352" t="s">
        <v>163</v>
      </c>
    </row>
    <row r="126" spans="2:51" s="355" customFormat="1" ht="13.5">
      <c r="B126" s="356"/>
      <c r="D126" s="346" t="s">
        <v>171</v>
      </c>
      <c r="E126" s="357" t="s">
        <v>5</v>
      </c>
      <c r="F126" s="358" t="s">
        <v>179</v>
      </c>
      <c r="H126" s="359">
        <v>3.236</v>
      </c>
      <c r="L126" s="356"/>
      <c r="M126" s="412"/>
      <c r="N126" s="413"/>
      <c r="O126" s="413"/>
      <c r="P126" s="413"/>
      <c r="Q126" s="413"/>
      <c r="R126" s="413"/>
      <c r="S126" s="413"/>
      <c r="T126" s="414"/>
      <c r="AT126" s="357" t="s">
        <v>171</v>
      </c>
      <c r="AU126" s="357" t="s">
        <v>90</v>
      </c>
      <c r="AV126" s="355" t="s">
        <v>93</v>
      </c>
      <c r="AW126" s="355" t="s">
        <v>42</v>
      </c>
      <c r="AX126" s="355" t="s">
        <v>82</v>
      </c>
      <c r="AY126" s="357" t="s">
        <v>163</v>
      </c>
    </row>
    <row r="127" spans="2:51" s="350" customFormat="1" ht="13.5">
      <c r="B127" s="351"/>
      <c r="D127" s="346" t="s">
        <v>171</v>
      </c>
      <c r="E127" s="352" t="s">
        <v>5</v>
      </c>
      <c r="F127" s="353" t="s">
        <v>1267</v>
      </c>
      <c r="H127" s="354">
        <v>0.809</v>
      </c>
      <c r="L127" s="351"/>
      <c r="M127" s="409"/>
      <c r="N127" s="410"/>
      <c r="O127" s="410"/>
      <c r="P127" s="410"/>
      <c r="Q127" s="410"/>
      <c r="R127" s="410"/>
      <c r="S127" s="410"/>
      <c r="T127" s="411"/>
      <c r="AT127" s="352" t="s">
        <v>171</v>
      </c>
      <c r="AU127" s="352" t="s">
        <v>90</v>
      </c>
      <c r="AV127" s="350" t="s">
        <v>90</v>
      </c>
      <c r="AW127" s="350" t="s">
        <v>42</v>
      </c>
      <c r="AX127" s="350" t="s">
        <v>82</v>
      </c>
      <c r="AY127" s="352" t="s">
        <v>163</v>
      </c>
    </row>
    <row r="128" spans="2:51" s="355" customFormat="1" ht="13.5">
      <c r="B128" s="356"/>
      <c r="D128" s="346" t="s">
        <v>171</v>
      </c>
      <c r="E128" s="357" t="s">
        <v>5</v>
      </c>
      <c r="F128" s="358" t="s">
        <v>181</v>
      </c>
      <c r="H128" s="359">
        <v>0.809</v>
      </c>
      <c r="L128" s="356"/>
      <c r="M128" s="412"/>
      <c r="N128" s="413"/>
      <c r="O128" s="413"/>
      <c r="P128" s="413"/>
      <c r="Q128" s="413"/>
      <c r="R128" s="413"/>
      <c r="S128" s="413"/>
      <c r="T128" s="414"/>
      <c r="AT128" s="357" t="s">
        <v>171</v>
      </c>
      <c r="AU128" s="357" t="s">
        <v>90</v>
      </c>
      <c r="AV128" s="355" t="s">
        <v>93</v>
      </c>
      <c r="AW128" s="355" t="s">
        <v>42</v>
      </c>
      <c r="AX128" s="355" t="s">
        <v>82</v>
      </c>
      <c r="AY128" s="357" t="s">
        <v>163</v>
      </c>
    </row>
    <row r="129" spans="2:51" s="350" customFormat="1" ht="13.5">
      <c r="B129" s="351"/>
      <c r="D129" s="346" t="s">
        <v>171</v>
      </c>
      <c r="E129" s="352" t="s">
        <v>5</v>
      </c>
      <c r="F129" s="353" t="s">
        <v>969</v>
      </c>
      <c r="H129" s="354">
        <v>0.809</v>
      </c>
      <c r="L129" s="351"/>
      <c r="M129" s="409"/>
      <c r="N129" s="410"/>
      <c r="O129" s="410"/>
      <c r="P129" s="410"/>
      <c r="Q129" s="410"/>
      <c r="R129" s="410"/>
      <c r="S129" s="410"/>
      <c r="T129" s="411"/>
      <c r="AT129" s="352" t="s">
        <v>171</v>
      </c>
      <c r="AU129" s="352" t="s">
        <v>90</v>
      </c>
      <c r="AV129" s="350" t="s">
        <v>90</v>
      </c>
      <c r="AW129" s="350" t="s">
        <v>42</v>
      </c>
      <c r="AX129" s="350" t="s">
        <v>82</v>
      </c>
      <c r="AY129" s="352" t="s">
        <v>163</v>
      </c>
    </row>
    <row r="130" spans="2:51" s="355" customFormat="1" ht="13.5">
      <c r="B130" s="356"/>
      <c r="D130" s="346" t="s">
        <v>171</v>
      </c>
      <c r="E130" s="357" t="s">
        <v>5</v>
      </c>
      <c r="F130" s="358" t="s">
        <v>653</v>
      </c>
      <c r="H130" s="359">
        <v>0.809</v>
      </c>
      <c r="L130" s="356"/>
      <c r="M130" s="412"/>
      <c r="N130" s="413"/>
      <c r="O130" s="413"/>
      <c r="P130" s="413"/>
      <c r="Q130" s="413"/>
      <c r="R130" s="413"/>
      <c r="S130" s="413"/>
      <c r="T130" s="414"/>
      <c r="AT130" s="357" t="s">
        <v>171</v>
      </c>
      <c r="AU130" s="357" t="s">
        <v>90</v>
      </c>
      <c r="AV130" s="355" t="s">
        <v>93</v>
      </c>
      <c r="AW130" s="355" t="s">
        <v>42</v>
      </c>
      <c r="AX130" s="355" t="s">
        <v>82</v>
      </c>
      <c r="AY130" s="357" t="s">
        <v>163</v>
      </c>
    </row>
    <row r="131" spans="2:51" s="350" customFormat="1" ht="13.5">
      <c r="B131" s="351"/>
      <c r="D131" s="346" t="s">
        <v>171</v>
      </c>
      <c r="E131" s="352" t="s">
        <v>5</v>
      </c>
      <c r="F131" s="353" t="s">
        <v>1717</v>
      </c>
      <c r="H131" s="354">
        <v>0.809</v>
      </c>
      <c r="L131" s="351"/>
      <c r="M131" s="409"/>
      <c r="N131" s="410"/>
      <c r="O131" s="410"/>
      <c r="P131" s="410"/>
      <c r="Q131" s="410"/>
      <c r="R131" s="410"/>
      <c r="S131" s="410"/>
      <c r="T131" s="411"/>
      <c r="AT131" s="352" t="s">
        <v>171</v>
      </c>
      <c r="AU131" s="352" t="s">
        <v>90</v>
      </c>
      <c r="AV131" s="350" t="s">
        <v>90</v>
      </c>
      <c r="AW131" s="350" t="s">
        <v>42</v>
      </c>
      <c r="AX131" s="350" t="s">
        <v>82</v>
      </c>
      <c r="AY131" s="352" t="s">
        <v>163</v>
      </c>
    </row>
    <row r="132" spans="2:51" s="350" customFormat="1" ht="13.5">
      <c r="B132" s="351"/>
      <c r="D132" s="346" t="s">
        <v>171</v>
      </c>
      <c r="E132" s="352" t="s">
        <v>5</v>
      </c>
      <c r="F132" s="353" t="s">
        <v>1718</v>
      </c>
      <c r="H132" s="354">
        <v>0.809</v>
      </c>
      <c r="L132" s="351"/>
      <c r="M132" s="409"/>
      <c r="N132" s="410"/>
      <c r="O132" s="410"/>
      <c r="P132" s="410"/>
      <c r="Q132" s="410"/>
      <c r="R132" s="410"/>
      <c r="S132" s="410"/>
      <c r="T132" s="411"/>
      <c r="AT132" s="352" t="s">
        <v>171</v>
      </c>
      <c r="AU132" s="352" t="s">
        <v>90</v>
      </c>
      <c r="AV132" s="350" t="s">
        <v>90</v>
      </c>
      <c r="AW132" s="350" t="s">
        <v>42</v>
      </c>
      <c r="AX132" s="350" t="s">
        <v>82</v>
      </c>
      <c r="AY132" s="352" t="s">
        <v>163</v>
      </c>
    </row>
    <row r="133" spans="2:51" s="355" customFormat="1" ht="13.5">
      <c r="B133" s="356"/>
      <c r="D133" s="346" t="s">
        <v>171</v>
      </c>
      <c r="E133" s="357" t="s">
        <v>5</v>
      </c>
      <c r="F133" s="358" t="s">
        <v>184</v>
      </c>
      <c r="H133" s="359">
        <v>1.618</v>
      </c>
      <c r="L133" s="356"/>
      <c r="M133" s="412"/>
      <c r="N133" s="413"/>
      <c r="O133" s="413"/>
      <c r="P133" s="413"/>
      <c r="Q133" s="413"/>
      <c r="R133" s="413"/>
      <c r="S133" s="413"/>
      <c r="T133" s="414"/>
      <c r="AT133" s="357" t="s">
        <v>171</v>
      </c>
      <c r="AU133" s="357" t="s">
        <v>90</v>
      </c>
      <c r="AV133" s="355" t="s">
        <v>93</v>
      </c>
      <c r="AW133" s="355" t="s">
        <v>42</v>
      </c>
      <c r="AX133" s="355" t="s">
        <v>82</v>
      </c>
      <c r="AY133" s="357" t="s">
        <v>163</v>
      </c>
    </row>
    <row r="134" spans="2:51" s="360" customFormat="1" ht="13.5">
      <c r="B134" s="361"/>
      <c r="D134" s="362" t="s">
        <v>171</v>
      </c>
      <c r="E134" s="363" t="s">
        <v>5</v>
      </c>
      <c r="F134" s="364" t="s">
        <v>185</v>
      </c>
      <c r="H134" s="365">
        <v>8.899</v>
      </c>
      <c r="L134" s="361"/>
      <c r="M134" s="415"/>
      <c r="N134" s="416"/>
      <c r="O134" s="416"/>
      <c r="P134" s="416"/>
      <c r="Q134" s="416"/>
      <c r="R134" s="416"/>
      <c r="S134" s="416"/>
      <c r="T134" s="417"/>
      <c r="AT134" s="418" t="s">
        <v>171</v>
      </c>
      <c r="AU134" s="418" t="s">
        <v>90</v>
      </c>
      <c r="AV134" s="360" t="s">
        <v>96</v>
      </c>
      <c r="AW134" s="360" t="s">
        <v>42</v>
      </c>
      <c r="AX134" s="360" t="s">
        <v>44</v>
      </c>
      <c r="AY134" s="418" t="s">
        <v>163</v>
      </c>
    </row>
    <row r="135" spans="2:65" s="267" customFormat="1" ht="31.5" customHeight="1">
      <c r="B135" s="268"/>
      <c r="C135" s="338" t="s">
        <v>93</v>
      </c>
      <c r="D135" s="338" t="s">
        <v>165</v>
      </c>
      <c r="E135" s="339" t="s">
        <v>211</v>
      </c>
      <c r="F135" s="340" t="s">
        <v>212</v>
      </c>
      <c r="G135" s="341" t="s">
        <v>188</v>
      </c>
      <c r="H135" s="342">
        <v>44</v>
      </c>
      <c r="I135" s="107"/>
      <c r="J135" s="343">
        <f>ROUND(I135*H135,2)</f>
        <v>0</v>
      </c>
      <c r="K135" s="340" t="s">
        <v>169</v>
      </c>
      <c r="L135" s="268"/>
      <c r="M135" s="401" t="s">
        <v>5</v>
      </c>
      <c r="N135" s="402" t="s">
        <v>53</v>
      </c>
      <c r="O135" s="269"/>
      <c r="P135" s="403">
        <f>O135*H135</f>
        <v>0</v>
      </c>
      <c r="Q135" s="403">
        <v>0.00012</v>
      </c>
      <c r="R135" s="403">
        <f>Q135*H135</f>
        <v>0.00528</v>
      </c>
      <c r="S135" s="403">
        <v>0</v>
      </c>
      <c r="T135" s="404">
        <f>S135*H135</f>
        <v>0</v>
      </c>
      <c r="AR135" s="386" t="s">
        <v>96</v>
      </c>
      <c r="AT135" s="386" t="s">
        <v>165</v>
      </c>
      <c r="AU135" s="386" t="s">
        <v>90</v>
      </c>
      <c r="AY135" s="386" t="s">
        <v>163</v>
      </c>
      <c r="BE135" s="405">
        <f>IF(N135="základní",J135,0)</f>
        <v>0</v>
      </c>
      <c r="BF135" s="405">
        <f>IF(N135="snížená",J135,0)</f>
        <v>0</v>
      </c>
      <c r="BG135" s="405">
        <f>IF(N135="zákl. přenesená",J135,0)</f>
        <v>0</v>
      </c>
      <c r="BH135" s="405">
        <f>IF(N135="sníž. přenesená",J135,0)</f>
        <v>0</v>
      </c>
      <c r="BI135" s="405">
        <f>IF(N135="nulová",J135,0)</f>
        <v>0</v>
      </c>
      <c r="BJ135" s="386" t="s">
        <v>44</v>
      </c>
      <c r="BK135" s="405">
        <f>ROUND(I135*H135,2)</f>
        <v>0</v>
      </c>
      <c r="BL135" s="386" t="s">
        <v>96</v>
      </c>
      <c r="BM135" s="386" t="s">
        <v>1719</v>
      </c>
    </row>
    <row r="136" spans="2:47" s="267" customFormat="1" ht="54">
      <c r="B136" s="268"/>
      <c r="D136" s="346" t="s">
        <v>190</v>
      </c>
      <c r="F136" s="366" t="s">
        <v>214</v>
      </c>
      <c r="L136" s="268"/>
      <c r="M136" s="419"/>
      <c r="N136" s="269"/>
      <c r="O136" s="269"/>
      <c r="P136" s="269"/>
      <c r="Q136" s="269"/>
      <c r="R136" s="269"/>
      <c r="S136" s="269"/>
      <c r="T136" s="420"/>
      <c r="AT136" s="386" t="s">
        <v>190</v>
      </c>
      <c r="AU136" s="386" t="s">
        <v>90</v>
      </c>
    </row>
    <row r="137" spans="2:51" s="344" customFormat="1" ht="13.5">
      <c r="B137" s="345"/>
      <c r="D137" s="346" t="s">
        <v>171</v>
      </c>
      <c r="E137" s="347" t="s">
        <v>5</v>
      </c>
      <c r="F137" s="348" t="s">
        <v>172</v>
      </c>
      <c r="H137" s="349" t="s">
        <v>5</v>
      </c>
      <c r="L137" s="345"/>
      <c r="M137" s="406"/>
      <c r="N137" s="407"/>
      <c r="O137" s="407"/>
      <c r="P137" s="407"/>
      <c r="Q137" s="407"/>
      <c r="R137" s="407"/>
      <c r="S137" s="407"/>
      <c r="T137" s="408"/>
      <c r="AT137" s="349" t="s">
        <v>171</v>
      </c>
      <c r="AU137" s="349" t="s">
        <v>90</v>
      </c>
      <c r="AV137" s="344" t="s">
        <v>44</v>
      </c>
      <c r="AW137" s="344" t="s">
        <v>42</v>
      </c>
      <c r="AX137" s="344" t="s">
        <v>82</v>
      </c>
      <c r="AY137" s="349" t="s">
        <v>163</v>
      </c>
    </row>
    <row r="138" spans="2:51" s="344" customFormat="1" ht="27">
      <c r="B138" s="345"/>
      <c r="D138" s="346" t="s">
        <v>171</v>
      </c>
      <c r="E138" s="347" t="s">
        <v>5</v>
      </c>
      <c r="F138" s="348" t="s">
        <v>215</v>
      </c>
      <c r="H138" s="349" t="s">
        <v>5</v>
      </c>
      <c r="L138" s="345"/>
      <c r="M138" s="406"/>
      <c r="N138" s="407"/>
      <c r="O138" s="407"/>
      <c r="P138" s="407"/>
      <c r="Q138" s="407"/>
      <c r="R138" s="407"/>
      <c r="S138" s="407"/>
      <c r="T138" s="408"/>
      <c r="AT138" s="349" t="s">
        <v>171</v>
      </c>
      <c r="AU138" s="349" t="s">
        <v>90</v>
      </c>
      <c r="AV138" s="344" t="s">
        <v>44</v>
      </c>
      <c r="AW138" s="344" t="s">
        <v>42</v>
      </c>
      <c r="AX138" s="344" t="s">
        <v>82</v>
      </c>
      <c r="AY138" s="349" t="s">
        <v>163</v>
      </c>
    </row>
    <row r="139" spans="2:51" s="350" customFormat="1" ht="13.5">
      <c r="B139" s="351"/>
      <c r="D139" s="346" t="s">
        <v>171</v>
      </c>
      <c r="E139" s="352" t="s">
        <v>5</v>
      </c>
      <c r="F139" s="353" t="s">
        <v>1614</v>
      </c>
      <c r="H139" s="354">
        <v>4</v>
      </c>
      <c r="L139" s="351"/>
      <c r="M139" s="409"/>
      <c r="N139" s="410"/>
      <c r="O139" s="410"/>
      <c r="P139" s="410"/>
      <c r="Q139" s="410"/>
      <c r="R139" s="410"/>
      <c r="S139" s="410"/>
      <c r="T139" s="411"/>
      <c r="AT139" s="352" t="s">
        <v>171</v>
      </c>
      <c r="AU139" s="352" t="s">
        <v>90</v>
      </c>
      <c r="AV139" s="350" t="s">
        <v>90</v>
      </c>
      <c r="AW139" s="350" t="s">
        <v>42</v>
      </c>
      <c r="AX139" s="350" t="s">
        <v>82</v>
      </c>
      <c r="AY139" s="352" t="s">
        <v>163</v>
      </c>
    </row>
    <row r="140" spans="2:51" s="350" customFormat="1" ht="13.5">
      <c r="B140" s="351"/>
      <c r="D140" s="346" t="s">
        <v>171</v>
      </c>
      <c r="E140" s="352" t="s">
        <v>5</v>
      </c>
      <c r="F140" s="353" t="s">
        <v>1720</v>
      </c>
      <c r="H140" s="354">
        <v>4</v>
      </c>
      <c r="L140" s="351"/>
      <c r="M140" s="409"/>
      <c r="N140" s="410"/>
      <c r="O140" s="410"/>
      <c r="P140" s="410"/>
      <c r="Q140" s="410"/>
      <c r="R140" s="410"/>
      <c r="S140" s="410"/>
      <c r="T140" s="411"/>
      <c r="AT140" s="352" t="s">
        <v>171</v>
      </c>
      <c r="AU140" s="352" t="s">
        <v>90</v>
      </c>
      <c r="AV140" s="350" t="s">
        <v>90</v>
      </c>
      <c r="AW140" s="350" t="s">
        <v>42</v>
      </c>
      <c r="AX140" s="350" t="s">
        <v>82</v>
      </c>
      <c r="AY140" s="352" t="s">
        <v>163</v>
      </c>
    </row>
    <row r="141" spans="2:51" s="350" customFormat="1" ht="13.5">
      <c r="B141" s="351"/>
      <c r="D141" s="346" t="s">
        <v>171</v>
      </c>
      <c r="E141" s="352" t="s">
        <v>5</v>
      </c>
      <c r="F141" s="353" t="s">
        <v>1721</v>
      </c>
      <c r="H141" s="354">
        <v>4</v>
      </c>
      <c r="L141" s="351"/>
      <c r="M141" s="409"/>
      <c r="N141" s="410"/>
      <c r="O141" s="410"/>
      <c r="P141" s="410"/>
      <c r="Q141" s="410"/>
      <c r="R141" s="410"/>
      <c r="S141" s="410"/>
      <c r="T141" s="411"/>
      <c r="AT141" s="352" t="s">
        <v>171</v>
      </c>
      <c r="AU141" s="352" t="s">
        <v>90</v>
      </c>
      <c r="AV141" s="350" t="s">
        <v>90</v>
      </c>
      <c r="AW141" s="350" t="s">
        <v>42</v>
      </c>
      <c r="AX141" s="350" t="s">
        <v>82</v>
      </c>
      <c r="AY141" s="352" t="s">
        <v>163</v>
      </c>
    </row>
    <row r="142" spans="2:51" s="355" customFormat="1" ht="13.5">
      <c r="B142" s="356"/>
      <c r="D142" s="346" t="s">
        <v>171</v>
      </c>
      <c r="E142" s="357" t="s">
        <v>5</v>
      </c>
      <c r="F142" s="358" t="s">
        <v>176</v>
      </c>
      <c r="H142" s="359">
        <v>12</v>
      </c>
      <c r="L142" s="356"/>
      <c r="M142" s="412"/>
      <c r="N142" s="413"/>
      <c r="O142" s="413"/>
      <c r="P142" s="413"/>
      <c r="Q142" s="413"/>
      <c r="R142" s="413"/>
      <c r="S142" s="413"/>
      <c r="T142" s="414"/>
      <c r="AT142" s="357" t="s">
        <v>171</v>
      </c>
      <c r="AU142" s="357" t="s">
        <v>90</v>
      </c>
      <c r="AV142" s="355" t="s">
        <v>93</v>
      </c>
      <c r="AW142" s="355" t="s">
        <v>42</v>
      </c>
      <c r="AX142" s="355" t="s">
        <v>82</v>
      </c>
      <c r="AY142" s="357" t="s">
        <v>163</v>
      </c>
    </row>
    <row r="143" spans="2:51" s="350" customFormat="1" ht="13.5">
      <c r="B143" s="351"/>
      <c r="D143" s="346" t="s">
        <v>171</v>
      </c>
      <c r="E143" s="352" t="s">
        <v>5</v>
      </c>
      <c r="F143" s="353" t="s">
        <v>1722</v>
      </c>
      <c r="H143" s="354">
        <v>4</v>
      </c>
      <c r="L143" s="351"/>
      <c r="M143" s="409"/>
      <c r="N143" s="410"/>
      <c r="O143" s="410"/>
      <c r="P143" s="410"/>
      <c r="Q143" s="410"/>
      <c r="R143" s="410"/>
      <c r="S143" s="410"/>
      <c r="T143" s="411"/>
      <c r="AT143" s="352" t="s">
        <v>171</v>
      </c>
      <c r="AU143" s="352" t="s">
        <v>90</v>
      </c>
      <c r="AV143" s="350" t="s">
        <v>90</v>
      </c>
      <c r="AW143" s="350" t="s">
        <v>42</v>
      </c>
      <c r="AX143" s="350" t="s">
        <v>82</v>
      </c>
      <c r="AY143" s="352" t="s">
        <v>163</v>
      </c>
    </row>
    <row r="144" spans="2:51" s="350" customFormat="1" ht="13.5">
      <c r="B144" s="351"/>
      <c r="D144" s="346" t="s">
        <v>171</v>
      </c>
      <c r="E144" s="352" t="s">
        <v>5</v>
      </c>
      <c r="F144" s="353" t="s">
        <v>1723</v>
      </c>
      <c r="H144" s="354">
        <v>4</v>
      </c>
      <c r="L144" s="351"/>
      <c r="M144" s="409"/>
      <c r="N144" s="410"/>
      <c r="O144" s="410"/>
      <c r="P144" s="410"/>
      <c r="Q144" s="410"/>
      <c r="R144" s="410"/>
      <c r="S144" s="410"/>
      <c r="T144" s="411"/>
      <c r="AT144" s="352" t="s">
        <v>171</v>
      </c>
      <c r="AU144" s="352" t="s">
        <v>90</v>
      </c>
      <c r="AV144" s="350" t="s">
        <v>90</v>
      </c>
      <c r="AW144" s="350" t="s">
        <v>42</v>
      </c>
      <c r="AX144" s="350" t="s">
        <v>82</v>
      </c>
      <c r="AY144" s="352" t="s">
        <v>163</v>
      </c>
    </row>
    <row r="145" spans="2:51" s="350" customFormat="1" ht="13.5">
      <c r="B145" s="351"/>
      <c r="D145" s="346" t="s">
        <v>171</v>
      </c>
      <c r="E145" s="352" t="s">
        <v>5</v>
      </c>
      <c r="F145" s="353" t="s">
        <v>1724</v>
      </c>
      <c r="H145" s="354">
        <v>4</v>
      </c>
      <c r="L145" s="351"/>
      <c r="M145" s="409"/>
      <c r="N145" s="410"/>
      <c r="O145" s="410"/>
      <c r="P145" s="410"/>
      <c r="Q145" s="410"/>
      <c r="R145" s="410"/>
      <c r="S145" s="410"/>
      <c r="T145" s="411"/>
      <c r="AT145" s="352" t="s">
        <v>171</v>
      </c>
      <c r="AU145" s="352" t="s">
        <v>90</v>
      </c>
      <c r="AV145" s="350" t="s">
        <v>90</v>
      </c>
      <c r="AW145" s="350" t="s">
        <v>42</v>
      </c>
      <c r="AX145" s="350" t="s">
        <v>82</v>
      </c>
      <c r="AY145" s="352" t="s">
        <v>163</v>
      </c>
    </row>
    <row r="146" spans="2:51" s="350" customFormat="1" ht="13.5">
      <c r="B146" s="351"/>
      <c r="D146" s="346" t="s">
        <v>171</v>
      </c>
      <c r="E146" s="352" t="s">
        <v>5</v>
      </c>
      <c r="F146" s="353" t="s">
        <v>1725</v>
      </c>
      <c r="H146" s="354">
        <v>4</v>
      </c>
      <c r="L146" s="351"/>
      <c r="M146" s="409"/>
      <c r="N146" s="410"/>
      <c r="O146" s="410"/>
      <c r="P146" s="410"/>
      <c r="Q146" s="410"/>
      <c r="R146" s="410"/>
      <c r="S146" s="410"/>
      <c r="T146" s="411"/>
      <c r="AT146" s="352" t="s">
        <v>171</v>
      </c>
      <c r="AU146" s="352" t="s">
        <v>90</v>
      </c>
      <c r="AV146" s="350" t="s">
        <v>90</v>
      </c>
      <c r="AW146" s="350" t="s">
        <v>42</v>
      </c>
      <c r="AX146" s="350" t="s">
        <v>82</v>
      </c>
      <c r="AY146" s="352" t="s">
        <v>163</v>
      </c>
    </row>
    <row r="147" spans="2:51" s="355" customFormat="1" ht="13.5">
      <c r="B147" s="356"/>
      <c r="D147" s="346" t="s">
        <v>171</v>
      </c>
      <c r="E147" s="357" t="s">
        <v>5</v>
      </c>
      <c r="F147" s="358" t="s">
        <v>179</v>
      </c>
      <c r="H147" s="359">
        <v>16</v>
      </c>
      <c r="L147" s="356"/>
      <c r="M147" s="412"/>
      <c r="N147" s="413"/>
      <c r="O147" s="413"/>
      <c r="P147" s="413"/>
      <c r="Q147" s="413"/>
      <c r="R147" s="413"/>
      <c r="S147" s="413"/>
      <c r="T147" s="414"/>
      <c r="AT147" s="357" t="s">
        <v>171</v>
      </c>
      <c r="AU147" s="357" t="s">
        <v>90</v>
      </c>
      <c r="AV147" s="355" t="s">
        <v>93</v>
      </c>
      <c r="AW147" s="355" t="s">
        <v>42</v>
      </c>
      <c r="AX147" s="355" t="s">
        <v>82</v>
      </c>
      <c r="AY147" s="357" t="s">
        <v>163</v>
      </c>
    </row>
    <row r="148" spans="2:51" s="350" customFormat="1" ht="13.5">
      <c r="B148" s="351"/>
      <c r="D148" s="346" t="s">
        <v>171</v>
      </c>
      <c r="E148" s="352" t="s">
        <v>5</v>
      </c>
      <c r="F148" s="353" t="s">
        <v>1726</v>
      </c>
      <c r="H148" s="354">
        <v>4</v>
      </c>
      <c r="L148" s="351"/>
      <c r="M148" s="409"/>
      <c r="N148" s="410"/>
      <c r="O148" s="410"/>
      <c r="P148" s="410"/>
      <c r="Q148" s="410"/>
      <c r="R148" s="410"/>
      <c r="S148" s="410"/>
      <c r="T148" s="411"/>
      <c r="AT148" s="352" t="s">
        <v>171</v>
      </c>
      <c r="AU148" s="352" t="s">
        <v>90</v>
      </c>
      <c r="AV148" s="350" t="s">
        <v>90</v>
      </c>
      <c r="AW148" s="350" t="s">
        <v>42</v>
      </c>
      <c r="AX148" s="350" t="s">
        <v>82</v>
      </c>
      <c r="AY148" s="352" t="s">
        <v>163</v>
      </c>
    </row>
    <row r="149" spans="2:51" s="355" customFormat="1" ht="13.5">
      <c r="B149" s="356"/>
      <c r="D149" s="346" t="s">
        <v>171</v>
      </c>
      <c r="E149" s="357" t="s">
        <v>5</v>
      </c>
      <c r="F149" s="358" t="s">
        <v>181</v>
      </c>
      <c r="H149" s="359">
        <v>4</v>
      </c>
      <c r="L149" s="356"/>
      <c r="M149" s="412"/>
      <c r="N149" s="413"/>
      <c r="O149" s="413"/>
      <c r="P149" s="413"/>
      <c r="Q149" s="413"/>
      <c r="R149" s="413"/>
      <c r="S149" s="413"/>
      <c r="T149" s="414"/>
      <c r="AT149" s="357" t="s">
        <v>171</v>
      </c>
      <c r="AU149" s="357" t="s">
        <v>90</v>
      </c>
      <c r="AV149" s="355" t="s">
        <v>93</v>
      </c>
      <c r="AW149" s="355" t="s">
        <v>42</v>
      </c>
      <c r="AX149" s="355" t="s">
        <v>82</v>
      </c>
      <c r="AY149" s="357" t="s">
        <v>163</v>
      </c>
    </row>
    <row r="150" spans="2:51" s="350" customFormat="1" ht="13.5">
      <c r="B150" s="351"/>
      <c r="D150" s="346" t="s">
        <v>171</v>
      </c>
      <c r="E150" s="352" t="s">
        <v>5</v>
      </c>
      <c r="F150" s="353" t="s">
        <v>1727</v>
      </c>
      <c r="H150" s="354">
        <v>4</v>
      </c>
      <c r="L150" s="351"/>
      <c r="M150" s="409"/>
      <c r="N150" s="410"/>
      <c r="O150" s="410"/>
      <c r="P150" s="410"/>
      <c r="Q150" s="410"/>
      <c r="R150" s="410"/>
      <c r="S150" s="410"/>
      <c r="T150" s="411"/>
      <c r="AT150" s="352" t="s">
        <v>171</v>
      </c>
      <c r="AU150" s="352" t="s">
        <v>90</v>
      </c>
      <c r="AV150" s="350" t="s">
        <v>90</v>
      </c>
      <c r="AW150" s="350" t="s">
        <v>42</v>
      </c>
      <c r="AX150" s="350" t="s">
        <v>82</v>
      </c>
      <c r="AY150" s="352" t="s">
        <v>163</v>
      </c>
    </row>
    <row r="151" spans="2:51" s="355" customFormat="1" ht="13.5">
      <c r="B151" s="356"/>
      <c r="D151" s="346" t="s">
        <v>171</v>
      </c>
      <c r="E151" s="357" t="s">
        <v>5</v>
      </c>
      <c r="F151" s="358" t="s">
        <v>653</v>
      </c>
      <c r="H151" s="359">
        <v>4</v>
      </c>
      <c r="L151" s="356"/>
      <c r="M151" s="412"/>
      <c r="N151" s="413"/>
      <c r="O151" s="413"/>
      <c r="P151" s="413"/>
      <c r="Q151" s="413"/>
      <c r="R151" s="413"/>
      <c r="S151" s="413"/>
      <c r="T151" s="414"/>
      <c r="AT151" s="357" t="s">
        <v>171</v>
      </c>
      <c r="AU151" s="357" t="s">
        <v>90</v>
      </c>
      <c r="AV151" s="355" t="s">
        <v>93</v>
      </c>
      <c r="AW151" s="355" t="s">
        <v>42</v>
      </c>
      <c r="AX151" s="355" t="s">
        <v>82</v>
      </c>
      <c r="AY151" s="357" t="s">
        <v>163</v>
      </c>
    </row>
    <row r="152" spans="2:51" s="350" customFormat="1" ht="13.5">
      <c r="B152" s="351"/>
      <c r="D152" s="346" t="s">
        <v>171</v>
      </c>
      <c r="E152" s="352" t="s">
        <v>5</v>
      </c>
      <c r="F152" s="353" t="s">
        <v>1728</v>
      </c>
      <c r="H152" s="354">
        <v>4</v>
      </c>
      <c r="L152" s="351"/>
      <c r="M152" s="409"/>
      <c r="N152" s="410"/>
      <c r="O152" s="410"/>
      <c r="P152" s="410"/>
      <c r="Q152" s="410"/>
      <c r="R152" s="410"/>
      <c r="S152" s="410"/>
      <c r="T152" s="411"/>
      <c r="AT152" s="352" t="s">
        <v>171</v>
      </c>
      <c r="AU152" s="352" t="s">
        <v>90</v>
      </c>
      <c r="AV152" s="350" t="s">
        <v>90</v>
      </c>
      <c r="AW152" s="350" t="s">
        <v>42</v>
      </c>
      <c r="AX152" s="350" t="s">
        <v>82</v>
      </c>
      <c r="AY152" s="352" t="s">
        <v>163</v>
      </c>
    </row>
    <row r="153" spans="2:51" s="350" customFormat="1" ht="13.5">
      <c r="B153" s="351"/>
      <c r="D153" s="346" t="s">
        <v>171</v>
      </c>
      <c r="E153" s="352" t="s">
        <v>5</v>
      </c>
      <c r="F153" s="353" t="s">
        <v>1729</v>
      </c>
      <c r="H153" s="354">
        <v>4</v>
      </c>
      <c r="L153" s="351"/>
      <c r="M153" s="409"/>
      <c r="N153" s="410"/>
      <c r="O153" s="410"/>
      <c r="P153" s="410"/>
      <c r="Q153" s="410"/>
      <c r="R153" s="410"/>
      <c r="S153" s="410"/>
      <c r="T153" s="411"/>
      <c r="AT153" s="352" t="s">
        <v>171</v>
      </c>
      <c r="AU153" s="352" t="s">
        <v>90</v>
      </c>
      <c r="AV153" s="350" t="s">
        <v>90</v>
      </c>
      <c r="AW153" s="350" t="s">
        <v>42</v>
      </c>
      <c r="AX153" s="350" t="s">
        <v>82</v>
      </c>
      <c r="AY153" s="352" t="s">
        <v>163</v>
      </c>
    </row>
    <row r="154" spans="2:51" s="355" customFormat="1" ht="13.5">
      <c r="B154" s="356"/>
      <c r="D154" s="346" t="s">
        <v>171</v>
      </c>
      <c r="E154" s="357" t="s">
        <v>5</v>
      </c>
      <c r="F154" s="358" t="s">
        <v>184</v>
      </c>
      <c r="H154" s="359">
        <v>8</v>
      </c>
      <c r="L154" s="356"/>
      <c r="M154" s="412"/>
      <c r="N154" s="413"/>
      <c r="O154" s="413"/>
      <c r="P154" s="413"/>
      <c r="Q154" s="413"/>
      <c r="R154" s="413"/>
      <c r="S154" s="413"/>
      <c r="T154" s="414"/>
      <c r="AT154" s="357" t="s">
        <v>171</v>
      </c>
      <c r="AU154" s="357" t="s">
        <v>90</v>
      </c>
      <c r="AV154" s="355" t="s">
        <v>93</v>
      </c>
      <c r="AW154" s="355" t="s">
        <v>42</v>
      </c>
      <c r="AX154" s="355" t="s">
        <v>82</v>
      </c>
      <c r="AY154" s="357" t="s">
        <v>163</v>
      </c>
    </row>
    <row r="155" spans="2:51" s="360" customFormat="1" ht="13.5">
      <c r="B155" s="361"/>
      <c r="D155" s="362" t="s">
        <v>171</v>
      </c>
      <c r="E155" s="363" t="s">
        <v>5</v>
      </c>
      <c r="F155" s="364" t="s">
        <v>185</v>
      </c>
      <c r="H155" s="365">
        <v>44</v>
      </c>
      <c r="L155" s="361"/>
      <c r="M155" s="415"/>
      <c r="N155" s="416"/>
      <c r="O155" s="416"/>
      <c r="P155" s="416"/>
      <c r="Q155" s="416"/>
      <c r="R155" s="416"/>
      <c r="S155" s="416"/>
      <c r="T155" s="417"/>
      <c r="AT155" s="418" t="s">
        <v>171</v>
      </c>
      <c r="AU155" s="418" t="s">
        <v>90</v>
      </c>
      <c r="AV155" s="360" t="s">
        <v>96</v>
      </c>
      <c r="AW155" s="360" t="s">
        <v>42</v>
      </c>
      <c r="AX155" s="360" t="s">
        <v>44</v>
      </c>
      <c r="AY155" s="418" t="s">
        <v>163</v>
      </c>
    </row>
    <row r="156" spans="2:65" s="267" customFormat="1" ht="31.5" customHeight="1">
      <c r="B156" s="268"/>
      <c r="C156" s="338" t="s">
        <v>96</v>
      </c>
      <c r="D156" s="338" t="s">
        <v>165</v>
      </c>
      <c r="E156" s="339" t="s">
        <v>219</v>
      </c>
      <c r="F156" s="340" t="s">
        <v>220</v>
      </c>
      <c r="G156" s="341" t="s">
        <v>221</v>
      </c>
      <c r="H156" s="342">
        <v>118.58</v>
      </c>
      <c r="I156" s="107"/>
      <c r="J156" s="343">
        <f>ROUND(I156*H156,2)</f>
        <v>0</v>
      </c>
      <c r="K156" s="340" t="s">
        <v>169</v>
      </c>
      <c r="L156" s="268"/>
      <c r="M156" s="401" t="s">
        <v>5</v>
      </c>
      <c r="N156" s="402" t="s">
        <v>53</v>
      </c>
      <c r="O156" s="269"/>
      <c r="P156" s="403">
        <f>O156*H156</f>
        <v>0</v>
      </c>
      <c r="Q156" s="403">
        <v>0</v>
      </c>
      <c r="R156" s="403">
        <f>Q156*H156</f>
        <v>0</v>
      </c>
      <c r="S156" s="403">
        <v>0</v>
      </c>
      <c r="T156" s="404">
        <f>S156*H156</f>
        <v>0</v>
      </c>
      <c r="AR156" s="386" t="s">
        <v>96</v>
      </c>
      <c r="AT156" s="386" t="s">
        <v>165</v>
      </c>
      <c r="AU156" s="386" t="s">
        <v>90</v>
      </c>
      <c r="AY156" s="386" t="s">
        <v>163</v>
      </c>
      <c r="BE156" s="405">
        <f>IF(N156="základní",J156,0)</f>
        <v>0</v>
      </c>
      <c r="BF156" s="405">
        <f>IF(N156="snížená",J156,0)</f>
        <v>0</v>
      </c>
      <c r="BG156" s="405">
        <f>IF(N156="zákl. přenesená",J156,0)</f>
        <v>0</v>
      </c>
      <c r="BH156" s="405">
        <f>IF(N156="sníž. přenesená",J156,0)</f>
        <v>0</v>
      </c>
      <c r="BI156" s="405">
        <f>IF(N156="nulová",J156,0)</f>
        <v>0</v>
      </c>
      <c r="BJ156" s="386" t="s">
        <v>44</v>
      </c>
      <c r="BK156" s="405">
        <f>ROUND(I156*H156,2)</f>
        <v>0</v>
      </c>
      <c r="BL156" s="386" t="s">
        <v>96</v>
      </c>
      <c r="BM156" s="386" t="s">
        <v>1730</v>
      </c>
    </row>
    <row r="157" spans="2:47" s="267" customFormat="1" ht="54">
      <c r="B157" s="268"/>
      <c r="D157" s="346" t="s">
        <v>190</v>
      </c>
      <c r="F157" s="366" t="s">
        <v>214</v>
      </c>
      <c r="L157" s="268"/>
      <c r="M157" s="419"/>
      <c r="N157" s="269"/>
      <c r="O157" s="269"/>
      <c r="P157" s="269"/>
      <c r="Q157" s="269"/>
      <c r="R157" s="269"/>
      <c r="S157" s="269"/>
      <c r="T157" s="420"/>
      <c r="AT157" s="386" t="s">
        <v>190</v>
      </c>
      <c r="AU157" s="386" t="s">
        <v>90</v>
      </c>
    </row>
    <row r="158" spans="2:51" s="344" customFormat="1" ht="13.5">
      <c r="B158" s="345"/>
      <c r="D158" s="346" t="s">
        <v>171</v>
      </c>
      <c r="E158" s="347" t="s">
        <v>5</v>
      </c>
      <c r="F158" s="348" t="s">
        <v>172</v>
      </c>
      <c r="H158" s="349" t="s">
        <v>5</v>
      </c>
      <c r="L158" s="345"/>
      <c r="M158" s="406"/>
      <c r="N158" s="407"/>
      <c r="O158" s="407"/>
      <c r="P158" s="407"/>
      <c r="Q158" s="407"/>
      <c r="R158" s="407"/>
      <c r="S158" s="407"/>
      <c r="T158" s="408"/>
      <c r="AT158" s="349" t="s">
        <v>171</v>
      </c>
      <c r="AU158" s="349" t="s">
        <v>90</v>
      </c>
      <c r="AV158" s="344" t="s">
        <v>44</v>
      </c>
      <c r="AW158" s="344" t="s">
        <v>42</v>
      </c>
      <c r="AX158" s="344" t="s">
        <v>82</v>
      </c>
      <c r="AY158" s="349" t="s">
        <v>163</v>
      </c>
    </row>
    <row r="159" spans="2:51" s="344" customFormat="1" ht="13.5">
      <c r="B159" s="345"/>
      <c r="D159" s="346" t="s">
        <v>171</v>
      </c>
      <c r="E159" s="347" t="s">
        <v>5</v>
      </c>
      <c r="F159" s="348" t="s">
        <v>223</v>
      </c>
      <c r="H159" s="349" t="s">
        <v>5</v>
      </c>
      <c r="L159" s="345"/>
      <c r="M159" s="406"/>
      <c r="N159" s="407"/>
      <c r="O159" s="407"/>
      <c r="P159" s="407"/>
      <c r="Q159" s="407"/>
      <c r="R159" s="407"/>
      <c r="S159" s="407"/>
      <c r="T159" s="408"/>
      <c r="AT159" s="349" t="s">
        <v>171</v>
      </c>
      <c r="AU159" s="349" t="s">
        <v>90</v>
      </c>
      <c r="AV159" s="344" t="s">
        <v>44</v>
      </c>
      <c r="AW159" s="344" t="s">
        <v>42</v>
      </c>
      <c r="AX159" s="344" t="s">
        <v>82</v>
      </c>
      <c r="AY159" s="349" t="s">
        <v>163</v>
      </c>
    </row>
    <row r="160" spans="2:51" s="350" customFormat="1" ht="13.5">
      <c r="B160" s="351"/>
      <c r="D160" s="346" t="s">
        <v>171</v>
      </c>
      <c r="E160" s="352" t="s">
        <v>5</v>
      </c>
      <c r="F160" s="353" t="s">
        <v>1618</v>
      </c>
      <c r="H160" s="354">
        <v>10.78</v>
      </c>
      <c r="L160" s="351"/>
      <c r="M160" s="409"/>
      <c r="N160" s="410"/>
      <c r="O160" s="410"/>
      <c r="P160" s="410"/>
      <c r="Q160" s="410"/>
      <c r="R160" s="410"/>
      <c r="S160" s="410"/>
      <c r="T160" s="411"/>
      <c r="AT160" s="352" t="s">
        <v>171</v>
      </c>
      <c r="AU160" s="352" t="s">
        <v>90</v>
      </c>
      <c r="AV160" s="350" t="s">
        <v>90</v>
      </c>
      <c r="AW160" s="350" t="s">
        <v>42</v>
      </c>
      <c r="AX160" s="350" t="s">
        <v>82</v>
      </c>
      <c r="AY160" s="352" t="s">
        <v>163</v>
      </c>
    </row>
    <row r="161" spans="2:51" s="350" customFormat="1" ht="13.5">
      <c r="B161" s="351"/>
      <c r="D161" s="346" t="s">
        <v>171</v>
      </c>
      <c r="E161" s="352" t="s">
        <v>5</v>
      </c>
      <c r="F161" s="353" t="s">
        <v>1731</v>
      </c>
      <c r="H161" s="354">
        <v>10.78</v>
      </c>
      <c r="L161" s="351"/>
      <c r="M161" s="409"/>
      <c r="N161" s="410"/>
      <c r="O161" s="410"/>
      <c r="P161" s="410"/>
      <c r="Q161" s="410"/>
      <c r="R161" s="410"/>
      <c r="S161" s="410"/>
      <c r="T161" s="411"/>
      <c r="AT161" s="352" t="s">
        <v>171</v>
      </c>
      <c r="AU161" s="352" t="s">
        <v>90</v>
      </c>
      <c r="AV161" s="350" t="s">
        <v>90</v>
      </c>
      <c r="AW161" s="350" t="s">
        <v>42</v>
      </c>
      <c r="AX161" s="350" t="s">
        <v>82</v>
      </c>
      <c r="AY161" s="352" t="s">
        <v>163</v>
      </c>
    </row>
    <row r="162" spans="2:51" s="350" customFormat="1" ht="13.5">
      <c r="B162" s="351"/>
      <c r="D162" s="346" t="s">
        <v>171</v>
      </c>
      <c r="E162" s="352" t="s">
        <v>5</v>
      </c>
      <c r="F162" s="353" t="s">
        <v>1732</v>
      </c>
      <c r="H162" s="354">
        <v>10.78</v>
      </c>
      <c r="L162" s="351"/>
      <c r="M162" s="409"/>
      <c r="N162" s="410"/>
      <c r="O162" s="410"/>
      <c r="P162" s="410"/>
      <c r="Q162" s="410"/>
      <c r="R162" s="410"/>
      <c r="S162" s="410"/>
      <c r="T162" s="411"/>
      <c r="AT162" s="352" t="s">
        <v>171</v>
      </c>
      <c r="AU162" s="352" t="s">
        <v>90</v>
      </c>
      <c r="AV162" s="350" t="s">
        <v>90</v>
      </c>
      <c r="AW162" s="350" t="s">
        <v>42</v>
      </c>
      <c r="AX162" s="350" t="s">
        <v>82</v>
      </c>
      <c r="AY162" s="352" t="s">
        <v>163</v>
      </c>
    </row>
    <row r="163" spans="2:51" s="355" customFormat="1" ht="13.5">
      <c r="B163" s="356"/>
      <c r="D163" s="346" t="s">
        <v>171</v>
      </c>
      <c r="E163" s="357" t="s">
        <v>5</v>
      </c>
      <c r="F163" s="358" t="s">
        <v>176</v>
      </c>
      <c r="H163" s="359">
        <v>32.34</v>
      </c>
      <c r="L163" s="356"/>
      <c r="M163" s="412"/>
      <c r="N163" s="413"/>
      <c r="O163" s="413"/>
      <c r="P163" s="413"/>
      <c r="Q163" s="413"/>
      <c r="R163" s="413"/>
      <c r="S163" s="413"/>
      <c r="T163" s="414"/>
      <c r="AT163" s="357" t="s">
        <v>171</v>
      </c>
      <c r="AU163" s="357" t="s">
        <v>90</v>
      </c>
      <c r="AV163" s="355" t="s">
        <v>93</v>
      </c>
      <c r="AW163" s="355" t="s">
        <v>42</v>
      </c>
      <c r="AX163" s="355" t="s">
        <v>82</v>
      </c>
      <c r="AY163" s="357" t="s">
        <v>163</v>
      </c>
    </row>
    <row r="164" spans="2:51" s="350" customFormat="1" ht="13.5">
      <c r="B164" s="351"/>
      <c r="D164" s="346" t="s">
        <v>171</v>
      </c>
      <c r="E164" s="352" t="s">
        <v>5</v>
      </c>
      <c r="F164" s="353" t="s">
        <v>1733</v>
      </c>
      <c r="H164" s="354">
        <v>10.78</v>
      </c>
      <c r="L164" s="351"/>
      <c r="M164" s="409"/>
      <c r="N164" s="410"/>
      <c r="O164" s="410"/>
      <c r="P164" s="410"/>
      <c r="Q164" s="410"/>
      <c r="R164" s="410"/>
      <c r="S164" s="410"/>
      <c r="T164" s="411"/>
      <c r="AT164" s="352" t="s">
        <v>171</v>
      </c>
      <c r="AU164" s="352" t="s">
        <v>90</v>
      </c>
      <c r="AV164" s="350" t="s">
        <v>90</v>
      </c>
      <c r="AW164" s="350" t="s">
        <v>42</v>
      </c>
      <c r="AX164" s="350" t="s">
        <v>82</v>
      </c>
      <c r="AY164" s="352" t="s">
        <v>163</v>
      </c>
    </row>
    <row r="165" spans="2:51" s="350" customFormat="1" ht="13.5">
      <c r="B165" s="351"/>
      <c r="D165" s="346" t="s">
        <v>171</v>
      </c>
      <c r="E165" s="352" t="s">
        <v>5</v>
      </c>
      <c r="F165" s="353" t="s">
        <v>1734</v>
      </c>
      <c r="H165" s="354">
        <v>10.78</v>
      </c>
      <c r="L165" s="351"/>
      <c r="M165" s="409"/>
      <c r="N165" s="410"/>
      <c r="O165" s="410"/>
      <c r="P165" s="410"/>
      <c r="Q165" s="410"/>
      <c r="R165" s="410"/>
      <c r="S165" s="410"/>
      <c r="T165" s="411"/>
      <c r="AT165" s="352" t="s">
        <v>171</v>
      </c>
      <c r="AU165" s="352" t="s">
        <v>90</v>
      </c>
      <c r="AV165" s="350" t="s">
        <v>90</v>
      </c>
      <c r="AW165" s="350" t="s">
        <v>42</v>
      </c>
      <c r="AX165" s="350" t="s">
        <v>82</v>
      </c>
      <c r="AY165" s="352" t="s">
        <v>163</v>
      </c>
    </row>
    <row r="166" spans="2:51" s="350" customFormat="1" ht="13.5">
      <c r="B166" s="351"/>
      <c r="D166" s="346" t="s">
        <v>171</v>
      </c>
      <c r="E166" s="352" t="s">
        <v>5</v>
      </c>
      <c r="F166" s="353" t="s">
        <v>1735</v>
      </c>
      <c r="H166" s="354">
        <v>10.78</v>
      </c>
      <c r="L166" s="351"/>
      <c r="M166" s="409"/>
      <c r="N166" s="410"/>
      <c r="O166" s="410"/>
      <c r="P166" s="410"/>
      <c r="Q166" s="410"/>
      <c r="R166" s="410"/>
      <c r="S166" s="410"/>
      <c r="T166" s="411"/>
      <c r="AT166" s="352" t="s">
        <v>171</v>
      </c>
      <c r="AU166" s="352" t="s">
        <v>90</v>
      </c>
      <c r="AV166" s="350" t="s">
        <v>90</v>
      </c>
      <c r="AW166" s="350" t="s">
        <v>42</v>
      </c>
      <c r="AX166" s="350" t="s">
        <v>82</v>
      </c>
      <c r="AY166" s="352" t="s">
        <v>163</v>
      </c>
    </row>
    <row r="167" spans="2:51" s="350" customFormat="1" ht="13.5">
      <c r="B167" s="351"/>
      <c r="D167" s="346" t="s">
        <v>171</v>
      </c>
      <c r="E167" s="352" t="s">
        <v>5</v>
      </c>
      <c r="F167" s="353" t="s">
        <v>1736</v>
      </c>
      <c r="H167" s="354">
        <v>10.78</v>
      </c>
      <c r="L167" s="351"/>
      <c r="M167" s="409"/>
      <c r="N167" s="410"/>
      <c r="O167" s="410"/>
      <c r="P167" s="410"/>
      <c r="Q167" s="410"/>
      <c r="R167" s="410"/>
      <c r="S167" s="410"/>
      <c r="T167" s="411"/>
      <c r="AT167" s="352" t="s">
        <v>171</v>
      </c>
      <c r="AU167" s="352" t="s">
        <v>90</v>
      </c>
      <c r="AV167" s="350" t="s">
        <v>90</v>
      </c>
      <c r="AW167" s="350" t="s">
        <v>42</v>
      </c>
      <c r="AX167" s="350" t="s">
        <v>82</v>
      </c>
      <c r="AY167" s="352" t="s">
        <v>163</v>
      </c>
    </row>
    <row r="168" spans="2:51" s="355" customFormat="1" ht="13.5">
      <c r="B168" s="356"/>
      <c r="D168" s="346" t="s">
        <v>171</v>
      </c>
      <c r="E168" s="357" t="s">
        <v>5</v>
      </c>
      <c r="F168" s="358" t="s">
        <v>179</v>
      </c>
      <c r="H168" s="359">
        <v>43.12</v>
      </c>
      <c r="L168" s="356"/>
      <c r="M168" s="412"/>
      <c r="N168" s="413"/>
      <c r="O168" s="413"/>
      <c r="P168" s="413"/>
      <c r="Q168" s="413"/>
      <c r="R168" s="413"/>
      <c r="S168" s="413"/>
      <c r="T168" s="414"/>
      <c r="AT168" s="357" t="s">
        <v>171</v>
      </c>
      <c r="AU168" s="357" t="s">
        <v>90</v>
      </c>
      <c r="AV168" s="355" t="s">
        <v>93</v>
      </c>
      <c r="AW168" s="355" t="s">
        <v>42</v>
      </c>
      <c r="AX168" s="355" t="s">
        <v>82</v>
      </c>
      <c r="AY168" s="357" t="s">
        <v>163</v>
      </c>
    </row>
    <row r="169" spans="2:51" s="350" customFormat="1" ht="13.5">
      <c r="B169" s="351"/>
      <c r="D169" s="346" t="s">
        <v>171</v>
      </c>
      <c r="E169" s="352" t="s">
        <v>5</v>
      </c>
      <c r="F169" s="353" t="s">
        <v>1271</v>
      </c>
      <c r="H169" s="354">
        <v>10.78</v>
      </c>
      <c r="L169" s="351"/>
      <c r="M169" s="409"/>
      <c r="N169" s="410"/>
      <c r="O169" s="410"/>
      <c r="P169" s="410"/>
      <c r="Q169" s="410"/>
      <c r="R169" s="410"/>
      <c r="S169" s="410"/>
      <c r="T169" s="411"/>
      <c r="AT169" s="352" t="s">
        <v>171</v>
      </c>
      <c r="AU169" s="352" t="s">
        <v>90</v>
      </c>
      <c r="AV169" s="350" t="s">
        <v>90</v>
      </c>
      <c r="AW169" s="350" t="s">
        <v>42</v>
      </c>
      <c r="AX169" s="350" t="s">
        <v>82</v>
      </c>
      <c r="AY169" s="352" t="s">
        <v>163</v>
      </c>
    </row>
    <row r="170" spans="2:51" s="355" customFormat="1" ht="13.5">
      <c r="B170" s="356"/>
      <c r="D170" s="346" t="s">
        <v>171</v>
      </c>
      <c r="E170" s="357" t="s">
        <v>5</v>
      </c>
      <c r="F170" s="358" t="s">
        <v>181</v>
      </c>
      <c r="H170" s="359">
        <v>10.78</v>
      </c>
      <c r="L170" s="356"/>
      <c r="M170" s="412"/>
      <c r="N170" s="413"/>
      <c r="O170" s="413"/>
      <c r="P170" s="413"/>
      <c r="Q170" s="413"/>
      <c r="R170" s="413"/>
      <c r="S170" s="413"/>
      <c r="T170" s="414"/>
      <c r="AT170" s="357" t="s">
        <v>171</v>
      </c>
      <c r="AU170" s="357" t="s">
        <v>90</v>
      </c>
      <c r="AV170" s="355" t="s">
        <v>93</v>
      </c>
      <c r="AW170" s="355" t="s">
        <v>42</v>
      </c>
      <c r="AX170" s="355" t="s">
        <v>82</v>
      </c>
      <c r="AY170" s="357" t="s">
        <v>163</v>
      </c>
    </row>
    <row r="171" spans="2:51" s="350" customFormat="1" ht="13.5">
      <c r="B171" s="351"/>
      <c r="D171" s="346" t="s">
        <v>171</v>
      </c>
      <c r="E171" s="352" t="s">
        <v>5</v>
      </c>
      <c r="F171" s="353" t="s">
        <v>990</v>
      </c>
      <c r="H171" s="354">
        <v>10.78</v>
      </c>
      <c r="L171" s="351"/>
      <c r="M171" s="409"/>
      <c r="N171" s="410"/>
      <c r="O171" s="410"/>
      <c r="P171" s="410"/>
      <c r="Q171" s="410"/>
      <c r="R171" s="410"/>
      <c r="S171" s="410"/>
      <c r="T171" s="411"/>
      <c r="AT171" s="352" t="s">
        <v>171</v>
      </c>
      <c r="AU171" s="352" t="s">
        <v>90</v>
      </c>
      <c r="AV171" s="350" t="s">
        <v>90</v>
      </c>
      <c r="AW171" s="350" t="s">
        <v>42</v>
      </c>
      <c r="AX171" s="350" t="s">
        <v>82</v>
      </c>
      <c r="AY171" s="352" t="s">
        <v>163</v>
      </c>
    </row>
    <row r="172" spans="2:51" s="355" customFormat="1" ht="13.5">
      <c r="B172" s="356"/>
      <c r="D172" s="346" t="s">
        <v>171</v>
      </c>
      <c r="E172" s="357" t="s">
        <v>5</v>
      </c>
      <c r="F172" s="358" t="s">
        <v>653</v>
      </c>
      <c r="H172" s="359">
        <v>10.78</v>
      </c>
      <c r="L172" s="356"/>
      <c r="M172" s="412"/>
      <c r="N172" s="413"/>
      <c r="O172" s="413"/>
      <c r="P172" s="413"/>
      <c r="Q172" s="413"/>
      <c r="R172" s="413"/>
      <c r="S172" s="413"/>
      <c r="T172" s="414"/>
      <c r="AT172" s="357" t="s">
        <v>171</v>
      </c>
      <c r="AU172" s="357" t="s">
        <v>90</v>
      </c>
      <c r="AV172" s="355" t="s">
        <v>93</v>
      </c>
      <c r="AW172" s="355" t="s">
        <v>42</v>
      </c>
      <c r="AX172" s="355" t="s">
        <v>82</v>
      </c>
      <c r="AY172" s="357" t="s">
        <v>163</v>
      </c>
    </row>
    <row r="173" spans="2:51" s="350" customFormat="1" ht="13.5">
      <c r="B173" s="351"/>
      <c r="D173" s="346" t="s">
        <v>171</v>
      </c>
      <c r="E173" s="352" t="s">
        <v>5</v>
      </c>
      <c r="F173" s="353" t="s">
        <v>1737</v>
      </c>
      <c r="H173" s="354">
        <v>10.78</v>
      </c>
      <c r="L173" s="351"/>
      <c r="M173" s="409"/>
      <c r="N173" s="410"/>
      <c r="O173" s="410"/>
      <c r="P173" s="410"/>
      <c r="Q173" s="410"/>
      <c r="R173" s="410"/>
      <c r="S173" s="410"/>
      <c r="T173" s="411"/>
      <c r="AT173" s="352" t="s">
        <v>171</v>
      </c>
      <c r="AU173" s="352" t="s">
        <v>90</v>
      </c>
      <c r="AV173" s="350" t="s">
        <v>90</v>
      </c>
      <c r="AW173" s="350" t="s">
        <v>42</v>
      </c>
      <c r="AX173" s="350" t="s">
        <v>82</v>
      </c>
      <c r="AY173" s="352" t="s">
        <v>163</v>
      </c>
    </row>
    <row r="174" spans="2:51" s="350" customFormat="1" ht="13.5">
      <c r="B174" s="351"/>
      <c r="D174" s="346" t="s">
        <v>171</v>
      </c>
      <c r="E174" s="352" t="s">
        <v>5</v>
      </c>
      <c r="F174" s="353" t="s">
        <v>1738</v>
      </c>
      <c r="H174" s="354">
        <v>10.78</v>
      </c>
      <c r="L174" s="351"/>
      <c r="M174" s="409"/>
      <c r="N174" s="410"/>
      <c r="O174" s="410"/>
      <c r="P174" s="410"/>
      <c r="Q174" s="410"/>
      <c r="R174" s="410"/>
      <c r="S174" s="410"/>
      <c r="T174" s="411"/>
      <c r="AT174" s="352" t="s">
        <v>171</v>
      </c>
      <c r="AU174" s="352" t="s">
        <v>90</v>
      </c>
      <c r="AV174" s="350" t="s">
        <v>90</v>
      </c>
      <c r="AW174" s="350" t="s">
        <v>42</v>
      </c>
      <c r="AX174" s="350" t="s">
        <v>82</v>
      </c>
      <c r="AY174" s="352" t="s">
        <v>163</v>
      </c>
    </row>
    <row r="175" spans="2:51" s="355" customFormat="1" ht="13.5">
      <c r="B175" s="356"/>
      <c r="D175" s="346" t="s">
        <v>171</v>
      </c>
      <c r="E175" s="357" t="s">
        <v>5</v>
      </c>
      <c r="F175" s="358" t="s">
        <v>184</v>
      </c>
      <c r="H175" s="359">
        <v>21.56</v>
      </c>
      <c r="L175" s="356"/>
      <c r="M175" s="412"/>
      <c r="N175" s="413"/>
      <c r="O175" s="413"/>
      <c r="P175" s="413"/>
      <c r="Q175" s="413"/>
      <c r="R175" s="413"/>
      <c r="S175" s="413"/>
      <c r="T175" s="414"/>
      <c r="AT175" s="357" t="s">
        <v>171</v>
      </c>
      <c r="AU175" s="357" t="s">
        <v>90</v>
      </c>
      <c r="AV175" s="355" t="s">
        <v>93</v>
      </c>
      <c r="AW175" s="355" t="s">
        <v>42</v>
      </c>
      <c r="AX175" s="355" t="s">
        <v>82</v>
      </c>
      <c r="AY175" s="357" t="s">
        <v>163</v>
      </c>
    </row>
    <row r="176" spans="2:51" s="360" customFormat="1" ht="13.5">
      <c r="B176" s="361"/>
      <c r="D176" s="362" t="s">
        <v>171</v>
      </c>
      <c r="E176" s="363" t="s">
        <v>5</v>
      </c>
      <c r="F176" s="364" t="s">
        <v>185</v>
      </c>
      <c r="H176" s="365">
        <v>118.58</v>
      </c>
      <c r="L176" s="361"/>
      <c r="M176" s="415"/>
      <c r="N176" s="416"/>
      <c r="O176" s="416"/>
      <c r="P176" s="416"/>
      <c r="Q176" s="416"/>
      <c r="R176" s="416"/>
      <c r="S176" s="416"/>
      <c r="T176" s="417"/>
      <c r="AT176" s="418" t="s">
        <v>171</v>
      </c>
      <c r="AU176" s="418" t="s">
        <v>90</v>
      </c>
      <c r="AV176" s="360" t="s">
        <v>96</v>
      </c>
      <c r="AW176" s="360" t="s">
        <v>42</v>
      </c>
      <c r="AX176" s="360" t="s">
        <v>44</v>
      </c>
      <c r="AY176" s="418" t="s">
        <v>163</v>
      </c>
    </row>
    <row r="177" spans="2:65" s="267" customFormat="1" ht="22.5" customHeight="1">
      <c r="B177" s="268"/>
      <c r="C177" s="338" t="s">
        <v>99</v>
      </c>
      <c r="D177" s="338" t="s">
        <v>165</v>
      </c>
      <c r="E177" s="339" t="s">
        <v>242</v>
      </c>
      <c r="F177" s="340" t="s">
        <v>243</v>
      </c>
      <c r="G177" s="341" t="s">
        <v>221</v>
      </c>
      <c r="H177" s="342">
        <v>118.58</v>
      </c>
      <c r="I177" s="107"/>
      <c r="J177" s="343">
        <f>ROUND(I177*H177,2)</f>
        <v>0</v>
      </c>
      <c r="K177" s="340" t="s">
        <v>169</v>
      </c>
      <c r="L177" s="268"/>
      <c r="M177" s="401" t="s">
        <v>5</v>
      </c>
      <c r="N177" s="402" t="s">
        <v>53</v>
      </c>
      <c r="O177" s="269"/>
      <c r="P177" s="403">
        <f>O177*H177</f>
        <v>0</v>
      </c>
      <c r="Q177" s="403">
        <v>0.0015</v>
      </c>
      <c r="R177" s="403">
        <f>Q177*H177</f>
        <v>0.17787</v>
      </c>
      <c r="S177" s="403">
        <v>0</v>
      </c>
      <c r="T177" s="404">
        <f>S177*H177</f>
        <v>0</v>
      </c>
      <c r="AR177" s="386" t="s">
        <v>96</v>
      </c>
      <c r="AT177" s="386" t="s">
        <v>165</v>
      </c>
      <c r="AU177" s="386" t="s">
        <v>90</v>
      </c>
      <c r="AY177" s="386" t="s">
        <v>163</v>
      </c>
      <c r="BE177" s="405">
        <f>IF(N177="základní",J177,0)</f>
        <v>0</v>
      </c>
      <c r="BF177" s="405">
        <f>IF(N177="snížená",J177,0)</f>
        <v>0</v>
      </c>
      <c r="BG177" s="405">
        <f>IF(N177="zákl. přenesená",J177,0)</f>
        <v>0</v>
      </c>
      <c r="BH177" s="405">
        <f>IF(N177="sníž. přenesená",J177,0)</f>
        <v>0</v>
      </c>
      <c r="BI177" s="405">
        <f>IF(N177="nulová",J177,0)</f>
        <v>0</v>
      </c>
      <c r="BJ177" s="386" t="s">
        <v>44</v>
      </c>
      <c r="BK177" s="405">
        <f>ROUND(I177*H177,2)</f>
        <v>0</v>
      </c>
      <c r="BL177" s="386" t="s">
        <v>96</v>
      </c>
      <c r="BM177" s="386" t="s">
        <v>1739</v>
      </c>
    </row>
    <row r="178" spans="2:47" s="267" customFormat="1" ht="54">
      <c r="B178" s="268"/>
      <c r="D178" s="346" t="s">
        <v>190</v>
      </c>
      <c r="F178" s="366" t="s">
        <v>245</v>
      </c>
      <c r="L178" s="268"/>
      <c r="M178" s="419"/>
      <c r="N178" s="269"/>
      <c r="O178" s="269"/>
      <c r="P178" s="269"/>
      <c r="Q178" s="269"/>
      <c r="R178" s="269"/>
      <c r="S178" s="269"/>
      <c r="T178" s="420"/>
      <c r="AT178" s="386" t="s">
        <v>190</v>
      </c>
      <c r="AU178" s="386" t="s">
        <v>90</v>
      </c>
    </row>
    <row r="179" spans="2:51" s="344" customFormat="1" ht="13.5">
      <c r="B179" s="345"/>
      <c r="D179" s="346" t="s">
        <v>171</v>
      </c>
      <c r="E179" s="347" t="s">
        <v>5</v>
      </c>
      <c r="F179" s="348" t="s">
        <v>172</v>
      </c>
      <c r="H179" s="349" t="s">
        <v>5</v>
      </c>
      <c r="L179" s="345"/>
      <c r="M179" s="406"/>
      <c r="N179" s="407"/>
      <c r="O179" s="407"/>
      <c r="P179" s="407"/>
      <c r="Q179" s="407"/>
      <c r="R179" s="407"/>
      <c r="S179" s="407"/>
      <c r="T179" s="408"/>
      <c r="AT179" s="349" t="s">
        <v>171</v>
      </c>
      <c r="AU179" s="349" t="s">
        <v>90</v>
      </c>
      <c r="AV179" s="344" t="s">
        <v>44</v>
      </c>
      <c r="AW179" s="344" t="s">
        <v>42</v>
      </c>
      <c r="AX179" s="344" t="s">
        <v>82</v>
      </c>
      <c r="AY179" s="349" t="s">
        <v>163</v>
      </c>
    </row>
    <row r="180" spans="2:51" s="344" customFormat="1" ht="13.5">
      <c r="B180" s="345"/>
      <c r="D180" s="346" t="s">
        <v>171</v>
      </c>
      <c r="E180" s="347" t="s">
        <v>5</v>
      </c>
      <c r="F180" s="348" t="s">
        <v>246</v>
      </c>
      <c r="H180" s="349" t="s">
        <v>5</v>
      </c>
      <c r="L180" s="345"/>
      <c r="M180" s="406"/>
      <c r="N180" s="407"/>
      <c r="O180" s="407"/>
      <c r="P180" s="407"/>
      <c r="Q180" s="407"/>
      <c r="R180" s="407"/>
      <c r="S180" s="407"/>
      <c r="T180" s="408"/>
      <c r="AT180" s="349" t="s">
        <v>171</v>
      </c>
      <c r="AU180" s="349" t="s">
        <v>90</v>
      </c>
      <c r="AV180" s="344" t="s">
        <v>44</v>
      </c>
      <c r="AW180" s="344" t="s">
        <v>42</v>
      </c>
      <c r="AX180" s="344" t="s">
        <v>82</v>
      </c>
      <c r="AY180" s="349" t="s">
        <v>163</v>
      </c>
    </row>
    <row r="181" spans="2:51" s="350" customFormat="1" ht="13.5">
      <c r="B181" s="351"/>
      <c r="D181" s="346" t="s">
        <v>171</v>
      </c>
      <c r="E181" s="352" t="s">
        <v>5</v>
      </c>
      <c r="F181" s="353" t="s">
        <v>1618</v>
      </c>
      <c r="H181" s="354">
        <v>10.78</v>
      </c>
      <c r="L181" s="351"/>
      <c r="M181" s="409"/>
      <c r="N181" s="410"/>
      <c r="O181" s="410"/>
      <c r="P181" s="410"/>
      <c r="Q181" s="410"/>
      <c r="R181" s="410"/>
      <c r="S181" s="410"/>
      <c r="T181" s="411"/>
      <c r="AT181" s="352" t="s">
        <v>171</v>
      </c>
      <c r="AU181" s="352" t="s">
        <v>90</v>
      </c>
      <c r="AV181" s="350" t="s">
        <v>90</v>
      </c>
      <c r="AW181" s="350" t="s">
        <v>42</v>
      </c>
      <c r="AX181" s="350" t="s">
        <v>82</v>
      </c>
      <c r="AY181" s="352" t="s">
        <v>163</v>
      </c>
    </row>
    <row r="182" spans="2:51" s="350" customFormat="1" ht="13.5">
      <c r="B182" s="351"/>
      <c r="D182" s="346" t="s">
        <v>171</v>
      </c>
      <c r="E182" s="352" t="s">
        <v>5</v>
      </c>
      <c r="F182" s="353" t="s">
        <v>1731</v>
      </c>
      <c r="H182" s="354">
        <v>10.78</v>
      </c>
      <c r="L182" s="351"/>
      <c r="M182" s="409"/>
      <c r="N182" s="410"/>
      <c r="O182" s="410"/>
      <c r="P182" s="410"/>
      <c r="Q182" s="410"/>
      <c r="R182" s="410"/>
      <c r="S182" s="410"/>
      <c r="T182" s="411"/>
      <c r="AT182" s="352" t="s">
        <v>171</v>
      </c>
      <c r="AU182" s="352" t="s">
        <v>90</v>
      </c>
      <c r="AV182" s="350" t="s">
        <v>90</v>
      </c>
      <c r="AW182" s="350" t="s">
        <v>42</v>
      </c>
      <c r="AX182" s="350" t="s">
        <v>82</v>
      </c>
      <c r="AY182" s="352" t="s">
        <v>163</v>
      </c>
    </row>
    <row r="183" spans="2:51" s="350" customFormat="1" ht="13.5">
      <c r="B183" s="351"/>
      <c r="D183" s="346" t="s">
        <v>171</v>
      </c>
      <c r="E183" s="352" t="s">
        <v>5</v>
      </c>
      <c r="F183" s="353" t="s">
        <v>1732</v>
      </c>
      <c r="H183" s="354">
        <v>10.78</v>
      </c>
      <c r="L183" s="351"/>
      <c r="M183" s="409"/>
      <c r="N183" s="410"/>
      <c r="O183" s="410"/>
      <c r="P183" s="410"/>
      <c r="Q183" s="410"/>
      <c r="R183" s="410"/>
      <c r="S183" s="410"/>
      <c r="T183" s="411"/>
      <c r="AT183" s="352" t="s">
        <v>171</v>
      </c>
      <c r="AU183" s="352" t="s">
        <v>90</v>
      </c>
      <c r="AV183" s="350" t="s">
        <v>90</v>
      </c>
      <c r="AW183" s="350" t="s">
        <v>42</v>
      </c>
      <c r="AX183" s="350" t="s">
        <v>82</v>
      </c>
      <c r="AY183" s="352" t="s">
        <v>163</v>
      </c>
    </row>
    <row r="184" spans="2:51" s="355" customFormat="1" ht="13.5">
      <c r="B184" s="356"/>
      <c r="D184" s="346" t="s">
        <v>171</v>
      </c>
      <c r="E184" s="357" t="s">
        <v>5</v>
      </c>
      <c r="F184" s="358" t="s">
        <v>176</v>
      </c>
      <c r="H184" s="359">
        <v>32.34</v>
      </c>
      <c r="L184" s="356"/>
      <c r="M184" s="412"/>
      <c r="N184" s="413"/>
      <c r="O184" s="413"/>
      <c r="P184" s="413"/>
      <c r="Q184" s="413"/>
      <c r="R184" s="413"/>
      <c r="S184" s="413"/>
      <c r="T184" s="414"/>
      <c r="AT184" s="357" t="s">
        <v>171</v>
      </c>
      <c r="AU184" s="357" t="s">
        <v>90</v>
      </c>
      <c r="AV184" s="355" t="s">
        <v>93</v>
      </c>
      <c r="AW184" s="355" t="s">
        <v>42</v>
      </c>
      <c r="AX184" s="355" t="s">
        <v>82</v>
      </c>
      <c r="AY184" s="357" t="s">
        <v>163</v>
      </c>
    </row>
    <row r="185" spans="2:51" s="350" customFormat="1" ht="13.5">
      <c r="B185" s="351"/>
      <c r="D185" s="346" t="s">
        <v>171</v>
      </c>
      <c r="E185" s="352" t="s">
        <v>5</v>
      </c>
      <c r="F185" s="353" t="s">
        <v>1733</v>
      </c>
      <c r="H185" s="354">
        <v>10.78</v>
      </c>
      <c r="L185" s="351"/>
      <c r="M185" s="409"/>
      <c r="N185" s="410"/>
      <c r="O185" s="410"/>
      <c r="P185" s="410"/>
      <c r="Q185" s="410"/>
      <c r="R185" s="410"/>
      <c r="S185" s="410"/>
      <c r="T185" s="411"/>
      <c r="AT185" s="352" t="s">
        <v>171</v>
      </c>
      <c r="AU185" s="352" t="s">
        <v>90</v>
      </c>
      <c r="AV185" s="350" t="s">
        <v>90</v>
      </c>
      <c r="AW185" s="350" t="s">
        <v>42</v>
      </c>
      <c r="AX185" s="350" t="s">
        <v>82</v>
      </c>
      <c r="AY185" s="352" t="s">
        <v>163</v>
      </c>
    </row>
    <row r="186" spans="2:51" s="350" customFormat="1" ht="13.5">
      <c r="B186" s="351"/>
      <c r="D186" s="346" t="s">
        <v>171</v>
      </c>
      <c r="E186" s="352" t="s">
        <v>5</v>
      </c>
      <c r="F186" s="353" t="s">
        <v>1734</v>
      </c>
      <c r="H186" s="354">
        <v>10.78</v>
      </c>
      <c r="L186" s="351"/>
      <c r="M186" s="409"/>
      <c r="N186" s="410"/>
      <c r="O186" s="410"/>
      <c r="P186" s="410"/>
      <c r="Q186" s="410"/>
      <c r="R186" s="410"/>
      <c r="S186" s="410"/>
      <c r="T186" s="411"/>
      <c r="AT186" s="352" t="s">
        <v>171</v>
      </c>
      <c r="AU186" s="352" t="s">
        <v>90</v>
      </c>
      <c r="AV186" s="350" t="s">
        <v>90</v>
      </c>
      <c r="AW186" s="350" t="s">
        <v>42</v>
      </c>
      <c r="AX186" s="350" t="s">
        <v>82</v>
      </c>
      <c r="AY186" s="352" t="s">
        <v>163</v>
      </c>
    </row>
    <row r="187" spans="2:51" s="350" customFormat="1" ht="13.5">
      <c r="B187" s="351"/>
      <c r="D187" s="346" t="s">
        <v>171</v>
      </c>
      <c r="E187" s="352" t="s">
        <v>5</v>
      </c>
      <c r="F187" s="353" t="s">
        <v>1735</v>
      </c>
      <c r="H187" s="354">
        <v>10.78</v>
      </c>
      <c r="L187" s="351"/>
      <c r="M187" s="409"/>
      <c r="N187" s="410"/>
      <c r="O187" s="410"/>
      <c r="P187" s="410"/>
      <c r="Q187" s="410"/>
      <c r="R187" s="410"/>
      <c r="S187" s="410"/>
      <c r="T187" s="411"/>
      <c r="AT187" s="352" t="s">
        <v>171</v>
      </c>
      <c r="AU187" s="352" t="s">
        <v>90</v>
      </c>
      <c r="AV187" s="350" t="s">
        <v>90</v>
      </c>
      <c r="AW187" s="350" t="s">
        <v>42</v>
      </c>
      <c r="AX187" s="350" t="s">
        <v>82</v>
      </c>
      <c r="AY187" s="352" t="s">
        <v>163</v>
      </c>
    </row>
    <row r="188" spans="2:51" s="350" customFormat="1" ht="13.5">
      <c r="B188" s="351"/>
      <c r="D188" s="346" t="s">
        <v>171</v>
      </c>
      <c r="E188" s="352" t="s">
        <v>5</v>
      </c>
      <c r="F188" s="353" t="s">
        <v>1736</v>
      </c>
      <c r="H188" s="354">
        <v>10.78</v>
      </c>
      <c r="L188" s="351"/>
      <c r="M188" s="409"/>
      <c r="N188" s="410"/>
      <c r="O188" s="410"/>
      <c r="P188" s="410"/>
      <c r="Q188" s="410"/>
      <c r="R188" s="410"/>
      <c r="S188" s="410"/>
      <c r="T188" s="411"/>
      <c r="AT188" s="352" t="s">
        <v>171</v>
      </c>
      <c r="AU188" s="352" t="s">
        <v>90</v>
      </c>
      <c r="AV188" s="350" t="s">
        <v>90</v>
      </c>
      <c r="AW188" s="350" t="s">
        <v>42</v>
      </c>
      <c r="AX188" s="350" t="s">
        <v>82</v>
      </c>
      <c r="AY188" s="352" t="s">
        <v>163</v>
      </c>
    </row>
    <row r="189" spans="2:51" s="355" customFormat="1" ht="13.5">
      <c r="B189" s="356"/>
      <c r="D189" s="346" t="s">
        <v>171</v>
      </c>
      <c r="E189" s="357" t="s">
        <v>5</v>
      </c>
      <c r="F189" s="358" t="s">
        <v>179</v>
      </c>
      <c r="H189" s="359">
        <v>43.12</v>
      </c>
      <c r="L189" s="356"/>
      <c r="M189" s="412"/>
      <c r="N189" s="413"/>
      <c r="O189" s="413"/>
      <c r="P189" s="413"/>
      <c r="Q189" s="413"/>
      <c r="R189" s="413"/>
      <c r="S189" s="413"/>
      <c r="T189" s="414"/>
      <c r="AT189" s="357" t="s">
        <v>171</v>
      </c>
      <c r="AU189" s="357" t="s">
        <v>90</v>
      </c>
      <c r="AV189" s="355" t="s">
        <v>93</v>
      </c>
      <c r="AW189" s="355" t="s">
        <v>42</v>
      </c>
      <c r="AX189" s="355" t="s">
        <v>82</v>
      </c>
      <c r="AY189" s="357" t="s">
        <v>163</v>
      </c>
    </row>
    <row r="190" spans="2:51" s="350" customFormat="1" ht="13.5">
      <c r="B190" s="351"/>
      <c r="D190" s="346" t="s">
        <v>171</v>
      </c>
      <c r="E190" s="352" t="s">
        <v>5</v>
      </c>
      <c r="F190" s="353" t="s">
        <v>1271</v>
      </c>
      <c r="H190" s="354">
        <v>10.78</v>
      </c>
      <c r="L190" s="351"/>
      <c r="M190" s="409"/>
      <c r="N190" s="410"/>
      <c r="O190" s="410"/>
      <c r="P190" s="410"/>
      <c r="Q190" s="410"/>
      <c r="R190" s="410"/>
      <c r="S190" s="410"/>
      <c r="T190" s="411"/>
      <c r="AT190" s="352" t="s">
        <v>171</v>
      </c>
      <c r="AU190" s="352" t="s">
        <v>90</v>
      </c>
      <c r="AV190" s="350" t="s">
        <v>90</v>
      </c>
      <c r="AW190" s="350" t="s">
        <v>42</v>
      </c>
      <c r="AX190" s="350" t="s">
        <v>82</v>
      </c>
      <c r="AY190" s="352" t="s">
        <v>163</v>
      </c>
    </row>
    <row r="191" spans="2:51" s="355" customFormat="1" ht="13.5">
      <c r="B191" s="356"/>
      <c r="D191" s="346" t="s">
        <v>171</v>
      </c>
      <c r="E191" s="357" t="s">
        <v>5</v>
      </c>
      <c r="F191" s="358" t="s">
        <v>181</v>
      </c>
      <c r="H191" s="359">
        <v>10.78</v>
      </c>
      <c r="L191" s="356"/>
      <c r="M191" s="412"/>
      <c r="N191" s="413"/>
      <c r="O191" s="413"/>
      <c r="P191" s="413"/>
      <c r="Q191" s="413"/>
      <c r="R191" s="413"/>
      <c r="S191" s="413"/>
      <c r="T191" s="414"/>
      <c r="AT191" s="357" t="s">
        <v>171</v>
      </c>
      <c r="AU191" s="357" t="s">
        <v>90</v>
      </c>
      <c r="AV191" s="355" t="s">
        <v>93</v>
      </c>
      <c r="AW191" s="355" t="s">
        <v>42</v>
      </c>
      <c r="AX191" s="355" t="s">
        <v>82</v>
      </c>
      <c r="AY191" s="357" t="s">
        <v>163</v>
      </c>
    </row>
    <row r="192" spans="2:51" s="350" customFormat="1" ht="13.5">
      <c r="B192" s="351"/>
      <c r="D192" s="346" t="s">
        <v>171</v>
      </c>
      <c r="E192" s="352" t="s">
        <v>5</v>
      </c>
      <c r="F192" s="353" t="s">
        <v>990</v>
      </c>
      <c r="H192" s="354">
        <v>10.78</v>
      </c>
      <c r="L192" s="351"/>
      <c r="M192" s="409"/>
      <c r="N192" s="410"/>
      <c r="O192" s="410"/>
      <c r="P192" s="410"/>
      <c r="Q192" s="410"/>
      <c r="R192" s="410"/>
      <c r="S192" s="410"/>
      <c r="T192" s="411"/>
      <c r="AT192" s="352" t="s">
        <v>171</v>
      </c>
      <c r="AU192" s="352" t="s">
        <v>90</v>
      </c>
      <c r="AV192" s="350" t="s">
        <v>90</v>
      </c>
      <c r="AW192" s="350" t="s">
        <v>42</v>
      </c>
      <c r="AX192" s="350" t="s">
        <v>82</v>
      </c>
      <c r="AY192" s="352" t="s">
        <v>163</v>
      </c>
    </row>
    <row r="193" spans="2:51" s="355" customFormat="1" ht="13.5">
      <c r="B193" s="356"/>
      <c r="D193" s="346" t="s">
        <v>171</v>
      </c>
      <c r="E193" s="357" t="s">
        <v>5</v>
      </c>
      <c r="F193" s="358" t="s">
        <v>653</v>
      </c>
      <c r="H193" s="359">
        <v>10.78</v>
      </c>
      <c r="L193" s="356"/>
      <c r="M193" s="412"/>
      <c r="N193" s="413"/>
      <c r="O193" s="413"/>
      <c r="P193" s="413"/>
      <c r="Q193" s="413"/>
      <c r="R193" s="413"/>
      <c r="S193" s="413"/>
      <c r="T193" s="414"/>
      <c r="AT193" s="357" t="s">
        <v>171</v>
      </c>
      <c r="AU193" s="357" t="s">
        <v>90</v>
      </c>
      <c r="AV193" s="355" t="s">
        <v>93</v>
      </c>
      <c r="AW193" s="355" t="s">
        <v>42</v>
      </c>
      <c r="AX193" s="355" t="s">
        <v>82</v>
      </c>
      <c r="AY193" s="357" t="s">
        <v>163</v>
      </c>
    </row>
    <row r="194" spans="2:51" s="350" customFormat="1" ht="13.5">
      <c r="B194" s="351"/>
      <c r="D194" s="346" t="s">
        <v>171</v>
      </c>
      <c r="E194" s="352" t="s">
        <v>5</v>
      </c>
      <c r="F194" s="353" t="s">
        <v>1737</v>
      </c>
      <c r="H194" s="354">
        <v>10.78</v>
      </c>
      <c r="L194" s="351"/>
      <c r="M194" s="409"/>
      <c r="N194" s="410"/>
      <c r="O194" s="410"/>
      <c r="P194" s="410"/>
      <c r="Q194" s="410"/>
      <c r="R194" s="410"/>
      <c r="S194" s="410"/>
      <c r="T194" s="411"/>
      <c r="AT194" s="352" t="s">
        <v>171</v>
      </c>
      <c r="AU194" s="352" t="s">
        <v>90</v>
      </c>
      <c r="AV194" s="350" t="s">
        <v>90</v>
      </c>
      <c r="AW194" s="350" t="s">
        <v>42</v>
      </c>
      <c r="AX194" s="350" t="s">
        <v>82</v>
      </c>
      <c r="AY194" s="352" t="s">
        <v>163</v>
      </c>
    </row>
    <row r="195" spans="2:51" s="350" customFormat="1" ht="13.5">
      <c r="B195" s="351"/>
      <c r="D195" s="346" t="s">
        <v>171</v>
      </c>
      <c r="E195" s="352" t="s">
        <v>5</v>
      </c>
      <c r="F195" s="353" t="s">
        <v>1738</v>
      </c>
      <c r="H195" s="354">
        <v>10.78</v>
      </c>
      <c r="L195" s="351"/>
      <c r="M195" s="409"/>
      <c r="N195" s="410"/>
      <c r="O195" s="410"/>
      <c r="P195" s="410"/>
      <c r="Q195" s="410"/>
      <c r="R195" s="410"/>
      <c r="S195" s="410"/>
      <c r="T195" s="411"/>
      <c r="AT195" s="352" t="s">
        <v>171</v>
      </c>
      <c r="AU195" s="352" t="s">
        <v>90</v>
      </c>
      <c r="AV195" s="350" t="s">
        <v>90</v>
      </c>
      <c r="AW195" s="350" t="s">
        <v>42</v>
      </c>
      <c r="AX195" s="350" t="s">
        <v>82</v>
      </c>
      <c r="AY195" s="352" t="s">
        <v>163</v>
      </c>
    </row>
    <row r="196" spans="2:51" s="355" customFormat="1" ht="13.5">
      <c r="B196" s="356"/>
      <c r="D196" s="346" t="s">
        <v>171</v>
      </c>
      <c r="E196" s="357" t="s">
        <v>5</v>
      </c>
      <c r="F196" s="358" t="s">
        <v>184</v>
      </c>
      <c r="H196" s="359">
        <v>21.56</v>
      </c>
      <c r="L196" s="356"/>
      <c r="M196" s="412"/>
      <c r="N196" s="413"/>
      <c r="O196" s="413"/>
      <c r="P196" s="413"/>
      <c r="Q196" s="413"/>
      <c r="R196" s="413"/>
      <c r="S196" s="413"/>
      <c r="T196" s="414"/>
      <c r="AT196" s="357" t="s">
        <v>171</v>
      </c>
      <c r="AU196" s="357" t="s">
        <v>90</v>
      </c>
      <c r="AV196" s="355" t="s">
        <v>93</v>
      </c>
      <c r="AW196" s="355" t="s">
        <v>42</v>
      </c>
      <c r="AX196" s="355" t="s">
        <v>82</v>
      </c>
      <c r="AY196" s="357" t="s">
        <v>163</v>
      </c>
    </row>
    <row r="197" spans="2:51" s="360" customFormat="1" ht="13.5">
      <c r="B197" s="361"/>
      <c r="D197" s="362" t="s">
        <v>171</v>
      </c>
      <c r="E197" s="363" t="s">
        <v>5</v>
      </c>
      <c r="F197" s="364" t="s">
        <v>185</v>
      </c>
      <c r="H197" s="365">
        <v>118.58</v>
      </c>
      <c r="L197" s="361"/>
      <c r="M197" s="415"/>
      <c r="N197" s="416"/>
      <c r="O197" s="416"/>
      <c r="P197" s="416"/>
      <c r="Q197" s="416"/>
      <c r="R197" s="416"/>
      <c r="S197" s="416"/>
      <c r="T197" s="417"/>
      <c r="AT197" s="418" t="s">
        <v>171</v>
      </c>
      <c r="AU197" s="418" t="s">
        <v>90</v>
      </c>
      <c r="AV197" s="360" t="s">
        <v>96</v>
      </c>
      <c r="AW197" s="360" t="s">
        <v>42</v>
      </c>
      <c r="AX197" s="360" t="s">
        <v>44</v>
      </c>
      <c r="AY197" s="418" t="s">
        <v>163</v>
      </c>
    </row>
    <row r="198" spans="2:65" s="267" customFormat="1" ht="31.5" customHeight="1">
      <c r="B198" s="268"/>
      <c r="C198" s="338" t="s">
        <v>102</v>
      </c>
      <c r="D198" s="338" t="s">
        <v>165</v>
      </c>
      <c r="E198" s="339" t="s">
        <v>266</v>
      </c>
      <c r="F198" s="340" t="s">
        <v>267</v>
      </c>
      <c r="G198" s="341" t="s">
        <v>168</v>
      </c>
      <c r="H198" s="342">
        <v>11</v>
      </c>
      <c r="I198" s="107"/>
      <c r="J198" s="343">
        <f>ROUND(I198*H198,2)</f>
        <v>0</v>
      </c>
      <c r="K198" s="340" t="s">
        <v>169</v>
      </c>
      <c r="L198" s="268"/>
      <c r="M198" s="401" t="s">
        <v>5</v>
      </c>
      <c r="N198" s="402" t="s">
        <v>53</v>
      </c>
      <c r="O198" s="269"/>
      <c r="P198" s="403">
        <f>O198*H198</f>
        <v>0</v>
      </c>
      <c r="Q198" s="403">
        <v>0.54769</v>
      </c>
      <c r="R198" s="403">
        <f>Q198*H198</f>
        <v>6.02459</v>
      </c>
      <c r="S198" s="403">
        <v>0</v>
      </c>
      <c r="T198" s="404">
        <f>S198*H198</f>
        <v>0</v>
      </c>
      <c r="AR198" s="386" t="s">
        <v>96</v>
      </c>
      <c r="AT198" s="386" t="s">
        <v>165</v>
      </c>
      <c r="AU198" s="386" t="s">
        <v>90</v>
      </c>
      <c r="AY198" s="386" t="s">
        <v>163</v>
      </c>
      <c r="BE198" s="405">
        <f>IF(N198="základní",J198,0)</f>
        <v>0</v>
      </c>
      <c r="BF198" s="405">
        <f>IF(N198="snížená",J198,0)</f>
        <v>0</v>
      </c>
      <c r="BG198" s="405">
        <f>IF(N198="zákl. přenesená",J198,0)</f>
        <v>0</v>
      </c>
      <c r="BH198" s="405">
        <f>IF(N198="sníž. přenesená",J198,0)</f>
        <v>0</v>
      </c>
      <c r="BI198" s="405">
        <f>IF(N198="nulová",J198,0)</f>
        <v>0</v>
      </c>
      <c r="BJ198" s="386" t="s">
        <v>44</v>
      </c>
      <c r="BK198" s="405">
        <f>ROUND(I198*H198,2)</f>
        <v>0</v>
      </c>
      <c r="BL198" s="386" t="s">
        <v>96</v>
      </c>
      <c r="BM198" s="386" t="s">
        <v>1740</v>
      </c>
    </row>
    <row r="199" spans="2:47" s="267" customFormat="1" ht="108">
      <c r="B199" s="268"/>
      <c r="D199" s="346" t="s">
        <v>190</v>
      </c>
      <c r="F199" s="366" t="s">
        <v>250</v>
      </c>
      <c r="L199" s="268"/>
      <c r="M199" s="419"/>
      <c r="N199" s="269"/>
      <c r="O199" s="269"/>
      <c r="P199" s="269"/>
      <c r="Q199" s="269"/>
      <c r="R199" s="269"/>
      <c r="S199" s="269"/>
      <c r="T199" s="420"/>
      <c r="AT199" s="386" t="s">
        <v>190</v>
      </c>
      <c r="AU199" s="386" t="s">
        <v>90</v>
      </c>
    </row>
    <row r="200" spans="2:51" s="344" customFormat="1" ht="13.5">
      <c r="B200" s="345"/>
      <c r="D200" s="346" t="s">
        <v>171</v>
      </c>
      <c r="E200" s="347" t="s">
        <v>5</v>
      </c>
      <c r="F200" s="348" t="s">
        <v>172</v>
      </c>
      <c r="H200" s="349" t="s">
        <v>5</v>
      </c>
      <c r="L200" s="345"/>
      <c r="M200" s="406"/>
      <c r="N200" s="407"/>
      <c r="O200" s="407"/>
      <c r="P200" s="407"/>
      <c r="Q200" s="407"/>
      <c r="R200" s="407"/>
      <c r="S200" s="407"/>
      <c r="T200" s="408"/>
      <c r="AT200" s="349" t="s">
        <v>171</v>
      </c>
      <c r="AU200" s="349" t="s">
        <v>90</v>
      </c>
      <c r="AV200" s="344" t="s">
        <v>44</v>
      </c>
      <c r="AW200" s="344" t="s">
        <v>42</v>
      </c>
      <c r="AX200" s="344" t="s">
        <v>82</v>
      </c>
      <c r="AY200" s="349" t="s">
        <v>163</v>
      </c>
    </row>
    <row r="201" spans="2:51" s="350" customFormat="1" ht="13.5">
      <c r="B201" s="351"/>
      <c r="D201" s="346" t="s">
        <v>171</v>
      </c>
      <c r="E201" s="352" t="s">
        <v>5</v>
      </c>
      <c r="F201" s="353" t="s">
        <v>1653</v>
      </c>
      <c r="H201" s="354">
        <v>1</v>
      </c>
      <c r="L201" s="351"/>
      <c r="M201" s="409"/>
      <c r="N201" s="410"/>
      <c r="O201" s="410"/>
      <c r="P201" s="410"/>
      <c r="Q201" s="410"/>
      <c r="R201" s="410"/>
      <c r="S201" s="410"/>
      <c r="T201" s="411"/>
      <c r="AT201" s="352" t="s">
        <v>171</v>
      </c>
      <c r="AU201" s="352" t="s">
        <v>90</v>
      </c>
      <c r="AV201" s="350" t="s">
        <v>90</v>
      </c>
      <c r="AW201" s="350" t="s">
        <v>42</v>
      </c>
      <c r="AX201" s="350" t="s">
        <v>82</v>
      </c>
      <c r="AY201" s="352" t="s">
        <v>163</v>
      </c>
    </row>
    <row r="202" spans="2:51" s="350" customFormat="1" ht="13.5">
      <c r="B202" s="351"/>
      <c r="D202" s="346" t="s">
        <v>171</v>
      </c>
      <c r="E202" s="352" t="s">
        <v>5</v>
      </c>
      <c r="F202" s="353" t="s">
        <v>1741</v>
      </c>
      <c r="H202" s="354">
        <v>1</v>
      </c>
      <c r="L202" s="351"/>
      <c r="M202" s="409"/>
      <c r="N202" s="410"/>
      <c r="O202" s="410"/>
      <c r="P202" s="410"/>
      <c r="Q202" s="410"/>
      <c r="R202" s="410"/>
      <c r="S202" s="410"/>
      <c r="T202" s="411"/>
      <c r="AT202" s="352" t="s">
        <v>171</v>
      </c>
      <c r="AU202" s="352" t="s">
        <v>90</v>
      </c>
      <c r="AV202" s="350" t="s">
        <v>90</v>
      </c>
      <c r="AW202" s="350" t="s">
        <v>42</v>
      </c>
      <c r="AX202" s="350" t="s">
        <v>82</v>
      </c>
      <c r="AY202" s="352" t="s">
        <v>163</v>
      </c>
    </row>
    <row r="203" spans="2:51" s="350" customFormat="1" ht="13.5">
      <c r="B203" s="351"/>
      <c r="D203" s="346" t="s">
        <v>171</v>
      </c>
      <c r="E203" s="352" t="s">
        <v>5</v>
      </c>
      <c r="F203" s="353" t="s">
        <v>1548</v>
      </c>
      <c r="H203" s="354">
        <v>1</v>
      </c>
      <c r="L203" s="351"/>
      <c r="M203" s="409"/>
      <c r="N203" s="410"/>
      <c r="O203" s="410"/>
      <c r="P203" s="410"/>
      <c r="Q203" s="410"/>
      <c r="R203" s="410"/>
      <c r="S203" s="410"/>
      <c r="T203" s="411"/>
      <c r="AT203" s="352" t="s">
        <v>171</v>
      </c>
      <c r="AU203" s="352" t="s">
        <v>90</v>
      </c>
      <c r="AV203" s="350" t="s">
        <v>90</v>
      </c>
      <c r="AW203" s="350" t="s">
        <v>42</v>
      </c>
      <c r="AX203" s="350" t="s">
        <v>82</v>
      </c>
      <c r="AY203" s="352" t="s">
        <v>163</v>
      </c>
    </row>
    <row r="204" spans="2:51" s="355" customFormat="1" ht="13.5">
      <c r="B204" s="356"/>
      <c r="D204" s="346" t="s">
        <v>171</v>
      </c>
      <c r="E204" s="357" t="s">
        <v>5</v>
      </c>
      <c r="F204" s="358" t="s">
        <v>176</v>
      </c>
      <c r="H204" s="359">
        <v>3</v>
      </c>
      <c r="L204" s="356"/>
      <c r="M204" s="412"/>
      <c r="N204" s="413"/>
      <c r="O204" s="413"/>
      <c r="P204" s="413"/>
      <c r="Q204" s="413"/>
      <c r="R204" s="413"/>
      <c r="S204" s="413"/>
      <c r="T204" s="414"/>
      <c r="AT204" s="357" t="s">
        <v>171</v>
      </c>
      <c r="AU204" s="357" t="s">
        <v>90</v>
      </c>
      <c r="AV204" s="355" t="s">
        <v>93</v>
      </c>
      <c r="AW204" s="355" t="s">
        <v>42</v>
      </c>
      <c r="AX204" s="355" t="s">
        <v>82</v>
      </c>
      <c r="AY204" s="357" t="s">
        <v>163</v>
      </c>
    </row>
    <row r="205" spans="2:51" s="350" customFormat="1" ht="13.5">
      <c r="B205" s="351"/>
      <c r="D205" s="346" t="s">
        <v>171</v>
      </c>
      <c r="E205" s="352" t="s">
        <v>5</v>
      </c>
      <c r="F205" s="353" t="s">
        <v>1742</v>
      </c>
      <c r="H205" s="354">
        <v>1</v>
      </c>
      <c r="L205" s="351"/>
      <c r="M205" s="409"/>
      <c r="N205" s="410"/>
      <c r="O205" s="410"/>
      <c r="P205" s="410"/>
      <c r="Q205" s="410"/>
      <c r="R205" s="410"/>
      <c r="S205" s="410"/>
      <c r="T205" s="411"/>
      <c r="AT205" s="352" t="s">
        <v>171</v>
      </c>
      <c r="AU205" s="352" t="s">
        <v>90</v>
      </c>
      <c r="AV205" s="350" t="s">
        <v>90</v>
      </c>
      <c r="AW205" s="350" t="s">
        <v>42</v>
      </c>
      <c r="AX205" s="350" t="s">
        <v>82</v>
      </c>
      <c r="AY205" s="352" t="s">
        <v>163</v>
      </c>
    </row>
    <row r="206" spans="2:51" s="350" customFormat="1" ht="13.5">
      <c r="B206" s="351"/>
      <c r="D206" s="346" t="s">
        <v>171</v>
      </c>
      <c r="E206" s="352" t="s">
        <v>5</v>
      </c>
      <c r="F206" s="353" t="s">
        <v>1006</v>
      </c>
      <c r="H206" s="354">
        <v>1</v>
      </c>
      <c r="L206" s="351"/>
      <c r="M206" s="409"/>
      <c r="N206" s="410"/>
      <c r="O206" s="410"/>
      <c r="P206" s="410"/>
      <c r="Q206" s="410"/>
      <c r="R206" s="410"/>
      <c r="S206" s="410"/>
      <c r="T206" s="411"/>
      <c r="AT206" s="352" t="s">
        <v>171</v>
      </c>
      <c r="AU206" s="352" t="s">
        <v>90</v>
      </c>
      <c r="AV206" s="350" t="s">
        <v>90</v>
      </c>
      <c r="AW206" s="350" t="s">
        <v>42</v>
      </c>
      <c r="AX206" s="350" t="s">
        <v>82</v>
      </c>
      <c r="AY206" s="352" t="s">
        <v>163</v>
      </c>
    </row>
    <row r="207" spans="2:51" s="350" customFormat="1" ht="13.5">
      <c r="B207" s="351"/>
      <c r="D207" s="346" t="s">
        <v>171</v>
      </c>
      <c r="E207" s="352" t="s">
        <v>5</v>
      </c>
      <c r="F207" s="353" t="s">
        <v>836</v>
      </c>
      <c r="H207" s="354">
        <v>1</v>
      </c>
      <c r="L207" s="351"/>
      <c r="M207" s="409"/>
      <c r="N207" s="410"/>
      <c r="O207" s="410"/>
      <c r="P207" s="410"/>
      <c r="Q207" s="410"/>
      <c r="R207" s="410"/>
      <c r="S207" s="410"/>
      <c r="T207" s="411"/>
      <c r="AT207" s="352" t="s">
        <v>171</v>
      </c>
      <c r="AU207" s="352" t="s">
        <v>90</v>
      </c>
      <c r="AV207" s="350" t="s">
        <v>90</v>
      </c>
      <c r="AW207" s="350" t="s">
        <v>42</v>
      </c>
      <c r="AX207" s="350" t="s">
        <v>82</v>
      </c>
      <c r="AY207" s="352" t="s">
        <v>163</v>
      </c>
    </row>
    <row r="208" spans="2:51" s="350" customFormat="1" ht="13.5">
      <c r="B208" s="351"/>
      <c r="D208" s="346" t="s">
        <v>171</v>
      </c>
      <c r="E208" s="352" t="s">
        <v>5</v>
      </c>
      <c r="F208" s="353" t="s">
        <v>1743</v>
      </c>
      <c r="H208" s="354">
        <v>1</v>
      </c>
      <c r="L208" s="351"/>
      <c r="M208" s="409"/>
      <c r="N208" s="410"/>
      <c r="O208" s="410"/>
      <c r="P208" s="410"/>
      <c r="Q208" s="410"/>
      <c r="R208" s="410"/>
      <c r="S208" s="410"/>
      <c r="T208" s="411"/>
      <c r="AT208" s="352" t="s">
        <v>171</v>
      </c>
      <c r="AU208" s="352" t="s">
        <v>90</v>
      </c>
      <c r="AV208" s="350" t="s">
        <v>90</v>
      </c>
      <c r="AW208" s="350" t="s">
        <v>42</v>
      </c>
      <c r="AX208" s="350" t="s">
        <v>82</v>
      </c>
      <c r="AY208" s="352" t="s">
        <v>163</v>
      </c>
    </row>
    <row r="209" spans="2:51" s="355" customFormat="1" ht="13.5">
      <c r="B209" s="356"/>
      <c r="D209" s="346" t="s">
        <v>171</v>
      </c>
      <c r="E209" s="357" t="s">
        <v>5</v>
      </c>
      <c r="F209" s="358" t="s">
        <v>179</v>
      </c>
      <c r="H209" s="359">
        <v>4</v>
      </c>
      <c r="L209" s="356"/>
      <c r="M209" s="412"/>
      <c r="N209" s="413"/>
      <c r="O209" s="413"/>
      <c r="P209" s="413"/>
      <c r="Q209" s="413"/>
      <c r="R209" s="413"/>
      <c r="S209" s="413"/>
      <c r="T209" s="414"/>
      <c r="AT209" s="357" t="s">
        <v>171</v>
      </c>
      <c r="AU209" s="357" t="s">
        <v>90</v>
      </c>
      <c r="AV209" s="355" t="s">
        <v>93</v>
      </c>
      <c r="AW209" s="355" t="s">
        <v>42</v>
      </c>
      <c r="AX209" s="355" t="s">
        <v>82</v>
      </c>
      <c r="AY209" s="357" t="s">
        <v>163</v>
      </c>
    </row>
    <row r="210" spans="2:51" s="350" customFormat="1" ht="13.5">
      <c r="B210" s="351"/>
      <c r="D210" s="346" t="s">
        <v>171</v>
      </c>
      <c r="E210" s="352" t="s">
        <v>5</v>
      </c>
      <c r="F210" s="353" t="s">
        <v>1299</v>
      </c>
      <c r="H210" s="354">
        <v>1</v>
      </c>
      <c r="L210" s="351"/>
      <c r="M210" s="409"/>
      <c r="N210" s="410"/>
      <c r="O210" s="410"/>
      <c r="P210" s="410"/>
      <c r="Q210" s="410"/>
      <c r="R210" s="410"/>
      <c r="S210" s="410"/>
      <c r="T210" s="411"/>
      <c r="AT210" s="352" t="s">
        <v>171</v>
      </c>
      <c r="AU210" s="352" t="s">
        <v>90</v>
      </c>
      <c r="AV210" s="350" t="s">
        <v>90</v>
      </c>
      <c r="AW210" s="350" t="s">
        <v>42</v>
      </c>
      <c r="AX210" s="350" t="s">
        <v>82</v>
      </c>
      <c r="AY210" s="352" t="s">
        <v>163</v>
      </c>
    </row>
    <row r="211" spans="2:51" s="355" customFormat="1" ht="13.5">
      <c r="B211" s="356"/>
      <c r="D211" s="346" t="s">
        <v>171</v>
      </c>
      <c r="E211" s="357" t="s">
        <v>5</v>
      </c>
      <c r="F211" s="358" t="s">
        <v>181</v>
      </c>
      <c r="H211" s="359">
        <v>1</v>
      </c>
      <c r="L211" s="356"/>
      <c r="M211" s="412"/>
      <c r="N211" s="413"/>
      <c r="O211" s="413"/>
      <c r="P211" s="413"/>
      <c r="Q211" s="413"/>
      <c r="R211" s="413"/>
      <c r="S211" s="413"/>
      <c r="T211" s="414"/>
      <c r="AT211" s="357" t="s">
        <v>171</v>
      </c>
      <c r="AU211" s="357" t="s">
        <v>90</v>
      </c>
      <c r="AV211" s="355" t="s">
        <v>93</v>
      </c>
      <c r="AW211" s="355" t="s">
        <v>42</v>
      </c>
      <c r="AX211" s="355" t="s">
        <v>82</v>
      </c>
      <c r="AY211" s="357" t="s">
        <v>163</v>
      </c>
    </row>
    <row r="212" spans="2:51" s="350" customFormat="1" ht="13.5">
      <c r="B212" s="351"/>
      <c r="D212" s="346" t="s">
        <v>171</v>
      </c>
      <c r="E212" s="352" t="s">
        <v>5</v>
      </c>
      <c r="F212" s="353" t="s">
        <v>827</v>
      </c>
      <c r="H212" s="354">
        <v>1</v>
      </c>
      <c r="L212" s="351"/>
      <c r="M212" s="409"/>
      <c r="N212" s="410"/>
      <c r="O212" s="410"/>
      <c r="P212" s="410"/>
      <c r="Q212" s="410"/>
      <c r="R212" s="410"/>
      <c r="S212" s="410"/>
      <c r="T212" s="411"/>
      <c r="AT212" s="352" t="s">
        <v>171</v>
      </c>
      <c r="AU212" s="352" t="s">
        <v>90</v>
      </c>
      <c r="AV212" s="350" t="s">
        <v>90</v>
      </c>
      <c r="AW212" s="350" t="s">
        <v>42</v>
      </c>
      <c r="AX212" s="350" t="s">
        <v>82</v>
      </c>
      <c r="AY212" s="352" t="s">
        <v>163</v>
      </c>
    </row>
    <row r="213" spans="2:51" s="355" customFormat="1" ht="13.5">
      <c r="B213" s="356"/>
      <c r="D213" s="346" t="s">
        <v>171</v>
      </c>
      <c r="E213" s="357" t="s">
        <v>5</v>
      </c>
      <c r="F213" s="358" t="s">
        <v>653</v>
      </c>
      <c r="H213" s="359">
        <v>1</v>
      </c>
      <c r="L213" s="356"/>
      <c r="M213" s="412"/>
      <c r="N213" s="413"/>
      <c r="O213" s="413"/>
      <c r="P213" s="413"/>
      <c r="Q213" s="413"/>
      <c r="R213" s="413"/>
      <c r="S213" s="413"/>
      <c r="T213" s="414"/>
      <c r="AT213" s="357" t="s">
        <v>171</v>
      </c>
      <c r="AU213" s="357" t="s">
        <v>90</v>
      </c>
      <c r="AV213" s="355" t="s">
        <v>93</v>
      </c>
      <c r="AW213" s="355" t="s">
        <v>42</v>
      </c>
      <c r="AX213" s="355" t="s">
        <v>82</v>
      </c>
      <c r="AY213" s="357" t="s">
        <v>163</v>
      </c>
    </row>
    <row r="214" spans="2:51" s="350" customFormat="1" ht="13.5">
      <c r="B214" s="351"/>
      <c r="D214" s="346" t="s">
        <v>171</v>
      </c>
      <c r="E214" s="352" t="s">
        <v>5</v>
      </c>
      <c r="F214" s="353" t="s">
        <v>834</v>
      </c>
      <c r="H214" s="354">
        <v>1</v>
      </c>
      <c r="L214" s="351"/>
      <c r="M214" s="409"/>
      <c r="N214" s="410"/>
      <c r="O214" s="410"/>
      <c r="P214" s="410"/>
      <c r="Q214" s="410"/>
      <c r="R214" s="410"/>
      <c r="S214" s="410"/>
      <c r="T214" s="411"/>
      <c r="AT214" s="352" t="s">
        <v>171</v>
      </c>
      <c r="AU214" s="352" t="s">
        <v>90</v>
      </c>
      <c r="AV214" s="350" t="s">
        <v>90</v>
      </c>
      <c r="AW214" s="350" t="s">
        <v>42</v>
      </c>
      <c r="AX214" s="350" t="s">
        <v>82</v>
      </c>
      <c r="AY214" s="352" t="s">
        <v>163</v>
      </c>
    </row>
    <row r="215" spans="2:51" s="350" customFormat="1" ht="13.5">
      <c r="B215" s="351"/>
      <c r="D215" s="346" t="s">
        <v>171</v>
      </c>
      <c r="E215" s="352" t="s">
        <v>5</v>
      </c>
      <c r="F215" s="353" t="s">
        <v>835</v>
      </c>
      <c r="H215" s="354">
        <v>1</v>
      </c>
      <c r="L215" s="351"/>
      <c r="M215" s="409"/>
      <c r="N215" s="410"/>
      <c r="O215" s="410"/>
      <c r="P215" s="410"/>
      <c r="Q215" s="410"/>
      <c r="R215" s="410"/>
      <c r="S215" s="410"/>
      <c r="T215" s="411"/>
      <c r="AT215" s="352" t="s">
        <v>171</v>
      </c>
      <c r="AU215" s="352" t="s">
        <v>90</v>
      </c>
      <c r="AV215" s="350" t="s">
        <v>90</v>
      </c>
      <c r="AW215" s="350" t="s">
        <v>42</v>
      </c>
      <c r="AX215" s="350" t="s">
        <v>82</v>
      </c>
      <c r="AY215" s="352" t="s">
        <v>163</v>
      </c>
    </row>
    <row r="216" spans="2:51" s="355" customFormat="1" ht="13.5">
      <c r="B216" s="356"/>
      <c r="D216" s="346" t="s">
        <v>171</v>
      </c>
      <c r="E216" s="357" t="s">
        <v>5</v>
      </c>
      <c r="F216" s="358" t="s">
        <v>184</v>
      </c>
      <c r="H216" s="359">
        <v>2</v>
      </c>
      <c r="L216" s="356"/>
      <c r="M216" s="412"/>
      <c r="N216" s="413"/>
      <c r="O216" s="413"/>
      <c r="P216" s="413"/>
      <c r="Q216" s="413"/>
      <c r="R216" s="413"/>
      <c r="S216" s="413"/>
      <c r="T216" s="414"/>
      <c r="AT216" s="357" t="s">
        <v>171</v>
      </c>
      <c r="AU216" s="357" t="s">
        <v>90</v>
      </c>
      <c r="AV216" s="355" t="s">
        <v>93</v>
      </c>
      <c r="AW216" s="355" t="s">
        <v>42</v>
      </c>
      <c r="AX216" s="355" t="s">
        <v>82</v>
      </c>
      <c r="AY216" s="357" t="s">
        <v>163</v>
      </c>
    </row>
    <row r="217" spans="2:51" s="360" customFormat="1" ht="13.5">
      <c r="B217" s="361"/>
      <c r="D217" s="362" t="s">
        <v>171</v>
      </c>
      <c r="E217" s="363" t="s">
        <v>5</v>
      </c>
      <c r="F217" s="364" t="s">
        <v>185</v>
      </c>
      <c r="H217" s="365">
        <v>11</v>
      </c>
      <c r="L217" s="361"/>
      <c r="M217" s="415"/>
      <c r="N217" s="416"/>
      <c r="O217" s="416"/>
      <c r="P217" s="416"/>
      <c r="Q217" s="416"/>
      <c r="R217" s="416"/>
      <c r="S217" s="416"/>
      <c r="T217" s="417"/>
      <c r="AT217" s="418" t="s">
        <v>171</v>
      </c>
      <c r="AU217" s="418" t="s">
        <v>90</v>
      </c>
      <c r="AV217" s="360" t="s">
        <v>96</v>
      </c>
      <c r="AW217" s="360" t="s">
        <v>42</v>
      </c>
      <c r="AX217" s="360" t="s">
        <v>44</v>
      </c>
      <c r="AY217" s="418" t="s">
        <v>163</v>
      </c>
    </row>
    <row r="218" spans="2:65" s="267" customFormat="1" ht="22.5" customHeight="1">
      <c r="B218" s="268"/>
      <c r="C218" s="367" t="s">
        <v>105</v>
      </c>
      <c r="D218" s="367" t="s">
        <v>256</v>
      </c>
      <c r="E218" s="368" t="s">
        <v>275</v>
      </c>
      <c r="F218" s="369" t="s">
        <v>276</v>
      </c>
      <c r="G218" s="370" t="s">
        <v>168</v>
      </c>
      <c r="H218" s="371">
        <v>11</v>
      </c>
      <c r="I218" s="137"/>
      <c r="J218" s="372">
        <f>ROUND(I218*H218,2)</f>
        <v>0</v>
      </c>
      <c r="K218" s="369" t="s">
        <v>169</v>
      </c>
      <c r="L218" s="421"/>
      <c r="M218" s="422" t="s">
        <v>5</v>
      </c>
      <c r="N218" s="423" t="s">
        <v>53</v>
      </c>
      <c r="O218" s="269"/>
      <c r="P218" s="403">
        <f>O218*H218</f>
        <v>0</v>
      </c>
      <c r="Q218" s="403">
        <v>0.02894</v>
      </c>
      <c r="R218" s="403">
        <f>Q218*H218</f>
        <v>0.31834</v>
      </c>
      <c r="S218" s="403">
        <v>0</v>
      </c>
      <c r="T218" s="404">
        <f>S218*H218</f>
        <v>0</v>
      </c>
      <c r="AR218" s="386" t="s">
        <v>108</v>
      </c>
      <c r="AT218" s="386" t="s">
        <v>256</v>
      </c>
      <c r="AU218" s="386" t="s">
        <v>90</v>
      </c>
      <c r="AY218" s="386" t="s">
        <v>163</v>
      </c>
      <c r="BE218" s="405">
        <f>IF(N218="základní",J218,0)</f>
        <v>0</v>
      </c>
      <c r="BF218" s="405">
        <f>IF(N218="snížená",J218,0)</f>
        <v>0</v>
      </c>
      <c r="BG218" s="405">
        <f>IF(N218="zákl. přenesená",J218,0)</f>
        <v>0</v>
      </c>
      <c r="BH218" s="405">
        <f>IF(N218="sníž. přenesená",J218,0)</f>
        <v>0</v>
      </c>
      <c r="BI218" s="405">
        <f>IF(N218="nulová",J218,0)</f>
        <v>0</v>
      </c>
      <c r="BJ218" s="386" t="s">
        <v>44</v>
      </c>
      <c r="BK218" s="405">
        <f>ROUND(I218*H218,2)</f>
        <v>0</v>
      </c>
      <c r="BL218" s="386" t="s">
        <v>96</v>
      </c>
      <c r="BM218" s="386" t="s">
        <v>1744</v>
      </c>
    </row>
    <row r="219" spans="2:63" s="330" customFormat="1" ht="29.85" customHeight="1">
      <c r="B219" s="331"/>
      <c r="D219" s="335" t="s">
        <v>81</v>
      </c>
      <c r="E219" s="336" t="s">
        <v>111</v>
      </c>
      <c r="F219" s="336" t="s">
        <v>282</v>
      </c>
      <c r="J219" s="337">
        <f>BK219</f>
        <v>0</v>
      </c>
      <c r="L219" s="331"/>
      <c r="M219" s="395"/>
      <c r="N219" s="396"/>
      <c r="O219" s="396"/>
      <c r="P219" s="397">
        <f>SUM(P220:P321)</f>
        <v>0</v>
      </c>
      <c r="Q219" s="396"/>
      <c r="R219" s="397">
        <f>SUM(R220:R321)</f>
        <v>0.0010624900000000001</v>
      </c>
      <c r="S219" s="396"/>
      <c r="T219" s="398">
        <f>SUM(T220:T321)</f>
        <v>2.469346</v>
      </c>
      <c r="AR219" s="332" t="s">
        <v>44</v>
      </c>
      <c r="AT219" s="399" t="s">
        <v>81</v>
      </c>
      <c r="AU219" s="399" t="s">
        <v>44</v>
      </c>
      <c r="AY219" s="332" t="s">
        <v>163</v>
      </c>
      <c r="BK219" s="400">
        <f>SUM(BK220:BK321)</f>
        <v>0</v>
      </c>
    </row>
    <row r="220" spans="2:65" s="267" customFormat="1" ht="31.5" customHeight="1">
      <c r="B220" s="268"/>
      <c r="C220" s="338" t="s">
        <v>108</v>
      </c>
      <c r="D220" s="338" t="s">
        <v>165</v>
      </c>
      <c r="E220" s="339" t="s">
        <v>284</v>
      </c>
      <c r="F220" s="340" t="s">
        <v>285</v>
      </c>
      <c r="G220" s="341" t="s">
        <v>188</v>
      </c>
      <c r="H220" s="342">
        <v>31.427</v>
      </c>
      <c r="I220" s="107"/>
      <c r="J220" s="343">
        <f>ROUND(I220*H220,2)</f>
        <v>0</v>
      </c>
      <c r="K220" s="340" t="s">
        <v>169</v>
      </c>
      <c r="L220" s="268"/>
      <c r="M220" s="401" t="s">
        <v>5</v>
      </c>
      <c r="N220" s="402" t="s">
        <v>53</v>
      </c>
      <c r="O220" s="269"/>
      <c r="P220" s="403">
        <f>O220*H220</f>
        <v>0</v>
      </c>
      <c r="Q220" s="403">
        <v>1E-05</v>
      </c>
      <c r="R220" s="403">
        <f>Q220*H220</f>
        <v>0.00031427</v>
      </c>
      <c r="S220" s="403">
        <v>0</v>
      </c>
      <c r="T220" s="404">
        <f>S220*H220</f>
        <v>0</v>
      </c>
      <c r="AR220" s="386" t="s">
        <v>96</v>
      </c>
      <c r="AT220" s="386" t="s">
        <v>165</v>
      </c>
      <c r="AU220" s="386" t="s">
        <v>90</v>
      </c>
      <c r="AY220" s="386" t="s">
        <v>163</v>
      </c>
      <c r="BE220" s="405">
        <f>IF(N220="základní",J220,0)</f>
        <v>0</v>
      </c>
      <c r="BF220" s="405">
        <f>IF(N220="snížená",J220,0)</f>
        <v>0</v>
      </c>
      <c r="BG220" s="405">
        <f>IF(N220="zákl. přenesená",J220,0)</f>
        <v>0</v>
      </c>
      <c r="BH220" s="405">
        <f>IF(N220="sníž. přenesená",J220,0)</f>
        <v>0</v>
      </c>
      <c r="BI220" s="405">
        <f>IF(N220="nulová",J220,0)</f>
        <v>0</v>
      </c>
      <c r="BJ220" s="386" t="s">
        <v>44</v>
      </c>
      <c r="BK220" s="405">
        <f>ROUND(I220*H220,2)</f>
        <v>0</v>
      </c>
      <c r="BL220" s="386" t="s">
        <v>96</v>
      </c>
      <c r="BM220" s="386" t="s">
        <v>1745</v>
      </c>
    </row>
    <row r="221" spans="2:47" s="267" customFormat="1" ht="175.5">
      <c r="B221" s="268"/>
      <c r="D221" s="346" t="s">
        <v>190</v>
      </c>
      <c r="F221" s="366" t="s">
        <v>287</v>
      </c>
      <c r="L221" s="268"/>
      <c r="M221" s="419"/>
      <c r="N221" s="269"/>
      <c r="O221" s="269"/>
      <c r="P221" s="269"/>
      <c r="Q221" s="269"/>
      <c r="R221" s="269"/>
      <c r="S221" s="269"/>
      <c r="T221" s="420"/>
      <c r="AT221" s="386" t="s">
        <v>190</v>
      </c>
      <c r="AU221" s="386" t="s">
        <v>90</v>
      </c>
    </row>
    <row r="222" spans="2:51" s="344" customFormat="1" ht="13.5">
      <c r="B222" s="345"/>
      <c r="D222" s="346" t="s">
        <v>171</v>
      </c>
      <c r="E222" s="347" t="s">
        <v>5</v>
      </c>
      <c r="F222" s="348" t="s">
        <v>172</v>
      </c>
      <c r="H222" s="349" t="s">
        <v>5</v>
      </c>
      <c r="L222" s="345"/>
      <c r="M222" s="406"/>
      <c r="N222" s="407"/>
      <c r="O222" s="407"/>
      <c r="P222" s="407"/>
      <c r="Q222" s="407"/>
      <c r="R222" s="407"/>
      <c r="S222" s="407"/>
      <c r="T222" s="408"/>
      <c r="AT222" s="349" t="s">
        <v>171</v>
      </c>
      <c r="AU222" s="349" t="s">
        <v>90</v>
      </c>
      <c r="AV222" s="344" t="s">
        <v>44</v>
      </c>
      <c r="AW222" s="344" t="s">
        <v>42</v>
      </c>
      <c r="AX222" s="344" t="s">
        <v>82</v>
      </c>
      <c r="AY222" s="349" t="s">
        <v>163</v>
      </c>
    </row>
    <row r="223" spans="2:51" s="350" customFormat="1" ht="13.5">
      <c r="B223" s="351"/>
      <c r="D223" s="346" t="s">
        <v>171</v>
      </c>
      <c r="E223" s="352" t="s">
        <v>5</v>
      </c>
      <c r="F223" s="353" t="s">
        <v>1628</v>
      </c>
      <c r="H223" s="354">
        <v>2.857</v>
      </c>
      <c r="L223" s="351"/>
      <c r="M223" s="409"/>
      <c r="N223" s="410"/>
      <c r="O223" s="410"/>
      <c r="P223" s="410"/>
      <c r="Q223" s="410"/>
      <c r="R223" s="410"/>
      <c r="S223" s="410"/>
      <c r="T223" s="411"/>
      <c r="AT223" s="352" t="s">
        <v>171</v>
      </c>
      <c r="AU223" s="352" t="s">
        <v>90</v>
      </c>
      <c r="AV223" s="350" t="s">
        <v>90</v>
      </c>
      <c r="AW223" s="350" t="s">
        <v>42</v>
      </c>
      <c r="AX223" s="350" t="s">
        <v>82</v>
      </c>
      <c r="AY223" s="352" t="s">
        <v>163</v>
      </c>
    </row>
    <row r="224" spans="2:51" s="350" customFormat="1" ht="13.5">
      <c r="B224" s="351"/>
      <c r="D224" s="346" t="s">
        <v>171</v>
      </c>
      <c r="E224" s="352" t="s">
        <v>5</v>
      </c>
      <c r="F224" s="353" t="s">
        <v>1746</v>
      </c>
      <c r="H224" s="354">
        <v>2.857</v>
      </c>
      <c r="L224" s="351"/>
      <c r="M224" s="409"/>
      <c r="N224" s="410"/>
      <c r="O224" s="410"/>
      <c r="P224" s="410"/>
      <c r="Q224" s="410"/>
      <c r="R224" s="410"/>
      <c r="S224" s="410"/>
      <c r="T224" s="411"/>
      <c r="AT224" s="352" t="s">
        <v>171</v>
      </c>
      <c r="AU224" s="352" t="s">
        <v>90</v>
      </c>
      <c r="AV224" s="350" t="s">
        <v>90</v>
      </c>
      <c r="AW224" s="350" t="s">
        <v>42</v>
      </c>
      <c r="AX224" s="350" t="s">
        <v>82</v>
      </c>
      <c r="AY224" s="352" t="s">
        <v>163</v>
      </c>
    </row>
    <row r="225" spans="2:51" s="350" customFormat="1" ht="13.5">
      <c r="B225" s="351"/>
      <c r="D225" s="346" t="s">
        <v>171</v>
      </c>
      <c r="E225" s="352" t="s">
        <v>5</v>
      </c>
      <c r="F225" s="353" t="s">
        <v>1747</v>
      </c>
      <c r="H225" s="354">
        <v>2.857</v>
      </c>
      <c r="L225" s="351"/>
      <c r="M225" s="409"/>
      <c r="N225" s="410"/>
      <c r="O225" s="410"/>
      <c r="P225" s="410"/>
      <c r="Q225" s="410"/>
      <c r="R225" s="410"/>
      <c r="S225" s="410"/>
      <c r="T225" s="411"/>
      <c r="AT225" s="352" t="s">
        <v>171</v>
      </c>
      <c r="AU225" s="352" t="s">
        <v>90</v>
      </c>
      <c r="AV225" s="350" t="s">
        <v>90</v>
      </c>
      <c r="AW225" s="350" t="s">
        <v>42</v>
      </c>
      <c r="AX225" s="350" t="s">
        <v>82</v>
      </c>
      <c r="AY225" s="352" t="s">
        <v>163</v>
      </c>
    </row>
    <row r="226" spans="2:51" s="355" customFormat="1" ht="13.5">
      <c r="B226" s="356"/>
      <c r="D226" s="346" t="s">
        <v>171</v>
      </c>
      <c r="E226" s="357" t="s">
        <v>5</v>
      </c>
      <c r="F226" s="358" t="s">
        <v>176</v>
      </c>
      <c r="H226" s="359">
        <v>8.571</v>
      </c>
      <c r="L226" s="356"/>
      <c r="M226" s="412"/>
      <c r="N226" s="413"/>
      <c r="O226" s="413"/>
      <c r="P226" s="413"/>
      <c r="Q226" s="413"/>
      <c r="R226" s="413"/>
      <c r="S226" s="413"/>
      <c r="T226" s="414"/>
      <c r="AT226" s="357" t="s">
        <v>171</v>
      </c>
      <c r="AU226" s="357" t="s">
        <v>90</v>
      </c>
      <c r="AV226" s="355" t="s">
        <v>93</v>
      </c>
      <c r="AW226" s="355" t="s">
        <v>42</v>
      </c>
      <c r="AX226" s="355" t="s">
        <v>82</v>
      </c>
      <c r="AY226" s="357" t="s">
        <v>163</v>
      </c>
    </row>
    <row r="227" spans="2:51" s="350" customFormat="1" ht="13.5">
      <c r="B227" s="351"/>
      <c r="D227" s="346" t="s">
        <v>171</v>
      </c>
      <c r="E227" s="352" t="s">
        <v>5</v>
      </c>
      <c r="F227" s="353" t="s">
        <v>1748</v>
      </c>
      <c r="H227" s="354">
        <v>2.857</v>
      </c>
      <c r="L227" s="351"/>
      <c r="M227" s="409"/>
      <c r="N227" s="410"/>
      <c r="O227" s="410"/>
      <c r="P227" s="410"/>
      <c r="Q227" s="410"/>
      <c r="R227" s="410"/>
      <c r="S227" s="410"/>
      <c r="T227" s="411"/>
      <c r="AT227" s="352" t="s">
        <v>171</v>
      </c>
      <c r="AU227" s="352" t="s">
        <v>90</v>
      </c>
      <c r="AV227" s="350" t="s">
        <v>90</v>
      </c>
      <c r="AW227" s="350" t="s">
        <v>42</v>
      </c>
      <c r="AX227" s="350" t="s">
        <v>82</v>
      </c>
      <c r="AY227" s="352" t="s">
        <v>163</v>
      </c>
    </row>
    <row r="228" spans="2:51" s="350" customFormat="1" ht="13.5">
      <c r="B228" s="351"/>
      <c r="D228" s="346" t="s">
        <v>171</v>
      </c>
      <c r="E228" s="352" t="s">
        <v>5</v>
      </c>
      <c r="F228" s="353" t="s">
        <v>1749</v>
      </c>
      <c r="H228" s="354">
        <v>2.857</v>
      </c>
      <c r="L228" s="351"/>
      <c r="M228" s="409"/>
      <c r="N228" s="410"/>
      <c r="O228" s="410"/>
      <c r="P228" s="410"/>
      <c r="Q228" s="410"/>
      <c r="R228" s="410"/>
      <c r="S228" s="410"/>
      <c r="T228" s="411"/>
      <c r="AT228" s="352" t="s">
        <v>171</v>
      </c>
      <c r="AU228" s="352" t="s">
        <v>90</v>
      </c>
      <c r="AV228" s="350" t="s">
        <v>90</v>
      </c>
      <c r="AW228" s="350" t="s">
        <v>42</v>
      </c>
      <c r="AX228" s="350" t="s">
        <v>82</v>
      </c>
      <c r="AY228" s="352" t="s">
        <v>163</v>
      </c>
    </row>
    <row r="229" spans="2:51" s="350" customFormat="1" ht="13.5">
      <c r="B229" s="351"/>
      <c r="D229" s="346" t="s">
        <v>171</v>
      </c>
      <c r="E229" s="352" t="s">
        <v>5</v>
      </c>
      <c r="F229" s="353" t="s">
        <v>1750</v>
      </c>
      <c r="H229" s="354">
        <v>2.857</v>
      </c>
      <c r="L229" s="351"/>
      <c r="M229" s="409"/>
      <c r="N229" s="410"/>
      <c r="O229" s="410"/>
      <c r="P229" s="410"/>
      <c r="Q229" s="410"/>
      <c r="R229" s="410"/>
      <c r="S229" s="410"/>
      <c r="T229" s="411"/>
      <c r="AT229" s="352" t="s">
        <v>171</v>
      </c>
      <c r="AU229" s="352" t="s">
        <v>90</v>
      </c>
      <c r="AV229" s="350" t="s">
        <v>90</v>
      </c>
      <c r="AW229" s="350" t="s">
        <v>42</v>
      </c>
      <c r="AX229" s="350" t="s">
        <v>82</v>
      </c>
      <c r="AY229" s="352" t="s">
        <v>163</v>
      </c>
    </row>
    <row r="230" spans="2:51" s="350" customFormat="1" ht="13.5">
      <c r="B230" s="351"/>
      <c r="D230" s="346" t="s">
        <v>171</v>
      </c>
      <c r="E230" s="352" t="s">
        <v>5</v>
      </c>
      <c r="F230" s="353" t="s">
        <v>1751</v>
      </c>
      <c r="H230" s="354">
        <v>2.857</v>
      </c>
      <c r="L230" s="351"/>
      <c r="M230" s="409"/>
      <c r="N230" s="410"/>
      <c r="O230" s="410"/>
      <c r="P230" s="410"/>
      <c r="Q230" s="410"/>
      <c r="R230" s="410"/>
      <c r="S230" s="410"/>
      <c r="T230" s="411"/>
      <c r="AT230" s="352" t="s">
        <v>171</v>
      </c>
      <c r="AU230" s="352" t="s">
        <v>90</v>
      </c>
      <c r="AV230" s="350" t="s">
        <v>90</v>
      </c>
      <c r="AW230" s="350" t="s">
        <v>42</v>
      </c>
      <c r="AX230" s="350" t="s">
        <v>82</v>
      </c>
      <c r="AY230" s="352" t="s">
        <v>163</v>
      </c>
    </row>
    <row r="231" spans="2:51" s="355" customFormat="1" ht="13.5">
      <c r="B231" s="356"/>
      <c r="D231" s="346" t="s">
        <v>171</v>
      </c>
      <c r="E231" s="357" t="s">
        <v>5</v>
      </c>
      <c r="F231" s="358" t="s">
        <v>179</v>
      </c>
      <c r="H231" s="359">
        <v>11.428</v>
      </c>
      <c r="L231" s="356"/>
      <c r="M231" s="412"/>
      <c r="N231" s="413"/>
      <c r="O231" s="413"/>
      <c r="P231" s="413"/>
      <c r="Q231" s="413"/>
      <c r="R231" s="413"/>
      <c r="S231" s="413"/>
      <c r="T231" s="414"/>
      <c r="AT231" s="357" t="s">
        <v>171</v>
      </c>
      <c r="AU231" s="357" t="s">
        <v>90</v>
      </c>
      <c r="AV231" s="355" t="s">
        <v>93</v>
      </c>
      <c r="AW231" s="355" t="s">
        <v>42</v>
      </c>
      <c r="AX231" s="355" t="s">
        <v>82</v>
      </c>
      <c r="AY231" s="357" t="s">
        <v>163</v>
      </c>
    </row>
    <row r="232" spans="2:51" s="350" customFormat="1" ht="13.5">
      <c r="B232" s="351"/>
      <c r="D232" s="346" t="s">
        <v>171</v>
      </c>
      <c r="E232" s="352" t="s">
        <v>5</v>
      </c>
      <c r="F232" s="353" t="s">
        <v>1277</v>
      </c>
      <c r="H232" s="354">
        <v>2.857</v>
      </c>
      <c r="L232" s="351"/>
      <c r="M232" s="409"/>
      <c r="N232" s="410"/>
      <c r="O232" s="410"/>
      <c r="P232" s="410"/>
      <c r="Q232" s="410"/>
      <c r="R232" s="410"/>
      <c r="S232" s="410"/>
      <c r="T232" s="411"/>
      <c r="AT232" s="352" t="s">
        <v>171</v>
      </c>
      <c r="AU232" s="352" t="s">
        <v>90</v>
      </c>
      <c r="AV232" s="350" t="s">
        <v>90</v>
      </c>
      <c r="AW232" s="350" t="s">
        <v>42</v>
      </c>
      <c r="AX232" s="350" t="s">
        <v>82</v>
      </c>
      <c r="AY232" s="352" t="s">
        <v>163</v>
      </c>
    </row>
    <row r="233" spans="2:51" s="355" customFormat="1" ht="13.5">
      <c r="B233" s="356"/>
      <c r="D233" s="346" t="s">
        <v>171</v>
      </c>
      <c r="E233" s="357" t="s">
        <v>5</v>
      </c>
      <c r="F233" s="358" t="s">
        <v>181</v>
      </c>
      <c r="H233" s="359">
        <v>2.857</v>
      </c>
      <c r="L233" s="356"/>
      <c r="M233" s="412"/>
      <c r="N233" s="413"/>
      <c r="O233" s="413"/>
      <c r="P233" s="413"/>
      <c r="Q233" s="413"/>
      <c r="R233" s="413"/>
      <c r="S233" s="413"/>
      <c r="T233" s="414"/>
      <c r="AT233" s="357" t="s">
        <v>171</v>
      </c>
      <c r="AU233" s="357" t="s">
        <v>90</v>
      </c>
      <c r="AV233" s="355" t="s">
        <v>93</v>
      </c>
      <c r="AW233" s="355" t="s">
        <v>42</v>
      </c>
      <c r="AX233" s="355" t="s">
        <v>82</v>
      </c>
      <c r="AY233" s="357" t="s">
        <v>163</v>
      </c>
    </row>
    <row r="234" spans="2:51" s="350" customFormat="1" ht="13.5">
      <c r="B234" s="351"/>
      <c r="D234" s="346" t="s">
        <v>171</v>
      </c>
      <c r="E234" s="352" t="s">
        <v>5</v>
      </c>
      <c r="F234" s="353" t="s">
        <v>1026</v>
      </c>
      <c r="H234" s="354">
        <v>2.857</v>
      </c>
      <c r="L234" s="351"/>
      <c r="M234" s="409"/>
      <c r="N234" s="410"/>
      <c r="O234" s="410"/>
      <c r="P234" s="410"/>
      <c r="Q234" s="410"/>
      <c r="R234" s="410"/>
      <c r="S234" s="410"/>
      <c r="T234" s="411"/>
      <c r="AT234" s="352" t="s">
        <v>171</v>
      </c>
      <c r="AU234" s="352" t="s">
        <v>90</v>
      </c>
      <c r="AV234" s="350" t="s">
        <v>90</v>
      </c>
      <c r="AW234" s="350" t="s">
        <v>42</v>
      </c>
      <c r="AX234" s="350" t="s">
        <v>82</v>
      </c>
      <c r="AY234" s="352" t="s">
        <v>163</v>
      </c>
    </row>
    <row r="235" spans="2:51" s="355" customFormat="1" ht="13.5">
      <c r="B235" s="356"/>
      <c r="D235" s="346" t="s">
        <v>171</v>
      </c>
      <c r="E235" s="357" t="s">
        <v>5</v>
      </c>
      <c r="F235" s="358" t="s">
        <v>653</v>
      </c>
      <c r="H235" s="359">
        <v>2.857</v>
      </c>
      <c r="L235" s="356"/>
      <c r="M235" s="412"/>
      <c r="N235" s="413"/>
      <c r="O235" s="413"/>
      <c r="P235" s="413"/>
      <c r="Q235" s="413"/>
      <c r="R235" s="413"/>
      <c r="S235" s="413"/>
      <c r="T235" s="414"/>
      <c r="AT235" s="357" t="s">
        <v>171</v>
      </c>
      <c r="AU235" s="357" t="s">
        <v>90</v>
      </c>
      <c r="AV235" s="355" t="s">
        <v>93</v>
      </c>
      <c r="AW235" s="355" t="s">
        <v>42</v>
      </c>
      <c r="AX235" s="355" t="s">
        <v>82</v>
      </c>
      <c r="AY235" s="357" t="s">
        <v>163</v>
      </c>
    </row>
    <row r="236" spans="2:51" s="350" customFormat="1" ht="13.5">
      <c r="B236" s="351"/>
      <c r="D236" s="346" t="s">
        <v>171</v>
      </c>
      <c r="E236" s="352" t="s">
        <v>5</v>
      </c>
      <c r="F236" s="353" t="s">
        <v>1752</v>
      </c>
      <c r="H236" s="354">
        <v>2.857</v>
      </c>
      <c r="L236" s="351"/>
      <c r="M236" s="409"/>
      <c r="N236" s="410"/>
      <c r="O236" s="410"/>
      <c r="P236" s="410"/>
      <c r="Q236" s="410"/>
      <c r="R236" s="410"/>
      <c r="S236" s="410"/>
      <c r="T236" s="411"/>
      <c r="AT236" s="352" t="s">
        <v>171</v>
      </c>
      <c r="AU236" s="352" t="s">
        <v>90</v>
      </c>
      <c r="AV236" s="350" t="s">
        <v>90</v>
      </c>
      <c r="AW236" s="350" t="s">
        <v>42</v>
      </c>
      <c r="AX236" s="350" t="s">
        <v>82</v>
      </c>
      <c r="AY236" s="352" t="s">
        <v>163</v>
      </c>
    </row>
    <row r="237" spans="2:51" s="350" customFormat="1" ht="13.5">
      <c r="B237" s="351"/>
      <c r="D237" s="346" t="s">
        <v>171</v>
      </c>
      <c r="E237" s="352" t="s">
        <v>5</v>
      </c>
      <c r="F237" s="353" t="s">
        <v>1753</v>
      </c>
      <c r="H237" s="354">
        <v>2.857</v>
      </c>
      <c r="L237" s="351"/>
      <c r="M237" s="409"/>
      <c r="N237" s="410"/>
      <c r="O237" s="410"/>
      <c r="P237" s="410"/>
      <c r="Q237" s="410"/>
      <c r="R237" s="410"/>
      <c r="S237" s="410"/>
      <c r="T237" s="411"/>
      <c r="AT237" s="352" t="s">
        <v>171</v>
      </c>
      <c r="AU237" s="352" t="s">
        <v>90</v>
      </c>
      <c r="AV237" s="350" t="s">
        <v>90</v>
      </c>
      <c r="AW237" s="350" t="s">
        <v>42</v>
      </c>
      <c r="AX237" s="350" t="s">
        <v>82</v>
      </c>
      <c r="AY237" s="352" t="s">
        <v>163</v>
      </c>
    </row>
    <row r="238" spans="2:51" s="355" customFormat="1" ht="13.5">
      <c r="B238" s="356"/>
      <c r="D238" s="346" t="s">
        <v>171</v>
      </c>
      <c r="E238" s="357" t="s">
        <v>5</v>
      </c>
      <c r="F238" s="358" t="s">
        <v>184</v>
      </c>
      <c r="H238" s="359">
        <v>5.714</v>
      </c>
      <c r="L238" s="356"/>
      <c r="M238" s="412"/>
      <c r="N238" s="413"/>
      <c r="O238" s="413"/>
      <c r="P238" s="413"/>
      <c r="Q238" s="413"/>
      <c r="R238" s="413"/>
      <c r="S238" s="413"/>
      <c r="T238" s="414"/>
      <c r="AT238" s="357" t="s">
        <v>171</v>
      </c>
      <c r="AU238" s="357" t="s">
        <v>90</v>
      </c>
      <c r="AV238" s="355" t="s">
        <v>93</v>
      </c>
      <c r="AW238" s="355" t="s">
        <v>42</v>
      </c>
      <c r="AX238" s="355" t="s">
        <v>82</v>
      </c>
      <c r="AY238" s="357" t="s">
        <v>163</v>
      </c>
    </row>
    <row r="239" spans="2:51" s="360" customFormat="1" ht="13.5">
      <c r="B239" s="361"/>
      <c r="D239" s="362" t="s">
        <v>171</v>
      </c>
      <c r="E239" s="363" t="s">
        <v>5</v>
      </c>
      <c r="F239" s="364" t="s">
        <v>185</v>
      </c>
      <c r="H239" s="365">
        <v>31.427</v>
      </c>
      <c r="L239" s="361"/>
      <c r="M239" s="415"/>
      <c r="N239" s="416"/>
      <c r="O239" s="416"/>
      <c r="P239" s="416"/>
      <c r="Q239" s="416"/>
      <c r="R239" s="416"/>
      <c r="S239" s="416"/>
      <c r="T239" s="417"/>
      <c r="AT239" s="418" t="s">
        <v>171</v>
      </c>
      <c r="AU239" s="418" t="s">
        <v>90</v>
      </c>
      <c r="AV239" s="360" t="s">
        <v>96</v>
      </c>
      <c r="AW239" s="360" t="s">
        <v>42</v>
      </c>
      <c r="AX239" s="360" t="s">
        <v>44</v>
      </c>
      <c r="AY239" s="418" t="s">
        <v>163</v>
      </c>
    </row>
    <row r="240" spans="2:65" s="267" customFormat="1" ht="22.5" customHeight="1">
      <c r="B240" s="268"/>
      <c r="C240" s="338" t="s">
        <v>111</v>
      </c>
      <c r="D240" s="338" t="s">
        <v>165</v>
      </c>
      <c r="E240" s="339" t="s">
        <v>307</v>
      </c>
      <c r="F240" s="340" t="s">
        <v>308</v>
      </c>
      <c r="G240" s="341" t="s">
        <v>188</v>
      </c>
      <c r="H240" s="342">
        <v>15.411</v>
      </c>
      <c r="I240" s="107"/>
      <c r="J240" s="343">
        <f>ROUND(I240*H240,2)</f>
        <v>0</v>
      </c>
      <c r="K240" s="340" t="s">
        <v>169</v>
      </c>
      <c r="L240" s="268"/>
      <c r="M240" s="401" t="s">
        <v>5</v>
      </c>
      <c r="N240" s="402" t="s">
        <v>53</v>
      </c>
      <c r="O240" s="269"/>
      <c r="P240" s="403">
        <f>O240*H240</f>
        <v>0</v>
      </c>
      <c r="Q240" s="403">
        <v>2E-05</v>
      </c>
      <c r="R240" s="403">
        <f>Q240*H240</f>
        <v>0.00030822</v>
      </c>
      <c r="S240" s="403">
        <v>0</v>
      </c>
      <c r="T240" s="404">
        <f>S240*H240</f>
        <v>0</v>
      </c>
      <c r="AR240" s="386" t="s">
        <v>96</v>
      </c>
      <c r="AT240" s="386" t="s">
        <v>165</v>
      </c>
      <c r="AU240" s="386" t="s">
        <v>90</v>
      </c>
      <c r="AY240" s="386" t="s">
        <v>163</v>
      </c>
      <c r="BE240" s="405">
        <f>IF(N240="základní",J240,0)</f>
        <v>0</v>
      </c>
      <c r="BF240" s="405">
        <f>IF(N240="snížená",J240,0)</f>
        <v>0</v>
      </c>
      <c r="BG240" s="405">
        <f>IF(N240="zákl. přenesená",J240,0)</f>
        <v>0</v>
      </c>
      <c r="BH240" s="405">
        <f>IF(N240="sníž. přenesená",J240,0)</f>
        <v>0</v>
      </c>
      <c r="BI240" s="405">
        <f>IF(N240="nulová",J240,0)</f>
        <v>0</v>
      </c>
      <c r="BJ240" s="386" t="s">
        <v>44</v>
      </c>
      <c r="BK240" s="405">
        <f>ROUND(I240*H240,2)</f>
        <v>0</v>
      </c>
      <c r="BL240" s="386" t="s">
        <v>96</v>
      </c>
      <c r="BM240" s="386" t="s">
        <v>1754</v>
      </c>
    </row>
    <row r="241" spans="2:47" s="267" customFormat="1" ht="175.5">
      <c r="B241" s="268"/>
      <c r="D241" s="346" t="s">
        <v>190</v>
      </c>
      <c r="F241" s="366" t="s">
        <v>287</v>
      </c>
      <c r="L241" s="268"/>
      <c r="M241" s="419"/>
      <c r="N241" s="269"/>
      <c r="O241" s="269"/>
      <c r="P241" s="269"/>
      <c r="Q241" s="269"/>
      <c r="R241" s="269"/>
      <c r="S241" s="269"/>
      <c r="T241" s="420"/>
      <c r="AT241" s="386" t="s">
        <v>190</v>
      </c>
      <c r="AU241" s="386" t="s">
        <v>90</v>
      </c>
    </row>
    <row r="242" spans="2:51" s="344" customFormat="1" ht="13.5">
      <c r="B242" s="345"/>
      <c r="D242" s="346" t="s">
        <v>171</v>
      </c>
      <c r="E242" s="347" t="s">
        <v>5</v>
      </c>
      <c r="F242" s="348" t="s">
        <v>172</v>
      </c>
      <c r="H242" s="349" t="s">
        <v>5</v>
      </c>
      <c r="L242" s="345"/>
      <c r="M242" s="406"/>
      <c r="N242" s="407"/>
      <c r="O242" s="407"/>
      <c r="P242" s="407"/>
      <c r="Q242" s="407"/>
      <c r="R242" s="407"/>
      <c r="S242" s="407"/>
      <c r="T242" s="408"/>
      <c r="AT242" s="349" t="s">
        <v>171</v>
      </c>
      <c r="AU242" s="349" t="s">
        <v>90</v>
      </c>
      <c r="AV242" s="344" t="s">
        <v>44</v>
      </c>
      <c r="AW242" s="344" t="s">
        <v>42</v>
      </c>
      <c r="AX242" s="344" t="s">
        <v>82</v>
      </c>
      <c r="AY242" s="349" t="s">
        <v>163</v>
      </c>
    </row>
    <row r="243" spans="2:51" s="344" customFormat="1" ht="13.5">
      <c r="B243" s="345"/>
      <c r="D243" s="346" t="s">
        <v>171</v>
      </c>
      <c r="E243" s="347" t="s">
        <v>5</v>
      </c>
      <c r="F243" s="348" t="s">
        <v>310</v>
      </c>
      <c r="H243" s="349" t="s">
        <v>5</v>
      </c>
      <c r="L243" s="345"/>
      <c r="M243" s="406"/>
      <c r="N243" s="407"/>
      <c r="O243" s="407"/>
      <c r="P243" s="407"/>
      <c r="Q243" s="407"/>
      <c r="R243" s="407"/>
      <c r="S243" s="407"/>
      <c r="T243" s="408"/>
      <c r="AT243" s="349" t="s">
        <v>171</v>
      </c>
      <c r="AU243" s="349" t="s">
        <v>90</v>
      </c>
      <c r="AV243" s="344" t="s">
        <v>44</v>
      </c>
      <c r="AW243" s="344" t="s">
        <v>42</v>
      </c>
      <c r="AX243" s="344" t="s">
        <v>82</v>
      </c>
      <c r="AY243" s="349" t="s">
        <v>163</v>
      </c>
    </row>
    <row r="244" spans="2:51" s="350" customFormat="1" ht="13.5">
      <c r="B244" s="351"/>
      <c r="D244" s="346" t="s">
        <v>171</v>
      </c>
      <c r="E244" s="352" t="s">
        <v>5</v>
      </c>
      <c r="F244" s="353" t="s">
        <v>1632</v>
      </c>
      <c r="H244" s="354">
        <v>1.401</v>
      </c>
      <c r="L244" s="351"/>
      <c r="M244" s="409"/>
      <c r="N244" s="410"/>
      <c r="O244" s="410"/>
      <c r="P244" s="410"/>
      <c r="Q244" s="410"/>
      <c r="R244" s="410"/>
      <c r="S244" s="410"/>
      <c r="T244" s="411"/>
      <c r="AT244" s="352" t="s">
        <v>171</v>
      </c>
      <c r="AU244" s="352" t="s">
        <v>90</v>
      </c>
      <c r="AV244" s="350" t="s">
        <v>90</v>
      </c>
      <c r="AW244" s="350" t="s">
        <v>42</v>
      </c>
      <c r="AX244" s="350" t="s">
        <v>82</v>
      </c>
      <c r="AY244" s="352" t="s">
        <v>163</v>
      </c>
    </row>
    <row r="245" spans="2:51" s="350" customFormat="1" ht="13.5">
      <c r="B245" s="351"/>
      <c r="D245" s="346" t="s">
        <v>171</v>
      </c>
      <c r="E245" s="352" t="s">
        <v>5</v>
      </c>
      <c r="F245" s="353" t="s">
        <v>1755</v>
      </c>
      <c r="H245" s="354">
        <v>1.401</v>
      </c>
      <c r="L245" s="351"/>
      <c r="M245" s="409"/>
      <c r="N245" s="410"/>
      <c r="O245" s="410"/>
      <c r="P245" s="410"/>
      <c r="Q245" s="410"/>
      <c r="R245" s="410"/>
      <c r="S245" s="410"/>
      <c r="T245" s="411"/>
      <c r="AT245" s="352" t="s">
        <v>171</v>
      </c>
      <c r="AU245" s="352" t="s">
        <v>90</v>
      </c>
      <c r="AV245" s="350" t="s">
        <v>90</v>
      </c>
      <c r="AW245" s="350" t="s">
        <v>42</v>
      </c>
      <c r="AX245" s="350" t="s">
        <v>82</v>
      </c>
      <c r="AY245" s="352" t="s">
        <v>163</v>
      </c>
    </row>
    <row r="246" spans="2:51" s="350" customFormat="1" ht="13.5">
      <c r="B246" s="351"/>
      <c r="D246" s="346" t="s">
        <v>171</v>
      </c>
      <c r="E246" s="352" t="s">
        <v>5</v>
      </c>
      <c r="F246" s="353" t="s">
        <v>1756</v>
      </c>
      <c r="H246" s="354">
        <v>1.401</v>
      </c>
      <c r="L246" s="351"/>
      <c r="M246" s="409"/>
      <c r="N246" s="410"/>
      <c r="O246" s="410"/>
      <c r="P246" s="410"/>
      <c r="Q246" s="410"/>
      <c r="R246" s="410"/>
      <c r="S246" s="410"/>
      <c r="T246" s="411"/>
      <c r="AT246" s="352" t="s">
        <v>171</v>
      </c>
      <c r="AU246" s="352" t="s">
        <v>90</v>
      </c>
      <c r="AV246" s="350" t="s">
        <v>90</v>
      </c>
      <c r="AW246" s="350" t="s">
        <v>42</v>
      </c>
      <c r="AX246" s="350" t="s">
        <v>82</v>
      </c>
      <c r="AY246" s="352" t="s">
        <v>163</v>
      </c>
    </row>
    <row r="247" spans="2:51" s="355" customFormat="1" ht="13.5">
      <c r="B247" s="356"/>
      <c r="D247" s="346" t="s">
        <v>171</v>
      </c>
      <c r="E247" s="357" t="s">
        <v>5</v>
      </c>
      <c r="F247" s="358" t="s">
        <v>176</v>
      </c>
      <c r="H247" s="359">
        <v>4.203</v>
      </c>
      <c r="L247" s="356"/>
      <c r="M247" s="412"/>
      <c r="N247" s="413"/>
      <c r="O247" s="413"/>
      <c r="P247" s="413"/>
      <c r="Q247" s="413"/>
      <c r="R247" s="413"/>
      <c r="S247" s="413"/>
      <c r="T247" s="414"/>
      <c r="AT247" s="357" t="s">
        <v>171</v>
      </c>
      <c r="AU247" s="357" t="s">
        <v>90</v>
      </c>
      <c r="AV247" s="355" t="s">
        <v>93</v>
      </c>
      <c r="AW247" s="355" t="s">
        <v>42</v>
      </c>
      <c r="AX247" s="355" t="s">
        <v>82</v>
      </c>
      <c r="AY247" s="357" t="s">
        <v>163</v>
      </c>
    </row>
    <row r="248" spans="2:51" s="350" customFormat="1" ht="13.5">
      <c r="B248" s="351"/>
      <c r="D248" s="346" t="s">
        <v>171</v>
      </c>
      <c r="E248" s="352" t="s">
        <v>5</v>
      </c>
      <c r="F248" s="353" t="s">
        <v>1757</v>
      </c>
      <c r="H248" s="354">
        <v>1.401</v>
      </c>
      <c r="L248" s="351"/>
      <c r="M248" s="409"/>
      <c r="N248" s="410"/>
      <c r="O248" s="410"/>
      <c r="P248" s="410"/>
      <c r="Q248" s="410"/>
      <c r="R248" s="410"/>
      <c r="S248" s="410"/>
      <c r="T248" s="411"/>
      <c r="AT248" s="352" t="s">
        <v>171</v>
      </c>
      <c r="AU248" s="352" t="s">
        <v>90</v>
      </c>
      <c r="AV248" s="350" t="s">
        <v>90</v>
      </c>
      <c r="AW248" s="350" t="s">
        <v>42</v>
      </c>
      <c r="AX248" s="350" t="s">
        <v>82</v>
      </c>
      <c r="AY248" s="352" t="s">
        <v>163</v>
      </c>
    </row>
    <row r="249" spans="2:51" s="350" customFormat="1" ht="13.5">
      <c r="B249" s="351"/>
      <c r="D249" s="346" t="s">
        <v>171</v>
      </c>
      <c r="E249" s="352" t="s">
        <v>5</v>
      </c>
      <c r="F249" s="353" t="s">
        <v>1758</v>
      </c>
      <c r="H249" s="354">
        <v>1.401</v>
      </c>
      <c r="L249" s="351"/>
      <c r="M249" s="409"/>
      <c r="N249" s="410"/>
      <c r="O249" s="410"/>
      <c r="P249" s="410"/>
      <c r="Q249" s="410"/>
      <c r="R249" s="410"/>
      <c r="S249" s="410"/>
      <c r="T249" s="411"/>
      <c r="AT249" s="352" t="s">
        <v>171</v>
      </c>
      <c r="AU249" s="352" t="s">
        <v>90</v>
      </c>
      <c r="AV249" s="350" t="s">
        <v>90</v>
      </c>
      <c r="AW249" s="350" t="s">
        <v>42</v>
      </c>
      <c r="AX249" s="350" t="s">
        <v>82</v>
      </c>
      <c r="AY249" s="352" t="s">
        <v>163</v>
      </c>
    </row>
    <row r="250" spans="2:51" s="350" customFormat="1" ht="13.5">
      <c r="B250" s="351"/>
      <c r="D250" s="346" t="s">
        <v>171</v>
      </c>
      <c r="E250" s="352" t="s">
        <v>5</v>
      </c>
      <c r="F250" s="353" t="s">
        <v>1759</v>
      </c>
      <c r="H250" s="354">
        <v>1.401</v>
      </c>
      <c r="L250" s="351"/>
      <c r="M250" s="409"/>
      <c r="N250" s="410"/>
      <c r="O250" s="410"/>
      <c r="P250" s="410"/>
      <c r="Q250" s="410"/>
      <c r="R250" s="410"/>
      <c r="S250" s="410"/>
      <c r="T250" s="411"/>
      <c r="AT250" s="352" t="s">
        <v>171</v>
      </c>
      <c r="AU250" s="352" t="s">
        <v>90</v>
      </c>
      <c r="AV250" s="350" t="s">
        <v>90</v>
      </c>
      <c r="AW250" s="350" t="s">
        <v>42</v>
      </c>
      <c r="AX250" s="350" t="s">
        <v>82</v>
      </c>
      <c r="AY250" s="352" t="s">
        <v>163</v>
      </c>
    </row>
    <row r="251" spans="2:51" s="350" customFormat="1" ht="13.5">
      <c r="B251" s="351"/>
      <c r="D251" s="346" t="s">
        <v>171</v>
      </c>
      <c r="E251" s="352" t="s">
        <v>5</v>
      </c>
      <c r="F251" s="353" t="s">
        <v>1760</v>
      </c>
      <c r="H251" s="354">
        <v>1.401</v>
      </c>
      <c r="L251" s="351"/>
      <c r="M251" s="409"/>
      <c r="N251" s="410"/>
      <c r="O251" s="410"/>
      <c r="P251" s="410"/>
      <c r="Q251" s="410"/>
      <c r="R251" s="410"/>
      <c r="S251" s="410"/>
      <c r="T251" s="411"/>
      <c r="AT251" s="352" t="s">
        <v>171</v>
      </c>
      <c r="AU251" s="352" t="s">
        <v>90</v>
      </c>
      <c r="AV251" s="350" t="s">
        <v>90</v>
      </c>
      <c r="AW251" s="350" t="s">
        <v>42</v>
      </c>
      <c r="AX251" s="350" t="s">
        <v>82</v>
      </c>
      <c r="AY251" s="352" t="s">
        <v>163</v>
      </c>
    </row>
    <row r="252" spans="2:51" s="355" customFormat="1" ht="13.5">
      <c r="B252" s="356"/>
      <c r="D252" s="346" t="s">
        <v>171</v>
      </c>
      <c r="E252" s="357" t="s">
        <v>5</v>
      </c>
      <c r="F252" s="358" t="s">
        <v>179</v>
      </c>
      <c r="H252" s="359">
        <v>5.604</v>
      </c>
      <c r="L252" s="356"/>
      <c r="M252" s="412"/>
      <c r="N252" s="413"/>
      <c r="O252" s="413"/>
      <c r="P252" s="413"/>
      <c r="Q252" s="413"/>
      <c r="R252" s="413"/>
      <c r="S252" s="413"/>
      <c r="T252" s="414"/>
      <c r="AT252" s="357" t="s">
        <v>171</v>
      </c>
      <c r="AU252" s="357" t="s">
        <v>90</v>
      </c>
      <c r="AV252" s="355" t="s">
        <v>93</v>
      </c>
      <c r="AW252" s="355" t="s">
        <v>42</v>
      </c>
      <c r="AX252" s="355" t="s">
        <v>82</v>
      </c>
      <c r="AY252" s="357" t="s">
        <v>163</v>
      </c>
    </row>
    <row r="253" spans="2:51" s="350" customFormat="1" ht="13.5">
      <c r="B253" s="351"/>
      <c r="D253" s="346" t="s">
        <v>171</v>
      </c>
      <c r="E253" s="352" t="s">
        <v>5</v>
      </c>
      <c r="F253" s="353" t="s">
        <v>1279</v>
      </c>
      <c r="H253" s="354">
        <v>1.401</v>
      </c>
      <c r="L253" s="351"/>
      <c r="M253" s="409"/>
      <c r="N253" s="410"/>
      <c r="O253" s="410"/>
      <c r="P253" s="410"/>
      <c r="Q253" s="410"/>
      <c r="R253" s="410"/>
      <c r="S253" s="410"/>
      <c r="T253" s="411"/>
      <c r="AT253" s="352" t="s">
        <v>171</v>
      </c>
      <c r="AU253" s="352" t="s">
        <v>90</v>
      </c>
      <c r="AV253" s="350" t="s">
        <v>90</v>
      </c>
      <c r="AW253" s="350" t="s">
        <v>42</v>
      </c>
      <c r="AX253" s="350" t="s">
        <v>82</v>
      </c>
      <c r="AY253" s="352" t="s">
        <v>163</v>
      </c>
    </row>
    <row r="254" spans="2:51" s="355" customFormat="1" ht="13.5">
      <c r="B254" s="356"/>
      <c r="D254" s="346" t="s">
        <v>171</v>
      </c>
      <c r="E254" s="357" t="s">
        <v>5</v>
      </c>
      <c r="F254" s="358" t="s">
        <v>181</v>
      </c>
      <c r="H254" s="359">
        <v>1.401</v>
      </c>
      <c r="L254" s="356"/>
      <c r="M254" s="412"/>
      <c r="N254" s="413"/>
      <c r="O254" s="413"/>
      <c r="P254" s="413"/>
      <c r="Q254" s="413"/>
      <c r="R254" s="413"/>
      <c r="S254" s="413"/>
      <c r="T254" s="414"/>
      <c r="AT254" s="357" t="s">
        <v>171</v>
      </c>
      <c r="AU254" s="357" t="s">
        <v>90</v>
      </c>
      <c r="AV254" s="355" t="s">
        <v>93</v>
      </c>
      <c r="AW254" s="355" t="s">
        <v>42</v>
      </c>
      <c r="AX254" s="355" t="s">
        <v>82</v>
      </c>
      <c r="AY254" s="357" t="s">
        <v>163</v>
      </c>
    </row>
    <row r="255" spans="2:51" s="350" customFormat="1" ht="13.5">
      <c r="B255" s="351"/>
      <c r="D255" s="346" t="s">
        <v>171</v>
      </c>
      <c r="E255" s="352" t="s">
        <v>5</v>
      </c>
      <c r="F255" s="353" t="s">
        <v>1045</v>
      </c>
      <c r="H255" s="354">
        <v>1.401</v>
      </c>
      <c r="L255" s="351"/>
      <c r="M255" s="409"/>
      <c r="N255" s="410"/>
      <c r="O255" s="410"/>
      <c r="P255" s="410"/>
      <c r="Q255" s="410"/>
      <c r="R255" s="410"/>
      <c r="S255" s="410"/>
      <c r="T255" s="411"/>
      <c r="AT255" s="352" t="s">
        <v>171</v>
      </c>
      <c r="AU255" s="352" t="s">
        <v>90</v>
      </c>
      <c r="AV255" s="350" t="s">
        <v>90</v>
      </c>
      <c r="AW255" s="350" t="s">
        <v>42</v>
      </c>
      <c r="AX255" s="350" t="s">
        <v>82</v>
      </c>
      <c r="AY255" s="352" t="s">
        <v>163</v>
      </c>
    </row>
    <row r="256" spans="2:51" s="355" customFormat="1" ht="13.5">
      <c r="B256" s="356"/>
      <c r="D256" s="346" t="s">
        <v>171</v>
      </c>
      <c r="E256" s="357" t="s">
        <v>5</v>
      </c>
      <c r="F256" s="358" t="s">
        <v>653</v>
      </c>
      <c r="H256" s="359">
        <v>1.401</v>
      </c>
      <c r="L256" s="356"/>
      <c r="M256" s="412"/>
      <c r="N256" s="413"/>
      <c r="O256" s="413"/>
      <c r="P256" s="413"/>
      <c r="Q256" s="413"/>
      <c r="R256" s="413"/>
      <c r="S256" s="413"/>
      <c r="T256" s="414"/>
      <c r="AT256" s="357" t="s">
        <v>171</v>
      </c>
      <c r="AU256" s="357" t="s">
        <v>90</v>
      </c>
      <c r="AV256" s="355" t="s">
        <v>93</v>
      </c>
      <c r="AW256" s="355" t="s">
        <v>42</v>
      </c>
      <c r="AX256" s="355" t="s">
        <v>82</v>
      </c>
      <c r="AY256" s="357" t="s">
        <v>163</v>
      </c>
    </row>
    <row r="257" spans="2:51" s="350" customFormat="1" ht="13.5">
      <c r="B257" s="351"/>
      <c r="D257" s="346" t="s">
        <v>171</v>
      </c>
      <c r="E257" s="352" t="s">
        <v>5</v>
      </c>
      <c r="F257" s="353" t="s">
        <v>1761</v>
      </c>
      <c r="H257" s="354">
        <v>1.401</v>
      </c>
      <c r="L257" s="351"/>
      <c r="M257" s="409"/>
      <c r="N257" s="410"/>
      <c r="O257" s="410"/>
      <c r="P257" s="410"/>
      <c r="Q257" s="410"/>
      <c r="R257" s="410"/>
      <c r="S257" s="410"/>
      <c r="T257" s="411"/>
      <c r="AT257" s="352" t="s">
        <v>171</v>
      </c>
      <c r="AU257" s="352" t="s">
        <v>90</v>
      </c>
      <c r="AV257" s="350" t="s">
        <v>90</v>
      </c>
      <c r="AW257" s="350" t="s">
        <v>42</v>
      </c>
      <c r="AX257" s="350" t="s">
        <v>82</v>
      </c>
      <c r="AY257" s="352" t="s">
        <v>163</v>
      </c>
    </row>
    <row r="258" spans="2:51" s="350" customFormat="1" ht="13.5">
      <c r="B258" s="351"/>
      <c r="D258" s="346" t="s">
        <v>171</v>
      </c>
      <c r="E258" s="352" t="s">
        <v>5</v>
      </c>
      <c r="F258" s="353" t="s">
        <v>1762</v>
      </c>
      <c r="H258" s="354">
        <v>1.401</v>
      </c>
      <c r="L258" s="351"/>
      <c r="M258" s="409"/>
      <c r="N258" s="410"/>
      <c r="O258" s="410"/>
      <c r="P258" s="410"/>
      <c r="Q258" s="410"/>
      <c r="R258" s="410"/>
      <c r="S258" s="410"/>
      <c r="T258" s="411"/>
      <c r="AT258" s="352" t="s">
        <v>171</v>
      </c>
      <c r="AU258" s="352" t="s">
        <v>90</v>
      </c>
      <c r="AV258" s="350" t="s">
        <v>90</v>
      </c>
      <c r="AW258" s="350" t="s">
        <v>42</v>
      </c>
      <c r="AX258" s="350" t="s">
        <v>82</v>
      </c>
      <c r="AY258" s="352" t="s">
        <v>163</v>
      </c>
    </row>
    <row r="259" spans="2:51" s="355" customFormat="1" ht="13.5">
      <c r="B259" s="356"/>
      <c r="D259" s="346" t="s">
        <v>171</v>
      </c>
      <c r="E259" s="357" t="s">
        <v>5</v>
      </c>
      <c r="F259" s="358" t="s">
        <v>184</v>
      </c>
      <c r="H259" s="359">
        <v>2.802</v>
      </c>
      <c r="L259" s="356"/>
      <c r="M259" s="412"/>
      <c r="N259" s="413"/>
      <c r="O259" s="413"/>
      <c r="P259" s="413"/>
      <c r="Q259" s="413"/>
      <c r="R259" s="413"/>
      <c r="S259" s="413"/>
      <c r="T259" s="414"/>
      <c r="AT259" s="357" t="s">
        <v>171</v>
      </c>
      <c r="AU259" s="357" t="s">
        <v>90</v>
      </c>
      <c r="AV259" s="355" t="s">
        <v>93</v>
      </c>
      <c r="AW259" s="355" t="s">
        <v>42</v>
      </c>
      <c r="AX259" s="355" t="s">
        <v>82</v>
      </c>
      <c r="AY259" s="357" t="s">
        <v>163</v>
      </c>
    </row>
    <row r="260" spans="2:51" s="360" customFormat="1" ht="13.5">
      <c r="B260" s="361"/>
      <c r="D260" s="362" t="s">
        <v>171</v>
      </c>
      <c r="E260" s="363" t="s">
        <v>5</v>
      </c>
      <c r="F260" s="364" t="s">
        <v>185</v>
      </c>
      <c r="H260" s="365">
        <v>15.411</v>
      </c>
      <c r="L260" s="361"/>
      <c r="M260" s="415"/>
      <c r="N260" s="416"/>
      <c r="O260" s="416"/>
      <c r="P260" s="416"/>
      <c r="Q260" s="416"/>
      <c r="R260" s="416"/>
      <c r="S260" s="416"/>
      <c r="T260" s="417"/>
      <c r="AT260" s="418" t="s">
        <v>171</v>
      </c>
      <c r="AU260" s="418" t="s">
        <v>90</v>
      </c>
      <c r="AV260" s="360" t="s">
        <v>96</v>
      </c>
      <c r="AW260" s="360" t="s">
        <v>42</v>
      </c>
      <c r="AX260" s="360" t="s">
        <v>44</v>
      </c>
      <c r="AY260" s="418" t="s">
        <v>163</v>
      </c>
    </row>
    <row r="261" spans="2:65" s="267" customFormat="1" ht="22.5" customHeight="1">
      <c r="B261" s="268"/>
      <c r="C261" s="338" t="s">
        <v>114</v>
      </c>
      <c r="D261" s="338" t="s">
        <v>165</v>
      </c>
      <c r="E261" s="339" t="s">
        <v>329</v>
      </c>
      <c r="F261" s="340" t="s">
        <v>330</v>
      </c>
      <c r="G261" s="341" t="s">
        <v>188</v>
      </c>
      <c r="H261" s="342">
        <v>44</v>
      </c>
      <c r="I261" s="107"/>
      <c r="J261" s="343">
        <f>ROUND(I261*H261,2)</f>
        <v>0</v>
      </c>
      <c r="K261" s="340" t="s">
        <v>169</v>
      </c>
      <c r="L261" s="268"/>
      <c r="M261" s="401" t="s">
        <v>5</v>
      </c>
      <c r="N261" s="402" t="s">
        <v>53</v>
      </c>
      <c r="O261" s="269"/>
      <c r="P261" s="403">
        <f>O261*H261</f>
        <v>0</v>
      </c>
      <c r="Q261" s="403">
        <v>1E-05</v>
      </c>
      <c r="R261" s="403">
        <f>Q261*H261</f>
        <v>0.00044</v>
      </c>
      <c r="S261" s="403">
        <v>0</v>
      </c>
      <c r="T261" s="404">
        <f>S261*H261</f>
        <v>0</v>
      </c>
      <c r="AR261" s="386" t="s">
        <v>96</v>
      </c>
      <c r="AT261" s="386" t="s">
        <v>165</v>
      </c>
      <c r="AU261" s="386" t="s">
        <v>90</v>
      </c>
      <c r="AY261" s="386" t="s">
        <v>163</v>
      </c>
      <c r="BE261" s="405">
        <f>IF(N261="základní",J261,0)</f>
        <v>0</v>
      </c>
      <c r="BF261" s="405">
        <f>IF(N261="snížená",J261,0)</f>
        <v>0</v>
      </c>
      <c r="BG261" s="405">
        <f>IF(N261="zákl. přenesená",J261,0)</f>
        <v>0</v>
      </c>
      <c r="BH261" s="405">
        <f>IF(N261="sníž. přenesená",J261,0)</f>
        <v>0</v>
      </c>
      <c r="BI261" s="405">
        <f>IF(N261="nulová",J261,0)</f>
        <v>0</v>
      </c>
      <c r="BJ261" s="386" t="s">
        <v>44</v>
      </c>
      <c r="BK261" s="405">
        <f>ROUND(I261*H261,2)</f>
        <v>0</v>
      </c>
      <c r="BL261" s="386" t="s">
        <v>96</v>
      </c>
      <c r="BM261" s="386" t="s">
        <v>1763</v>
      </c>
    </row>
    <row r="262" spans="2:47" s="267" customFormat="1" ht="175.5">
      <c r="B262" s="268"/>
      <c r="D262" s="346" t="s">
        <v>190</v>
      </c>
      <c r="F262" s="366" t="s">
        <v>287</v>
      </c>
      <c r="L262" s="268"/>
      <c r="M262" s="419"/>
      <c r="N262" s="269"/>
      <c r="O262" s="269"/>
      <c r="P262" s="269"/>
      <c r="Q262" s="269"/>
      <c r="R262" s="269"/>
      <c r="S262" s="269"/>
      <c r="T262" s="420"/>
      <c r="AT262" s="386" t="s">
        <v>190</v>
      </c>
      <c r="AU262" s="386" t="s">
        <v>90</v>
      </c>
    </row>
    <row r="263" spans="2:51" s="344" customFormat="1" ht="13.5">
      <c r="B263" s="345"/>
      <c r="D263" s="346" t="s">
        <v>171</v>
      </c>
      <c r="E263" s="347" t="s">
        <v>5</v>
      </c>
      <c r="F263" s="348" t="s">
        <v>172</v>
      </c>
      <c r="H263" s="349" t="s">
        <v>5</v>
      </c>
      <c r="L263" s="345"/>
      <c r="M263" s="406"/>
      <c r="N263" s="407"/>
      <c r="O263" s="407"/>
      <c r="P263" s="407"/>
      <c r="Q263" s="407"/>
      <c r="R263" s="407"/>
      <c r="S263" s="407"/>
      <c r="T263" s="408"/>
      <c r="AT263" s="349" t="s">
        <v>171</v>
      </c>
      <c r="AU263" s="349" t="s">
        <v>90</v>
      </c>
      <c r="AV263" s="344" t="s">
        <v>44</v>
      </c>
      <c r="AW263" s="344" t="s">
        <v>42</v>
      </c>
      <c r="AX263" s="344" t="s">
        <v>82</v>
      </c>
      <c r="AY263" s="349" t="s">
        <v>163</v>
      </c>
    </row>
    <row r="264" spans="2:51" s="344" customFormat="1" ht="13.5">
      <c r="B264" s="345"/>
      <c r="D264" s="346" t="s">
        <v>171</v>
      </c>
      <c r="E264" s="347" t="s">
        <v>5</v>
      </c>
      <c r="F264" s="348" t="s">
        <v>332</v>
      </c>
      <c r="H264" s="349" t="s">
        <v>5</v>
      </c>
      <c r="L264" s="345"/>
      <c r="M264" s="406"/>
      <c r="N264" s="407"/>
      <c r="O264" s="407"/>
      <c r="P264" s="407"/>
      <c r="Q264" s="407"/>
      <c r="R264" s="407"/>
      <c r="S264" s="407"/>
      <c r="T264" s="408"/>
      <c r="AT264" s="349" t="s">
        <v>171</v>
      </c>
      <c r="AU264" s="349" t="s">
        <v>90</v>
      </c>
      <c r="AV264" s="344" t="s">
        <v>44</v>
      </c>
      <c r="AW264" s="344" t="s">
        <v>42</v>
      </c>
      <c r="AX264" s="344" t="s">
        <v>82</v>
      </c>
      <c r="AY264" s="349" t="s">
        <v>163</v>
      </c>
    </row>
    <row r="265" spans="2:51" s="350" customFormat="1" ht="13.5">
      <c r="B265" s="351"/>
      <c r="D265" s="346" t="s">
        <v>171</v>
      </c>
      <c r="E265" s="352" t="s">
        <v>5</v>
      </c>
      <c r="F265" s="353" t="s">
        <v>1614</v>
      </c>
      <c r="H265" s="354">
        <v>4</v>
      </c>
      <c r="L265" s="351"/>
      <c r="M265" s="409"/>
      <c r="N265" s="410"/>
      <c r="O265" s="410"/>
      <c r="P265" s="410"/>
      <c r="Q265" s="410"/>
      <c r="R265" s="410"/>
      <c r="S265" s="410"/>
      <c r="T265" s="411"/>
      <c r="AT265" s="352" t="s">
        <v>171</v>
      </c>
      <c r="AU265" s="352" t="s">
        <v>90</v>
      </c>
      <c r="AV265" s="350" t="s">
        <v>90</v>
      </c>
      <c r="AW265" s="350" t="s">
        <v>42</v>
      </c>
      <c r="AX265" s="350" t="s">
        <v>82</v>
      </c>
      <c r="AY265" s="352" t="s">
        <v>163</v>
      </c>
    </row>
    <row r="266" spans="2:51" s="350" customFormat="1" ht="13.5">
      <c r="B266" s="351"/>
      <c r="D266" s="346" t="s">
        <v>171</v>
      </c>
      <c r="E266" s="352" t="s">
        <v>5</v>
      </c>
      <c r="F266" s="353" t="s">
        <v>1720</v>
      </c>
      <c r="H266" s="354">
        <v>4</v>
      </c>
      <c r="L266" s="351"/>
      <c r="M266" s="409"/>
      <c r="N266" s="410"/>
      <c r="O266" s="410"/>
      <c r="P266" s="410"/>
      <c r="Q266" s="410"/>
      <c r="R266" s="410"/>
      <c r="S266" s="410"/>
      <c r="T266" s="411"/>
      <c r="AT266" s="352" t="s">
        <v>171</v>
      </c>
      <c r="AU266" s="352" t="s">
        <v>90</v>
      </c>
      <c r="AV266" s="350" t="s">
        <v>90</v>
      </c>
      <c r="AW266" s="350" t="s">
        <v>42</v>
      </c>
      <c r="AX266" s="350" t="s">
        <v>82</v>
      </c>
      <c r="AY266" s="352" t="s">
        <v>163</v>
      </c>
    </row>
    <row r="267" spans="2:51" s="350" customFormat="1" ht="13.5">
      <c r="B267" s="351"/>
      <c r="D267" s="346" t="s">
        <v>171</v>
      </c>
      <c r="E267" s="352" t="s">
        <v>5</v>
      </c>
      <c r="F267" s="353" t="s">
        <v>1721</v>
      </c>
      <c r="H267" s="354">
        <v>4</v>
      </c>
      <c r="L267" s="351"/>
      <c r="M267" s="409"/>
      <c r="N267" s="410"/>
      <c r="O267" s="410"/>
      <c r="P267" s="410"/>
      <c r="Q267" s="410"/>
      <c r="R267" s="410"/>
      <c r="S267" s="410"/>
      <c r="T267" s="411"/>
      <c r="AT267" s="352" t="s">
        <v>171</v>
      </c>
      <c r="AU267" s="352" t="s">
        <v>90</v>
      </c>
      <c r="AV267" s="350" t="s">
        <v>90</v>
      </c>
      <c r="AW267" s="350" t="s">
        <v>42</v>
      </c>
      <c r="AX267" s="350" t="s">
        <v>82</v>
      </c>
      <c r="AY267" s="352" t="s">
        <v>163</v>
      </c>
    </row>
    <row r="268" spans="2:51" s="355" customFormat="1" ht="13.5">
      <c r="B268" s="356"/>
      <c r="D268" s="346" t="s">
        <v>171</v>
      </c>
      <c r="E268" s="357" t="s">
        <v>5</v>
      </c>
      <c r="F268" s="358" t="s">
        <v>176</v>
      </c>
      <c r="H268" s="359">
        <v>12</v>
      </c>
      <c r="L268" s="356"/>
      <c r="M268" s="412"/>
      <c r="N268" s="413"/>
      <c r="O268" s="413"/>
      <c r="P268" s="413"/>
      <c r="Q268" s="413"/>
      <c r="R268" s="413"/>
      <c r="S268" s="413"/>
      <c r="T268" s="414"/>
      <c r="AT268" s="357" t="s">
        <v>171</v>
      </c>
      <c r="AU268" s="357" t="s">
        <v>90</v>
      </c>
      <c r="AV268" s="355" t="s">
        <v>93</v>
      </c>
      <c r="AW268" s="355" t="s">
        <v>42</v>
      </c>
      <c r="AX268" s="355" t="s">
        <v>82</v>
      </c>
      <c r="AY268" s="357" t="s">
        <v>163</v>
      </c>
    </row>
    <row r="269" spans="2:51" s="350" customFormat="1" ht="13.5">
      <c r="B269" s="351"/>
      <c r="D269" s="346" t="s">
        <v>171</v>
      </c>
      <c r="E269" s="352" t="s">
        <v>5</v>
      </c>
      <c r="F269" s="353" t="s">
        <v>1722</v>
      </c>
      <c r="H269" s="354">
        <v>4</v>
      </c>
      <c r="L269" s="351"/>
      <c r="M269" s="409"/>
      <c r="N269" s="410"/>
      <c r="O269" s="410"/>
      <c r="P269" s="410"/>
      <c r="Q269" s="410"/>
      <c r="R269" s="410"/>
      <c r="S269" s="410"/>
      <c r="T269" s="411"/>
      <c r="AT269" s="352" t="s">
        <v>171</v>
      </c>
      <c r="AU269" s="352" t="s">
        <v>90</v>
      </c>
      <c r="AV269" s="350" t="s">
        <v>90</v>
      </c>
      <c r="AW269" s="350" t="s">
        <v>42</v>
      </c>
      <c r="AX269" s="350" t="s">
        <v>82</v>
      </c>
      <c r="AY269" s="352" t="s">
        <v>163</v>
      </c>
    </row>
    <row r="270" spans="2:51" s="350" customFormat="1" ht="13.5">
      <c r="B270" s="351"/>
      <c r="D270" s="346" t="s">
        <v>171</v>
      </c>
      <c r="E270" s="352" t="s">
        <v>5</v>
      </c>
      <c r="F270" s="353" t="s">
        <v>1723</v>
      </c>
      <c r="H270" s="354">
        <v>4</v>
      </c>
      <c r="L270" s="351"/>
      <c r="M270" s="409"/>
      <c r="N270" s="410"/>
      <c r="O270" s="410"/>
      <c r="P270" s="410"/>
      <c r="Q270" s="410"/>
      <c r="R270" s="410"/>
      <c r="S270" s="410"/>
      <c r="T270" s="411"/>
      <c r="AT270" s="352" t="s">
        <v>171</v>
      </c>
      <c r="AU270" s="352" t="s">
        <v>90</v>
      </c>
      <c r="AV270" s="350" t="s">
        <v>90</v>
      </c>
      <c r="AW270" s="350" t="s">
        <v>42</v>
      </c>
      <c r="AX270" s="350" t="s">
        <v>82</v>
      </c>
      <c r="AY270" s="352" t="s">
        <v>163</v>
      </c>
    </row>
    <row r="271" spans="2:51" s="350" customFormat="1" ht="13.5">
      <c r="B271" s="351"/>
      <c r="D271" s="346" t="s">
        <v>171</v>
      </c>
      <c r="E271" s="352" t="s">
        <v>5</v>
      </c>
      <c r="F271" s="353" t="s">
        <v>1724</v>
      </c>
      <c r="H271" s="354">
        <v>4</v>
      </c>
      <c r="L271" s="351"/>
      <c r="M271" s="409"/>
      <c r="N271" s="410"/>
      <c r="O271" s="410"/>
      <c r="P271" s="410"/>
      <c r="Q271" s="410"/>
      <c r="R271" s="410"/>
      <c r="S271" s="410"/>
      <c r="T271" s="411"/>
      <c r="AT271" s="352" t="s">
        <v>171</v>
      </c>
      <c r="AU271" s="352" t="s">
        <v>90</v>
      </c>
      <c r="AV271" s="350" t="s">
        <v>90</v>
      </c>
      <c r="AW271" s="350" t="s">
        <v>42</v>
      </c>
      <c r="AX271" s="350" t="s">
        <v>82</v>
      </c>
      <c r="AY271" s="352" t="s">
        <v>163</v>
      </c>
    </row>
    <row r="272" spans="2:51" s="350" customFormat="1" ht="13.5">
      <c r="B272" s="351"/>
      <c r="D272" s="346" t="s">
        <v>171</v>
      </c>
      <c r="E272" s="352" t="s">
        <v>5</v>
      </c>
      <c r="F272" s="353" t="s">
        <v>1725</v>
      </c>
      <c r="H272" s="354">
        <v>4</v>
      </c>
      <c r="L272" s="351"/>
      <c r="M272" s="409"/>
      <c r="N272" s="410"/>
      <c r="O272" s="410"/>
      <c r="P272" s="410"/>
      <c r="Q272" s="410"/>
      <c r="R272" s="410"/>
      <c r="S272" s="410"/>
      <c r="T272" s="411"/>
      <c r="AT272" s="352" t="s">
        <v>171</v>
      </c>
      <c r="AU272" s="352" t="s">
        <v>90</v>
      </c>
      <c r="AV272" s="350" t="s">
        <v>90</v>
      </c>
      <c r="AW272" s="350" t="s">
        <v>42</v>
      </c>
      <c r="AX272" s="350" t="s">
        <v>82</v>
      </c>
      <c r="AY272" s="352" t="s">
        <v>163</v>
      </c>
    </row>
    <row r="273" spans="2:51" s="355" customFormat="1" ht="13.5">
      <c r="B273" s="356"/>
      <c r="D273" s="346" t="s">
        <v>171</v>
      </c>
      <c r="E273" s="357" t="s">
        <v>5</v>
      </c>
      <c r="F273" s="358" t="s">
        <v>179</v>
      </c>
      <c r="H273" s="359">
        <v>16</v>
      </c>
      <c r="L273" s="356"/>
      <c r="M273" s="412"/>
      <c r="N273" s="413"/>
      <c r="O273" s="413"/>
      <c r="P273" s="413"/>
      <c r="Q273" s="413"/>
      <c r="R273" s="413"/>
      <c r="S273" s="413"/>
      <c r="T273" s="414"/>
      <c r="AT273" s="357" t="s">
        <v>171</v>
      </c>
      <c r="AU273" s="357" t="s">
        <v>90</v>
      </c>
      <c r="AV273" s="355" t="s">
        <v>93</v>
      </c>
      <c r="AW273" s="355" t="s">
        <v>42</v>
      </c>
      <c r="AX273" s="355" t="s">
        <v>82</v>
      </c>
      <c r="AY273" s="357" t="s">
        <v>163</v>
      </c>
    </row>
    <row r="274" spans="2:51" s="350" customFormat="1" ht="13.5">
      <c r="B274" s="351"/>
      <c r="D274" s="346" t="s">
        <v>171</v>
      </c>
      <c r="E274" s="352" t="s">
        <v>5</v>
      </c>
      <c r="F274" s="353" t="s">
        <v>1726</v>
      </c>
      <c r="H274" s="354">
        <v>4</v>
      </c>
      <c r="L274" s="351"/>
      <c r="M274" s="409"/>
      <c r="N274" s="410"/>
      <c r="O274" s="410"/>
      <c r="P274" s="410"/>
      <c r="Q274" s="410"/>
      <c r="R274" s="410"/>
      <c r="S274" s="410"/>
      <c r="T274" s="411"/>
      <c r="AT274" s="352" t="s">
        <v>171</v>
      </c>
      <c r="AU274" s="352" t="s">
        <v>90</v>
      </c>
      <c r="AV274" s="350" t="s">
        <v>90</v>
      </c>
      <c r="AW274" s="350" t="s">
        <v>42</v>
      </c>
      <c r="AX274" s="350" t="s">
        <v>82</v>
      </c>
      <c r="AY274" s="352" t="s">
        <v>163</v>
      </c>
    </row>
    <row r="275" spans="2:51" s="355" customFormat="1" ht="13.5">
      <c r="B275" s="356"/>
      <c r="D275" s="346" t="s">
        <v>171</v>
      </c>
      <c r="E275" s="357" t="s">
        <v>5</v>
      </c>
      <c r="F275" s="358" t="s">
        <v>181</v>
      </c>
      <c r="H275" s="359">
        <v>4</v>
      </c>
      <c r="L275" s="356"/>
      <c r="M275" s="412"/>
      <c r="N275" s="413"/>
      <c r="O275" s="413"/>
      <c r="P275" s="413"/>
      <c r="Q275" s="413"/>
      <c r="R275" s="413"/>
      <c r="S275" s="413"/>
      <c r="T275" s="414"/>
      <c r="AT275" s="357" t="s">
        <v>171</v>
      </c>
      <c r="AU275" s="357" t="s">
        <v>90</v>
      </c>
      <c r="AV275" s="355" t="s">
        <v>93</v>
      </c>
      <c r="AW275" s="355" t="s">
        <v>42</v>
      </c>
      <c r="AX275" s="355" t="s">
        <v>82</v>
      </c>
      <c r="AY275" s="357" t="s">
        <v>163</v>
      </c>
    </row>
    <row r="276" spans="2:51" s="350" customFormat="1" ht="13.5">
      <c r="B276" s="351"/>
      <c r="D276" s="346" t="s">
        <v>171</v>
      </c>
      <c r="E276" s="352" t="s">
        <v>5</v>
      </c>
      <c r="F276" s="353" t="s">
        <v>1727</v>
      </c>
      <c r="H276" s="354">
        <v>4</v>
      </c>
      <c r="L276" s="351"/>
      <c r="M276" s="409"/>
      <c r="N276" s="410"/>
      <c r="O276" s="410"/>
      <c r="P276" s="410"/>
      <c r="Q276" s="410"/>
      <c r="R276" s="410"/>
      <c r="S276" s="410"/>
      <c r="T276" s="411"/>
      <c r="AT276" s="352" t="s">
        <v>171</v>
      </c>
      <c r="AU276" s="352" t="s">
        <v>90</v>
      </c>
      <c r="AV276" s="350" t="s">
        <v>90</v>
      </c>
      <c r="AW276" s="350" t="s">
        <v>42</v>
      </c>
      <c r="AX276" s="350" t="s">
        <v>82</v>
      </c>
      <c r="AY276" s="352" t="s">
        <v>163</v>
      </c>
    </row>
    <row r="277" spans="2:51" s="355" customFormat="1" ht="13.5">
      <c r="B277" s="356"/>
      <c r="D277" s="346" t="s">
        <v>171</v>
      </c>
      <c r="E277" s="357" t="s">
        <v>5</v>
      </c>
      <c r="F277" s="358" t="s">
        <v>653</v>
      </c>
      <c r="H277" s="359">
        <v>4</v>
      </c>
      <c r="L277" s="356"/>
      <c r="M277" s="412"/>
      <c r="N277" s="413"/>
      <c r="O277" s="413"/>
      <c r="P277" s="413"/>
      <c r="Q277" s="413"/>
      <c r="R277" s="413"/>
      <c r="S277" s="413"/>
      <c r="T277" s="414"/>
      <c r="AT277" s="357" t="s">
        <v>171</v>
      </c>
      <c r="AU277" s="357" t="s">
        <v>90</v>
      </c>
      <c r="AV277" s="355" t="s">
        <v>93</v>
      </c>
      <c r="AW277" s="355" t="s">
        <v>42</v>
      </c>
      <c r="AX277" s="355" t="s">
        <v>82</v>
      </c>
      <c r="AY277" s="357" t="s">
        <v>163</v>
      </c>
    </row>
    <row r="278" spans="2:51" s="350" customFormat="1" ht="13.5">
      <c r="B278" s="351"/>
      <c r="D278" s="346" t="s">
        <v>171</v>
      </c>
      <c r="E278" s="352" t="s">
        <v>5</v>
      </c>
      <c r="F278" s="353" t="s">
        <v>1728</v>
      </c>
      <c r="H278" s="354">
        <v>4</v>
      </c>
      <c r="L278" s="351"/>
      <c r="M278" s="409"/>
      <c r="N278" s="410"/>
      <c r="O278" s="410"/>
      <c r="P278" s="410"/>
      <c r="Q278" s="410"/>
      <c r="R278" s="410"/>
      <c r="S278" s="410"/>
      <c r="T278" s="411"/>
      <c r="AT278" s="352" t="s">
        <v>171</v>
      </c>
      <c r="AU278" s="352" t="s">
        <v>90</v>
      </c>
      <c r="AV278" s="350" t="s">
        <v>90</v>
      </c>
      <c r="AW278" s="350" t="s">
        <v>42</v>
      </c>
      <c r="AX278" s="350" t="s">
        <v>82</v>
      </c>
      <c r="AY278" s="352" t="s">
        <v>163</v>
      </c>
    </row>
    <row r="279" spans="2:51" s="350" customFormat="1" ht="13.5">
      <c r="B279" s="351"/>
      <c r="D279" s="346" t="s">
        <v>171</v>
      </c>
      <c r="E279" s="352" t="s">
        <v>5</v>
      </c>
      <c r="F279" s="353" t="s">
        <v>1729</v>
      </c>
      <c r="H279" s="354">
        <v>4</v>
      </c>
      <c r="L279" s="351"/>
      <c r="M279" s="409"/>
      <c r="N279" s="410"/>
      <c r="O279" s="410"/>
      <c r="P279" s="410"/>
      <c r="Q279" s="410"/>
      <c r="R279" s="410"/>
      <c r="S279" s="410"/>
      <c r="T279" s="411"/>
      <c r="AT279" s="352" t="s">
        <v>171</v>
      </c>
      <c r="AU279" s="352" t="s">
        <v>90</v>
      </c>
      <c r="AV279" s="350" t="s">
        <v>90</v>
      </c>
      <c r="AW279" s="350" t="s">
        <v>42</v>
      </c>
      <c r="AX279" s="350" t="s">
        <v>82</v>
      </c>
      <c r="AY279" s="352" t="s">
        <v>163</v>
      </c>
    </row>
    <row r="280" spans="2:51" s="355" customFormat="1" ht="13.5">
      <c r="B280" s="356"/>
      <c r="D280" s="346" t="s">
        <v>171</v>
      </c>
      <c r="E280" s="357" t="s">
        <v>5</v>
      </c>
      <c r="F280" s="358" t="s">
        <v>184</v>
      </c>
      <c r="H280" s="359">
        <v>8</v>
      </c>
      <c r="L280" s="356"/>
      <c r="M280" s="412"/>
      <c r="N280" s="413"/>
      <c r="O280" s="413"/>
      <c r="P280" s="413"/>
      <c r="Q280" s="413"/>
      <c r="R280" s="413"/>
      <c r="S280" s="413"/>
      <c r="T280" s="414"/>
      <c r="AT280" s="357" t="s">
        <v>171</v>
      </c>
      <c r="AU280" s="357" t="s">
        <v>90</v>
      </c>
      <c r="AV280" s="355" t="s">
        <v>93</v>
      </c>
      <c r="AW280" s="355" t="s">
        <v>42</v>
      </c>
      <c r="AX280" s="355" t="s">
        <v>82</v>
      </c>
      <c r="AY280" s="357" t="s">
        <v>163</v>
      </c>
    </row>
    <row r="281" spans="2:51" s="360" customFormat="1" ht="13.5">
      <c r="B281" s="361"/>
      <c r="D281" s="362" t="s">
        <v>171</v>
      </c>
      <c r="E281" s="363" t="s">
        <v>5</v>
      </c>
      <c r="F281" s="364" t="s">
        <v>185</v>
      </c>
      <c r="H281" s="365">
        <v>44</v>
      </c>
      <c r="L281" s="361"/>
      <c r="M281" s="415"/>
      <c r="N281" s="416"/>
      <c r="O281" s="416"/>
      <c r="P281" s="416"/>
      <c r="Q281" s="416"/>
      <c r="R281" s="416"/>
      <c r="S281" s="416"/>
      <c r="T281" s="417"/>
      <c r="AT281" s="418" t="s">
        <v>171</v>
      </c>
      <c r="AU281" s="418" t="s">
        <v>90</v>
      </c>
      <c r="AV281" s="360" t="s">
        <v>96</v>
      </c>
      <c r="AW281" s="360" t="s">
        <v>42</v>
      </c>
      <c r="AX281" s="360" t="s">
        <v>44</v>
      </c>
      <c r="AY281" s="418" t="s">
        <v>163</v>
      </c>
    </row>
    <row r="282" spans="2:65" s="267" customFormat="1" ht="31.5" customHeight="1">
      <c r="B282" s="268"/>
      <c r="C282" s="338" t="s">
        <v>117</v>
      </c>
      <c r="D282" s="338" t="s">
        <v>165</v>
      </c>
      <c r="E282" s="339" t="s">
        <v>334</v>
      </c>
      <c r="F282" s="340" t="s">
        <v>335</v>
      </c>
      <c r="G282" s="341" t="s">
        <v>188</v>
      </c>
      <c r="H282" s="342">
        <v>8.899</v>
      </c>
      <c r="I282" s="107"/>
      <c r="J282" s="343">
        <f>ROUND(I282*H282,2)</f>
        <v>0</v>
      </c>
      <c r="K282" s="340" t="s">
        <v>169</v>
      </c>
      <c r="L282" s="268"/>
      <c r="M282" s="401" t="s">
        <v>5</v>
      </c>
      <c r="N282" s="402" t="s">
        <v>53</v>
      </c>
      <c r="O282" s="269"/>
      <c r="P282" s="403">
        <f>O282*H282</f>
        <v>0</v>
      </c>
      <c r="Q282" s="403">
        <v>0</v>
      </c>
      <c r="R282" s="403">
        <f>Q282*H282</f>
        <v>0</v>
      </c>
      <c r="S282" s="403">
        <v>0.055</v>
      </c>
      <c r="T282" s="404">
        <f>S282*H282</f>
        <v>0.48944499999999996</v>
      </c>
      <c r="AR282" s="386" t="s">
        <v>96</v>
      </c>
      <c r="AT282" s="386" t="s">
        <v>165</v>
      </c>
      <c r="AU282" s="386" t="s">
        <v>90</v>
      </c>
      <c r="AY282" s="386" t="s">
        <v>163</v>
      </c>
      <c r="BE282" s="405">
        <f>IF(N282="základní",J282,0)</f>
        <v>0</v>
      </c>
      <c r="BF282" s="405">
        <f>IF(N282="snížená",J282,0)</f>
        <v>0</v>
      </c>
      <c r="BG282" s="405">
        <f>IF(N282="zákl. přenesená",J282,0)</f>
        <v>0</v>
      </c>
      <c r="BH282" s="405">
        <f>IF(N282="sníž. přenesená",J282,0)</f>
        <v>0</v>
      </c>
      <c r="BI282" s="405">
        <f>IF(N282="nulová",J282,0)</f>
        <v>0</v>
      </c>
      <c r="BJ282" s="386" t="s">
        <v>44</v>
      </c>
      <c r="BK282" s="405">
        <f>ROUND(I282*H282,2)</f>
        <v>0</v>
      </c>
      <c r="BL282" s="386" t="s">
        <v>96</v>
      </c>
      <c r="BM282" s="386" t="s">
        <v>1764</v>
      </c>
    </row>
    <row r="283" spans="2:51" s="344" customFormat="1" ht="13.5">
      <c r="B283" s="345"/>
      <c r="D283" s="346" t="s">
        <v>171</v>
      </c>
      <c r="E283" s="347" t="s">
        <v>5</v>
      </c>
      <c r="F283" s="348" t="s">
        <v>172</v>
      </c>
      <c r="H283" s="349" t="s">
        <v>5</v>
      </c>
      <c r="L283" s="345"/>
      <c r="M283" s="406"/>
      <c r="N283" s="407"/>
      <c r="O283" s="407"/>
      <c r="P283" s="407"/>
      <c r="Q283" s="407"/>
      <c r="R283" s="407"/>
      <c r="S283" s="407"/>
      <c r="T283" s="408"/>
      <c r="AT283" s="349" t="s">
        <v>171</v>
      </c>
      <c r="AU283" s="349" t="s">
        <v>90</v>
      </c>
      <c r="AV283" s="344" t="s">
        <v>44</v>
      </c>
      <c r="AW283" s="344" t="s">
        <v>42</v>
      </c>
      <c r="AX283" s="344" t="s">
        <v>82</v>
      </c>
      <c r="AY283" s="349" t="s">
        <v>163</v>
      </c>
    </row>
    <row r="284" spans="2:51" s="344" customFormat="1" ht="13.5">
      <c r="B284" s="345"/>
      <c r="D284" s="346" t="s">
        <v>171</v>
      </c>
      <c r="E284" s="347" t="s">
        <v>5</v>
      </c>
      <c r="F284" s="348" t="s">
        <v>192</v>
      </c>
      <c r="H284" s="349" t="s">
        <v>5</v>
      </c>
      <c r="L284" s="345"/>
      <c r="M284" s="406"/>
      <c r="N284" s="407"/>
      <c r="O284" s="407"/>
      <c r="P284" s="407"/>
      <c r="Q284" s="407"/>
      <c r="R284" s="407"/>
      <c r="S284" s="407"/>
      <c r="T284" s="408"/>
      <c r="AT284" s="349" t="s">
        <v>171</v>
      </c>
      <c r="AU284" s="349" t="s">
        <v>90</v>
      </c>
      <c r="AV284" s="344" t="s">
        <v>44</v>
      </c>
      <c r="AW284" s="344" t="s">
        <v>42</v>
      </c>
      <c r="AX284" s="344" t="s">
        <v>82</v>
      </c>
      <c r="AY284" s="349" t="s">
        <v>163</v>
      </c>
    </row>
    <row r="285" spans="2:51" s="350" customFormat="1" ht="13.5">
      <c r="B285" s="351"/>
      <c r="D285" s="346" t="s">
        <v>171</v>
      </c>
      <c r="E285" s="352" t="s">
        <v>5</v>
      </c>
      <c r="F285" s="353" t="s">
        <v>1610</v>
      </c>
      <c r="H285" s="354">
        <v>0.809</v>
      </c>
      <c r="L285" s="351"/>
      <c r="M285" s="409"/>
      <c r="N285" s="410"/>
      <c r="O285" s="410"/>
      <c r="P285" s="410"/>
      <c r="Q285" s="410"/>
      <c r="R285" s="410"/>
      <c r="S285" s="410"/>
      <c r="T285" s="411"/>
      <c r="AT285" s="352" t="s">
        <v>171</v>
      </c>
      <c r="AU285" s="352" t="s">
        <v>90</v>
      </c>
      <c r="AV285" s="350" t="s">
        <v>90</v>
      </c>
      <c r="AW285" s="350" t="s">
        <v>42</v>
      </c>
      <c r="AX285" s="350" t="s">
        <v>82</v>
      </c>
      <c r="AY285" s="352" t="s">
        <v>163</v>
      </c>
    </row>
    <row r="286" spans="2:51" s="350" customFormat="1" ht="13.5">
      <c r="B286" s="351"/>
      <c r="D286" s="346" t="s">
        <v>171</v>
      </c>
      <c r="E286" s="352" t="s">
        <v>5</v>
      </c>
      <c r="F286" s="353" t="s">
        <v>1711</v>
      </c>
      <c r="H286" s="354">
        <v>0.809</v>
      </c>
      <c r="L286" s="351"/>
      <c r="M286" s="409"/>
      <c r="N286" s="410"/>
      <c r="O286" s="410"/>
      <c r="P286" s="410"/>
      <c r="Q286" s="410"/>
      <c r="R286" s="410"/>
      <c r="S286" s="410"/>
      <c r="T286" s="411"/>
      <c r="AT286" s="352" t="s">
        <v>171</v>
      </c>
      <c r="AU286" s="352" t="s">
        <v>90</v>
      </c>
      <c r="AV286" s="350" t="s">
        <v>90</v>
      </c>
      <c r="AW286" s="350" t="s">
        <v>42</v>
      </c>
      <c r="AX286" s="350" t="s">
        <v>82</v>
      </c>
      <c r="AY286" s="352" t="s">
        <v>163</v>
      </c>
    </row>
    <row r="287" spans="2:51" s="350" customFormat="1" ht="13.5">
      <c r="B287" s="351"/>
      <c r="D287" s="346" t="s">
        <v>171</v>
      </c>
      <c r="E287" s="352" t="s">
        <v>5</v>
      </c>
      <c r="F287" s="353" t="s">
        <v>1712</v>
      </c>
      <c r="H287" s="354">
        <v>0.809</v>
      </c>
      <c r="L287" s="351"/>
      <c r="M287" s="409"/>
      <c r="N287" s="410"/>
      <c r="O287" s="410"/>
      <c r="P287" s="410"/>
      <c r="Q287" s="410"/>
      <c r="R287" s="410"/>
      <c r="S287" s="410"/>
      <c r="T287" s="411"/>
      <c r="AT287" s="352" t="s">
        <v>171</v>
      </c>
      <c r="AU287" s="352" t="s">
        <v>90</v>
      </c>
      <c r="AV287" s="350" t="s">
        <v>90</v>
      </c>
      <c r="AW287" s="350" t="s">
        <v>42</v>
      </c>
      <c r="AX287" s="350" t="s">
        <v>82</v>
      </c>
      <c r="AY287" s="352" t="s">
        <v>163</v>
      </c>
    </row>
    <row r="288" spans="2:51" s="355" customFormat="1" ht="13.5">
      <c r="B288" s="356"/>
      <c r="D288" s="346" t="s">
        <v>171</v>
      </c>
      <c r="E288" s="357" t="s">
        <v>5</v>
      </c>
      <c r="F288" s="358" t="s">
        <v>176</v>
      </c>
      <c r="H288" s="359">
        <v>2.427</v>
      </c>
      <c r="L288" s="356"/>
      <c r="M288" s="412"/>
      <c r="N288" s="413"/>
      <c r="O288" s="413"/>
      <c r="P288" s="413"/>
      <c r="Q288" s="413"/>
      <c r="R288" s="413"/>
      <c r="S288" s="413"/>
      <c r="T288" s="414"/>
      <c r="AT288" s="357" t="s">
        <v>171</v>
      </c>
      <c r="AU288" s="357" t="s">
        <v>90</v>
      </c>
      <c r="AV288" s="355" t="s">
        <v>93</v>
      </c>
      <c r="AW288" s="355" t="s">
        <v>42</v>
      </c>
      <c r="AX288" s="355" t="s">
        <v>82</v>
      </c>
      <c r="AY288" s="357" t="s">
        <v>163</v>
      </c>
    </row>
    <row r="289" spans="2:51" s="350" customFormat="1" ht="13.5">
      <c r="B289" s="351"/>
      <c r="D289" s="346" t="s">
        <v>171</v>
      </c>
      <c r="E289" s="352" t="s">
        <v>5</v>
      </c>
      <c r="F289" s="353" t="s">
        <v>1713</v>
      </c>
      <c r="H289" s="354">
        <v>0.809</v>
      </c>
      <c r="L289" s="351"/>
      <c r="M289" s="409"/>
      <c r="N289" s="410"/>
      <c r="O289" s="410"/>
      <c r="P289" s="410"/>
      <c r="Q289" s="410"/>
      <c r="R289" s="410"/>
      <c r="S289" s="410"/>
      <c r="T289" s="411"/>
      <c r="AT289" s="352" t="s">
        <v>171</v>
      </c>
      <c r="AU289" s="352" t="s">
        <v>90</v>
      </c>
      <c r="AV289" s="350" t="s">
        <v>90</v>
      </c>
      <c r="AW289" s="350" t="s">
        <v>42</v>
      </c>
      <c r="AX289" s="350" t="s">
        <v>82</v>
      </c>
      <c r="AY289" s="352" t="s">
        <v>163</v>
      </c>
    </row>
    <row r="290" spans="2:51" s="350" customFormat="1" ht="13.5">
      <c r="B290" s="351"/>
      <c r="D290" s="346" t="s">
        <v>171</v>
      </c>
      <c r="E290" s="352" t="s">
        <v>5</v>
      </c>
      <c r="F290" s="353" t="s">
        <v>1714</v>
      </c>
      <c r="H290" s="354">
        <v>0.809</v>
      </c>
      <c r="L290" s="351"/>
      <c r="M290" s="409"/>
      <c r="N290" s="410"/>
      <c r="O290" s="410"/>
      <c r="P290" s="410"/>
      <c r="Q290" s="410"/>
      <c r="R290" s="410"/>
      <c r="S290" s="410"/>
      <c r="T290" s="411"/>
      <c r="AT290" s="352" t="s">
        <v>171</v>
      </c>
      <c r="AU290" s="352" t="s">
        <v>90</v>
      </c>
      <c r="AV290" s="350" t="s">
        <v>90</v>
      </c>
      <c r="AW290" s="350" t="s">
        <v>42</v>
      </c>
      <c r="AX290" s="350" t="s">
        <v>82</v>
      </c>
      <c r="AY290" s="352" t="s">
        <v>163</v>
      </c>
    </row>
    <row r="291" spans="2:51" s="350" customFormat="1" ht="13.5">
      <c r="B291" s="351"/>
      <c r="D291" s="346" t="s">
        <v>171</v>
      </c>
      <c r="E291" s="352" t="s">
        <v>5</v>
      </c>
      <c r="F291" s="353" t="s">
        <v>1715</v>
      </c>
      <c r="H291" s="354">
        <v>0.809</v>
      </c>
      <c r="L291" s="351"/>
      <c r="M291" s="409"/>
      <c r="N291" s="410"/>
      <c r="O291" s="410"/>
      <c r="P291" s="410"/>
      <c r="Q291" s="410"/>
      <c r="R291" s="410"/>
      <c r="S291" s="410"/>
      <c r="T291" s="411"/>
      <c r="AT291" s="352" t="s">
        <v>171</v>
      </c>
      <c r="AU291" s="352" t="s">
        <v>90</v>
      </c>
      <c r="AV291" s="350" t="s">
        <v>90</v>
      </c>
      <c r="AW291" s="350" t="s">
        <v>42</v>
      </c>
      <c r="AX291" s="350" t="s">
        <v>82</v>
      </c>
      <c r="AY291" s="352" t="s">
        <v>163</v>
      </c>
    </row>
    <row r="292" spans="2:51" s="350" customFormat="1" ht="13.5">
      <c r="B292" s="351"/>
      <c r="D292" s="346" t="s">
        <v>171</v>
      </c>
      <c r="E292" s="352" t="s">
        <v>5</v>
      </c>
      <c r="F292" s="353" t="s">
        <v>1716</v>
      </c>
      <c r="H292" s="354">
        <v>0.809</v>
      </c>
      <c r="L292" s="351"/>
      <c r="M292" s="409"/>
      <c r="N292" s="410"/>
      <c r="O292" s="410"/>
      <c r="P292" s="410"/>
      <c r="Q292" s="410"/>
      <c r="R292" s="410"/>
      <c r="S292" s="410"/>
      <c r="T292" s="411"/>
      <c r="AT292" s="352" t="s">
        <v>171</v>
      </c>
      <c r="AU292" s="352" t="s">
        <v>90</v>
      </c>
      <c r="AV292" s="350" t="s">
        <v>90</v>
      </c>
      <c r="AW292" s="350" t="s">
        <v>42</v>
      </c>
      <c r="AX292" s="350" t="s">
        <v>82</v>
      </c>
      <c r="AY292" s="352" t="s">
        <v>163</v>
      </c>
    </row>
    <row r="293" spans="2:51" s="355" customFormat="1" ht="13.5">
      <c r="B293" s="356"/>
      <c r="D293" s="346" t="s">
        <v>171</v>
      </c>
      <c r="E293" s="357" t="s">
        <v>5</v>
      </c>
      <c r="F293" s="358" t="s">
        <v>179</v>
      </c>
      <c r="H293" s="359">
        <v>3.236</v>
      </c>
      <c r="L293" s="356"/>
      <c r="M293" s="412"/>
      <c r="N293" s="413"/>
      <c r="O293" s="413"/>
      <c r="P293" s="413"/>
      <c r="Q293" s="413"/>
      <c r="R293" s="413"/>
      <c r="S293" s="413"/>
      <c r="T293" s="414"/>
      <c r="AT293" s="357" t="s">
        <v>171</v>
      </c>
      <c r="AU293" s="357" t="s">
        <v>90</v>
      </c>
      <c r="AV293" s="355" t="s">
        <v>93</v>
      </c>
      <c r="AW293" s="355" t="s">
        <v>42</v>
      </c>
      <c r="AX293" s="355" t="s">
        <v>82</v>
      </c>
      <c r="AY293" s="357" t="s">
        <v>163</v>
      </c>
    </row>
    <row r="294" spans="2:51" s="350" customFormat="1" ht="13.5">
      <c r="B294" s="351"/>
      <c r="D294" s="346" t="s">
        <v>171</v>
      </c>
      <c r="E294" s="352" t="s">
        <v>5</v>
      </c>
      <c r="F294" s="353" t="s">
        <v>1267</v>
      </c>
      <c r="H294" s="354">
        <v>0.809</v>
      </c>
      <c r="L294" s="351"/>
      <c r="M294" s="409"/>
      <c r="N294" s="410"/>
      <c r="O294" s="410"/>
      <c r="P294" s="410"/>
      <c r="Q294" s="410"/>
      <c r="R294" s="410"/>
      <c r="S294" s="410"/>
      <c r="T294" s="411"/>
      <c r="AT294" s="352" t="s">
        <v>171</v>
      </c>
      <c r="AU294" s="352" t="s">
        <v>90</v>
      </c>
      <c r="AV294" s="350" t="s">
        <v>90</v>
      </c>
      <c r="AW294" s="350" t="s">
        <v>42</v>
      </c>
      <c r="AX294" s="350" t="s">
        <v>82</v>
      </c>
      <c r="AY294" s="352" t="s">
        <v>163</v>
      </c>
    </row>
    <row r="295" spans="2:51" s="355" customFormat="1" ht="13.5">
      <c r="B295" s="356"/>
      <c r="D295" s="346" t="s">
        <v>171</v>
      </c>
      <c r="E295" s="357" t="s">
        <v>5</v>
      </c>
      <c r="F295" s="358" t="s">
        <v>181</v>
      </c>
      <c r="H295" s="359">
        <v>0.809</v>
      </c>
      <c r="L295" s="356"/>
      <c r="M295" s="412"/>
      <c r="N295" s="413"/>
      <c r="O295" s="413"/>
      <c r="P295" s="413"/>
      <c r="Q295" s="413"/>
      <c r="R295" s="413"/>
      <c r="S295" s="413"/>
      <c r="T295" s="414"/>
      <c r="AT295" s="357" t="s">
        <v>171</v>
      </c>
      <c r="AU295" s="357" t="s">
        <v>90</v>
      </c>
      <c r="AV295" s="355" t="s">
        <v>93</v>
      </c>
      <c r="AW295" s="355" t="s">
        <v>42</v>
      </c>
      <c r="AX295" s="355" t="s">
        <v>82</v>
      </c>
      <c r="AY295" s="357" t="s">
        <v>163</v>
      </c>
    </row>
    <row r="296" spans="2:51" s="350" customFormat="1" ht="13.5">
      <c r="B296" s="351"/>
      <c r="D296" s="346" t="s">
        <v>171</v>
      </c>
      <c r="E296" s="352" t="s">
        <v>5</v>
      </c>
      <c r="F296" s="353" t="s">
        <v>969</v>
      </c>
      <c r="H296" s="354">
        <v>0.809</v>
      </c>
      <c r="L296" s="351"/>
      <c r="M296" s="409"/>
      <c r="N296" s="410"/>
      <c r="O296" s="410"/>
      <c r="P296" s="410"/>
      <c r="Q296" s="410"/>
      <c r="R296" s="410"/>
      <c r="S296" s="410"/>
      <c r="T296" s="411"/>
      <c r="AT296" s="352" t="s">
        <v>171</v>
      </c>
      <c r="AU296" s="352" t="s">
        <v>90</v>
      </c>
      <c r="AV296" s="350" t="s">
        <v>90</v>
      </c>
      <c r="AW296" s="350" t="s">
        <v>42</v>
      </c>
      <c r="AX296" s="350" t="s">
        <v>82</v>
      </c>
      <c r="AY296" s="352" t="s">
        <v>163</v>
      </c>
    </row>
    <row r="297" spans="2:51" s="355" customFormat="1" ht="13.5">
      <c r="B297" s="356"/>
      <c r="D297" s="346" t="s">
        <v>171</v>
      </c>
      <c r="E297" s="357" t="s">
        <v>5</v>
      </c>
      <c r="F297" s="358" t="s">
        <v>653</v>
      </c>
      <c r="H297" s="359">
        <v>0.809</v>
      </c>
      <c r="L297" s="356"/>
      <c r="M297" s="412"/>
      <c r="N297" s="413"/>
      <c r="O297" s="413"/>
      <c r="P297" s="413"/>
      <c r="Q297" s="413"/>
      <c r="R297" s="413"/>
      <c r="S297" s="413"/>
      <c r="T297" s="414"/>
      <c r="AT297" s="357" t="s">
        <v>171</v>
      </c>
      <c r="AU297" s="357" t="s">
        <v>90</v>
      </c>
      <c r="AV297" s="355" t="s">
        <v>93</v>
      </c>
      <c r="AW297" s="355" t="s">
        <v>42</v>
      </c>
      <c r="AX297" s="355" t="s">
        <v>82</v>
      </c>
      <c r="AY297" s="357" t="s">
        <v>163</v>
      </c>
    </row>
    <row r="298" spans="2:51" s="350" customFormat="1" ht="13.5">
      <c r="B298" s="351"/>
      <c r="D298" s="346" t="s">
        <v>171</v>
      </c>
      <c r="E298" s="352" t="s">
        <v>5</v>
      </c>
      <c r="F298" s="353" t="s">
        <v>1717</v>
      </c>
      <c r="H298" s="354">
        <v>0.809</v>
      </c>
      <c r="L298" s="351"/>
      <c r="M298" s="409"/>
      <c r="N298" s="410"/>
      <c r="O298" s="410"/>
      <c r="P298" s="410"/>
      <c r="Q298" s="410"/>
      <c r="R298" s="410"/>
      <c r="S298" s="410"/>
      <c r="T298" s="411"/>
      <c r="AT298" s="352" t="s">
        <v>171</v>
      </c>
      <c r="AU298" s="352" t="s">
        <v>90</v>
      </c>
      <c r="AV298" s="350" t="s">
        <v>90</v>
      </c>
      <c r="AW298" s="350" t="s">
        <v>42</v>
      </c>
      <c r="AX298" s="350" t="s">
        <v>82</v>
      </c>
      <c r="AY298" s="352" t="s">
        <v>163</v>
      </c>
    </row>
    <row r="299" spans="2:51" s="350" customFormat="1" ht="13.5">
      <c r="B299" s="351"/>
      <c r="D299" s="346" t="s">
        <v>171</v>
      </c>
      <c r="E299" s="352" t="s">
        <v>5</v>
      </c>
      <c r="F299" s="353" t="s">
        <v>1718</v>
      </c>
      <c r="H299" s="354">
        <v>0.809</v>
      </c>
      <c r="L299" s="351"/>
      <c r="M299" s="409"/>
      <c r="N299" s="410"/>
      <c r="O299" s="410"/>
      <c r="P299" s="410"/>
      <c r="Q299" s="410"/>
      <c r="R299" s="410"/>
      <c r="S299" s="410"/>
      <c r="T299" s="411"/>
      <c r="AT299" s="352" t="s">
        <v>171</v>
      </c>
      <c r="AU299" s="352" t="s">
        <v>90</v>
      </c>
      <c r="AV299" s="350" t="s">
        <v>90</v>
      </c>
      <c r="AW299" s="350" t="s">
        <v>42</v>
      </c>
      <c r="AX299" s="350" t="s">
        <v>82</v>
      </c>
      <c r="AY299" s="352" t="s">
        <v>163</v>
      </c>
    </row>
    <row r="300" spans="2:51" s="355" customFormat="1" ht="13.5">
      <c r="B300" s="356"/>
      <c r="D300" s="346" t="s">
        <v>171</v>
      </c>
      <c r="E300" s="357" t="s">
        <v>5</v>
      </c>
      <c r="F300" s="358" t="s">
        <v>184</v>
      </c>
      <c r="H300" s="359">
        <v>1.618</v>
      </c>
      <c r="L300" s="356"/>
      <c r="M300" s="412"/>
      <c r="N300" s="413"/>
      <c r="O300" s="413"/>
      <c r="P300" s="413"/>
      <c r="Q300" s="413"/>
      <c r="R300" s="413"/>
      <c r="S300" s="413"/>
      <c r="T300" s="414"/>
      <c r="AT300" s="357" t="s">
        <v>171</v>
      </c>
      <c r="AU300" s="357" t="s">
        <v>90</v>
      </c>
      <c r="AV300" s="355" t="s">
        <v>93</v>
      </c>
      <c r="AW300" s="355" t="s">
        <v>42</v>
      </c>
      <c r="AX300" s="355" t="s">
        <v>82</v>
      </c>
      <c r="AY300" s="357" t="s">
        <v>163</v>
      </c>
    </row>
    <row r="301" spans="2:51" s="360" customFormat="1" ht="13.5">
      <c r="B301" s="361"/>
      <c r="D301" s="362" t="s">
        <v>171</v>
      </c>
      <c r="E301" s="363" t="s">
        <v>5</v>
      </c>
      <c r="F301" s="364" t="s">
        <v>185</v>
      </c>
      <c r="H301" s="365">
        <v>8.899</v>
      </c>
      <c r="L301" s="361"/>
      <c r="M301" s="415"/>
      <c r="N301" s="416"/>
      <c r="O301" s="416"/>
      <c r="P301" s="416"/>
      <c r="Q301" s="416"/>
      <c r="R301" s="416"/>
      <c r="S301" s="416"/>
      <c r="T301" s="417"/>
      <c r="AT301" s="418" t="s">
        <v>171</v>
      </c>
      <c r="AU301" s="418" t="s">
        <v>90</v>
      </c>
      <c r="AV301" s="360" t="s">
        <v>96</v>
      </c>
      <c r="AW301" s="360" t="s">
        <v>42</v>
      </c>
      <c r="AX301" s="360" t="s">
        <v>44</v>
      </c>
      <c r="AY301" s="418" t="s">
        <v>163</v>
      </c>
    </row>
    <row r="302" spans="2:65" s="267" customFormat="1" ht="31.5" customHeight="1">
      <c r="B302" s="268"/>
      <c r="C302" s="338" t="s">
        <v>278</v>
      </c>
      <c r="D302" s="338" t="s">
        <v>165</v>
      </c>
      <c r="E302" s="339" t="s">
        <v>346</v>
      </c>
      <c r="F302" s="340" t="s">
        <v>347</v>
      </c>
      <c r="G302" s="341" t="s">
        <v>188</v>
      </c>
      <c r="H302" s="342">
        <v>31.427</v>
      </c>
      <c r="I302" s="107"/>
      <c r="J302" s="343">
        <f>ROUND(I302*H302,2)</f>
        <v>0</v>
      </c>
      <c r="K302" s="340" t="s">
        <v>169</v>
      </c>
      <c r="L302" s="268"/>
      <c r="M302" s="401" t="s">
        <v>5</v>
      </c>
      <c r="N302" s="402" t="s">
        <v>53</v>
      </c>
      <c r="O302" s="269"/>
      <c r="P302" s="403">
        <f>O302*H302</f>
        <v>0</v>
      </c>
      <c r="Q302" s="403">
        <v>0</v>
      </c>
      <c r="R302" s="403">
        <f>Q302*H302</f>
        <v>0</v>
      </c>
      <c r="S302" s="403">
        <v>0.063</v>
      </c>
      <c r="T302" s="404">
        <f>S302*H302</f>
        <v>1.979901</v>
      </c>
      <c r="AR302" s="386" t="s">
        <v>96</v>
      </c>
      <c r="AT302" s="386" t="s">
        <v>165</v>
      </c>
      <c r="AU302" s="386" t="s">
        <v>90</v>
      </c>
      <c r="AY302" s="386" t="s">
        <v>163</v>
      </c>
      <c r="BE302" s="405">
        <f>IF(N302="základní",J302,0)</f>
        <v>0</v>
      </c>
      <c r="BF302" s="405">
        <f>IF(N302="snížená",J302,0)</f>
        <v>0</v>
      </c>
      <c r="BG302" s="405">
        <f>IF(N302="zákl. přenesená",J302,0)</f>
        <v>0</v>
      </c>
      <c r="BH302" s="405">
        <f>IF(N302="sníž. přenesená",J302,0)</f>
        <v>0</v>
      </c>
      <c r="BI302" s="405">
        <f>IF(N302="nulová",J302,0)</f>
        <v>0</v>
      </c>
      <c r="BJ302" s="386" t="s">
        <v>44</v>
      </c>
      <c r="BK302" s="405">
        <f>ROUND(I302*H302,2)</f>
        <v>0</v>
      </c>
      <c r="BL302" s="386" t="s">
        <v>96</v>
      </c>
      <c r="BM302" s="386" t="s">
        <v>1765</v>
      </c>
    </row>
    <row r="303" spans="2:47" s="267" customFormat="1" ht="40.5">
      <c r="B303" s="268"/>
      <c r="D303" s="346" t="s">
        <v>190</v>
      </c>
      <c r="F303" s="366" t="s">
        <v>341</v>
      </c>
      <c r="L303" s="268"/>
      <c r="M303" s="419"/>
      <c r="N303" s="269"/>
      <c r="O303" s="269"/>
      <c r="P303" s="269"/>
      <c r="Q303" s="269"/>
      <c r="R303" s="269"/>
      <c r="S303" s="269"/>
      <c r="T303" s="420"/>
      <c r="AT303" s="386" t="s">
        <v>190</v>
      </c>
      <c r="AU303" s="386" t="s">
        <v>90</v>
      </c>
    </row>
    <row r="304" spans="2:51" s="344" customFormat="1" ht="13.5">
      <c r="B304" s="345"/>
      <c r="D304" s="346" t="s">
        <v>171</v>
      </c>
      <c r="E304" s="347" t="s">
        <v>5</v>
      </c>
      <c r="F304" s="348" t="s">
        <v>172</v>
      </c>
      <c r="H304" s="349" t="s">
        <v>5</v>
      </c>
      <c r="L304" s="345"/>
      <c r="M304" s="406"/>
      <c r="N304" s="407"/>
      <c r="O304" s="407"/>
      <c r="P304" s="407"/>
      <c r="Q304" s="407"/>
      <c r="R304" s="407"/>
      <c r="S304" s="407"/>
      <c r="T304" s="408"/>
      <c r="AT304" s="349" t="s">
        <v>171</v>
      </c>
      <c r="AU304" s="349" t="s">
        <v>90</v>
      </c>
      <c r="AV304" s="344" t="s">
        <v>44</v>
      </c>
      <c r="AW304" s="344" t="s">
        <v>42</v>
      </c>
      <c r="AX304" s="344" t="s">
        <v>82</v>
      </c>
      <c r="AY304" s="349" t="s">
        <v>163</v>
      </c>
    </row>
    <row r="305" spans="2:51" s="350" customFormat="1" ht="13.5">
      <c r="B305" s="351"/>
      <c r="D305" s="346" t="s">
        <v>171</v>
      </c>
      <c r="E305" s="352" t="s">
        <v>5</v>
      </c>
      <c r="F305" s="353" t="s">
        <v>1628</v>
      </c>
      <c r="H305" s="354">
        <v>2.857</v>
      </c>
      <c r="L305" s="351"/>
      <c r="M305" s="409"/>
      <c r="N305" s="410"/>
      <c r="O305" s="410"/>
      <c r="P305" s="410"/>
      <c r="Q305" s="410"/>
      <c r="R305" s="410"/>
      <c r="S305" s="410"/>
      <c r="T305" s="411"/>
      <c r="AT305" s="352" t="s">
        <v>171</v>
      </c>
      <c r="AU305" s="352" t="s">
        <v>90</v>
      </c>
      <c r="AV305" s="350" t="s">
        <v>90</v>
      </c>
      <c r="AW305" s="350" t="s">
        <v>42</v>
      </c>
      <c r="AX305" s="350" t="s">
        <v>82</v>
      </c>
      <c r="AY305" s="352" t="s">
        <v>163</v>
      </c>
    </row>
    <row r="306" spans="2:51" s="350" customFormat="1" ht="13.5">
      <c r="B306" s="351"/>
      <c r="D306" s="346" t="s">
        <v>171</v>
      </c>
      <c r="E306" s="352" t="s">
        <v>5</v>
      </c>
      <c r="F306" s="353" t="s">
        <v>1746</v>
      </c>
      <c r="H306" s="354">
        <v>2.857</v>
      </c>
      <c r="L306" s="351"/>
      <c r="M306" s="409"/>
      <c r="N306" s="410"/>
      <c r="O306" s="410"/>
      <c r="P306" s="410"/>
      <c r="Q306" s="410"/>
      <c r="R306" s="410"/>
      <c r="S306" s="410"/>
      <c r="T306" s="411"/>
      <c r="AT306" s="352" t="s">
        <v>171</v>
      </c>
      <c r="AU306" s="352" t="s">
        <v>90</v>
      </c>
      <c r="AV306" s="350" t="s">
        <v>90</v>
      </c>
      <c r="AW306" s="350" t="s">
        <v>42</v>
      </c>
      <c r="AX306" s="350" t="s">
        <v>82</v>
      </c>
      <c r="AY306" s="352" t="s">
        <v>163</v>
      </c>
    </row>
    <row r="307" spans="2:51" s="350" customFormat="1" ht="13.5">
      <c r="B307" s="351"/>
      <c r="D307" s="346" t="s">
        <v>171</v>
      </c>
      <c r="E307" s="352" t="s">
        <v>5</v>
      </c>
      <c r="F307" s="353" t="s">
        <v>1747</v>
      </c>
      <c r="H307" s="354">
        <v>2.857</v>
      </c>
      <c r="L307" s="351"/>
      <c r="M307" s="409"/>
      <c r="N307" s="410"/>
      <c r="O307" s="410"/>
      <c r="P307" s="410"/>
      <c r="Q307" s="410"/>
      <c r="R307" s="410"/>
      <c r="S307" s="410"/>
      <c r="T307" s="411"/>
      <c r="AT307" s="352" t="s">
        <v>171</v>
      </c>
      <c r="AU307" s="352" t="s">
        <v>90</v>
      </c>
      <c r="AV307" s="350" t="s">
        <v>90</v>
      </c>
      <c r="AW307" s="350" t="s">
        <v>42</v>
      </c>
      <c r="AX307" s="350" t="s">
        <v>82</v>
      </c>
      <c r="AY307" s="352" t="s">
        <v>163</v>
      </c>
    </row>
    <row r="308" spans="2:51" s="355" customFormat="1" ht="13.5">
      <c r="B308" s="356"/>
      <c r="D308" s="346" t="s">
        <v>171</v>
      </c>
      <c r="E308" s="357" t="s">
        <v>5</v>
      </c>
      <c r="F308" s="358" t="s">
        <v>176</v>
      </c>
      <c r="H308" s="359">
        <v>8.571</v>
      </c>
      <c r="L308" s="356"/>
      <c r="M308" s="412"/>
      <c r="N308" s="413"/>
      <c r="O308" s="413"/>
      <c r="P308" s="413"/>
      <c r="Q308" s="413"/>
      <c r="R308" s="413"/>
      <c r="S308" s="413"/>
      <c r="T308" s="414"/>
      <c r="AT308" s="357" t="s">
        <v>171</v>
      </c>
      <c r="AU308" s="357" t="s">
        <v>90</v>
      </c>
      <c r="AV308" s="355" t="s">
        <v>93</v>
      </c>
      <c r="AW308" s="355" t="s">
        <v>42</v>
      </c>
      <c r="AX308" s="355" t="s">
        <v>82</v>
      </c>
      <c r="AY308" s="357" t="s">
        <v>163</v>
      </c>
    </row>
    <row r="309" spans="2:51" s="350" customFormat="1" ht="13.5">
      <c r="B309" s="351"/>
      <c r="D309" s="346" t="s">
        <v>171</v>
      </c>
      <c r="E309" s="352" t="s">
        <v>5</v>
      </c>
      <c r="F309" s="353" t="s">
        <v>1748</v>
      </c>
      <c r="H309" s="354">
        <v>2.857</v>
      </c>
      <c r="L309" s="351"/>
      <c r="M309" s="409"/>
      <c r="N309" s="410"/>
      <c r="O309" s="410"/>
      <c r="P309" s="410"/>
      <c r="Q309" s="410"/>
      <c r="R309" s="410"/>
      <c r="S309" s="410"/>
      <c r="T309" s="411"/>
      <c r="AT309" s="352" t="s">
        <v>171</v>
      </c>
      <c r="AU309" s="352" t="s">
        <v>90</v>
      </c>
      <c r="AV309" s="350" t="s">
        <v>90</v>
      </c>
      <c r="AW309" s="350" t="s">
        <v>42</v>
      </c>
      <c r="AX309" s="350" t="s">
        <v>82</v>
      </c>
      <c r="AY309" s="352" t="s">
        <v>163</v>
      </c>
    </row>
    <row r="310" spans="2:51" s="350" customFormat="1" ht="13.5">
      <c r="B310" s="351"/>
      <c r="D310" s="346" t="s">
        <v>171</v>
      </c>
      <c r="E310" s="352" t="s">
        <v>5</v>
      </c>
      <c r="F310" s="353" t="s">
        <v>1749</v>
      </c>
      <c r="H310" s="354">
        <v>2.857</v>
      </c>
      <c r="L310" s="351"/>
      <c r="M310" s="409"/>
      <c r="N310" s="410"/>
      <c r="O310" s="410"/>
      <c r="P310" s="410"/>
      <c r="Q310" s="410"/>
      <c r="R310" s="410"/>
      <c r="S310" s="410"/>
      <c r="T310" s="411"/>
      <c r="AT310" s="352" t="s">
        <v>171</v>
      </c>
      <c r="AU310" s="352" t="s">
        <v>90</v>
      </c>
      <c r="AV310" s="350" t="s">
        <v>90</v>
      </c>
      <c r="AW310" s="350" t="s">
        <v>42</v>
      </c>
      <c r="AX310" s="350" t="s">
        <v>82</v>
      </c>
      <c r="AY310" s="352" t="s">
        <v>163</v>
      </c>
    </row>
    <row r="311" spans="2:51" s="350" customFormat="1" ht="13.5">
      <c r="B311" s="351"/>
      <c r="D311" s="346" t="s">
        <v>171</v>
      </c>
      <c r="E311" s="352" t="s">
        <v>5</v>
      </c>
      <c r="F311" s="353" t="s">
        <v>1750</v>
      </c>
      <c r="H311" s="354">
        <v>2.857</v>
      </c>
      <c r="L311" s="351"/>
      <c r="M311" s="409"/>
      <c r="N311" s="410"/>
      <c r="O311" s="410"/>
      <c r="P311" s="410"/>
      <c r="Q311" s="410"/>
      <c r="R311" s="410"/>
      <c r="S311" s="410"/>
      <c r="T311" s="411"/>
      <c r="AT311" s="352" t="s">
        <v>171</v>
      </c>
      <c r="AU311" s="352" t="s">
        <v>90</v>
      </c>
      <c r="AV311" s="350" t="s">
        <v>90</v>
      </c>
      <c r="AW311" s="350" t="s">
        <v>42</v>
      </c>
      <c r="AX311" s="350" t="s">
        <v>82</v>
      </c>
      <c r="AY311" s="352" t="s">
        <v>163</v>
      </c>
    </row>
    <row r="312" spans="2:51" s="350" customFormat="1" ht="13.5">
      <c r="B312" s="351"/>
      <c r="D312" s="346" t="s">
        <v>171</v>
      </c>
      <c r="E312" s="352" t="s">
        <v>5</v>
      </c>
      <c r="F312" s="353" t="s">
        <v>1751</v>
      </c>
      <c r="H312" s="354">
        <v>2.857</v>
      </c>
      <c r="L312" s="351"/>
      <c r="M312" s="409"/>
      <c r="N312" s="410"/>
      <c r="O312" s="410"/>
      <c r="P312" s="410"/>
      <c r="Q312" s="410"/>
      <c r="R312" s="410"/>
      <c r="S312" s="410"/>
      <c r="T312" s="411"/>
      <c r="AT312" s="352" t="s">
        <v>171</v>
      </c>
      <c r="AU312" s="352" t="s">
        <v>90</v>
      </c>
      <c r="AV312" s="350" t="s">
        <v>90</v>
      </c>
      <c r="AW312" s="350" t="s">
        <v>42</v>
      </c>
      <c r="AX312" s="350" t="s">
        <v>82</v>
      </c>
      <c r="AY312" s="352" t="s">
        <v>163</v>
      </c>
    </row>
    <row r="313" spans="2:51" s="355" customFormat="1" ht="13.5">
      <c r="B313" s="356"/>
      <c r="D313" s="346" t="s">
        <v>171</v>
      </c>
      <c r="E313" s="357" t="s">
        <v>5</v>
      </c>
      <c r="F313" s="358" t="s">
        <v>179</v>
      </c>
      <c r="H313" s="359">
        <v>11.428</v>
      </c>
      <c r="L313" s="356"/>
      <c r="M313" s="412"/>
      <c r="N313" s="413"/>
      <c r="O313" s="413"/>
      <c r="P313" s="413"/>
      <c r="Q313" s="413"/>
      <c r="R313" s="413"/>
      <c r="S313" s="413"/>
      <c r="T313" s="414"/>
      <c r="AT313" s="357" t="s">
        <v>171</v>
      </c>
      <c r="AU313" s="357" t="s">
        <v>90</v>
      </c>
      <c r="AV313" s="355" t="s">
        <v>93</v>
      </c>
      <c r="AW313" s="355" t="s">
        <v>42</v>
      </c>
      <c r="AX313" s="355" t="s">
        <v>82</v>
      </c>
      <c r="AY313" s="357" t="s">
        <v>163</v>
      </c>
    </row>
    <row r="314" spans="2:51" s="350" customFormat="1" ht="13.5">
      <c r="B314" s="351"/>
      <c r="D314" s="346" t="s">
        <v>171</v>
      </c>
      <c r="E314" s="352" t="s">
        <v>5</v>
      </c>
      <c r="F314" s="353" t="s">
        <v>1277</v>
      </c>
      <c r="H314" s="354">
        <v>2.857</v>
      </c>
      <c r="L314" s="351"/>
      <c r="M314" s="409"/>
      <c r="N314" s="410"/>
      <c r="O314" s="410"/>
      <c r="P314" s="410"/>
      <c r="Q314" s="410"/>
      <c r="R314" s="410"/>
      <c r="S314" s="410"/>
      <c r="T314" s="411"/>
      <c r="AT314" s="352" t="s">
        <v>171</v>
      </c>
      <c r="AU314" s="352" t="s">
        <v>90</v>
      </c>
      <c r="AV314" s="350" t="s">
        <v>90</v>
      </c>
      <c r="AW314" s="350" t="s">
        <v>42</v>
      </c>
      <c r="AX314" s="350" t="s">
        <v>82</v>
      </c>
      <c r="AY314" s="352" t="s">
        <v>163</v>
      </c>
    </row>
    <row r="315" spans="2:51" s="355" customFormat="1" ht="13.5">
      <c r="B315" s="356"/>
      <c r="D315" s="346" t="s">
        <v>171</v>
      </c>
      <c r="E315" s="357" t="s">
        <v>5</v>
      </c>
      <c r="F315" s="358" t="s">
        <v>181</v>
      </c>
      <c r="H315" s="359">
        <v>2.857</v>
      </c>
      <c r="L315" s="356"/>
      <c r="M315" s="412"/>
      <c r="N315" s="413"/>
      <c r="O315" s="413"/>
      <c r="P315" s="413"/>
      <c r="Q315" s="413"/>
      <c r="R315" s="413"/>
      <c r="S315" s="413"/>
      <c r="T315" s="414"/>
      <c r="AT315" s="357" t="s">
        <v>171</v>
      </c>
      <c r="AU315" s="357" t="s">
        <v>90</v>
      </c>
      <c r="AV315" s="355" t="s">
        <v>93</v>
      </c>
      <c r="AW315" s="355" t="s">
        <v>42</v>
      </c>
      <c r="AX315" s="355" t="s">
        <v>82</v>
      </c>
      <c r="AY315" s="357" t="s">
        <v>163</v>
      </c>
    </row>
    <row r="316" spans="2:51" s="350" customFormat="1" ht="13.5">
      <c r="B316" s="351"/>
      <c r="D316" s="346" t="s">
        <v>171</v>
      </c>
      <c r="E316" s="352" t="s">
        <v>5</v>
      </c>
      <c r="F316" s="353" t="s">
        <v>1026</v>
      </c>
      <c r="H316" s="354">
        <v>2.857</v>
      </c>
      <c r="L316" s="351"/>
      <c r="M316" s="409"/>
      <c r="N316" s="410"/>
      <c r="O316" s="410"/>
      <c r="P316" s="410"/>
      <c r="Q316" s="410"/>
      <c r="R316" s="410"/>
      <c r="S316" s="410"/>
      <c r="T316" s="411"/>
      <c r="AT316" s="352" t="s">
        <v>171</v>
      </c>
      <c r="AU316" s="352" t="s">
        <v>90</v>
      </c>
      <c r="AV316" s="350" t="s">
        <v>90</v>
      </c>
      <c r="AW316" s="350" t="s">
        <v>42</v>
      </c>
      <c r="AX316" s="350" t="s">
        <v>82</v>
      </c>
      <c r="AY316" s="352" t="s">
        <v>163</v>
      </c>
    </row>
    <row r="317" spans="2:51" s="355" customFormat="1" ht="13.5">
      <c r="B317" s="356"/>
      <c r="D317" s="346" t="s">
        <v>171</v>
      </c>
      <c r="E317" s="357" t="s">
        <v>5</v>
      </c>
      <c r="F317" s="358" t="s">
        <v>653</v>
      </c>
      <c r="H317" s="359">
        <v>2.857</v>
      </c>
      <c r="L317" s="356"/>
      <c r="M317" s="412"/>
      <c r="N317" s="413"/>
      <c r="O317" s="413"/>
      <c r="P317" s="413"/>
      <c r="Q317" s="413"/>
      <c r="R317" s="413"/>
      <c r="S317" s="413"/>
      <c r="T317" s="414"/>
      <c r="AT317" s="357" t="s">
        <v>171</v>
      </c>
      <c r="AU317" s="357" t="s">
        <v>90</v>
      </c>
      <c r="AV317" s="355" t="s">
        <v>93</v>
      </c>
      <c r="AW317" s="355" t="s">
        <v>42</v>
      </c>
      <c r="AX317" s="355" t="s">
        <v>82</v>
      </c>
      <c r="AY317" s="357" t="s">
        <v>163</v>
      </c>
    </row>
    <row r="318" spans="2:51" s="350" customFormat="1" ht="13.5">
      <c r="B318" s="351"/>
      <c r="D318" s="346" t="s">
        <v>171</v>
      </c>
      <c r="E318" s="352" t="s">
        <v>5</v>
      </c>
      <c r="F318" s="353" t="s">
        <v>1752</v>
      </c>
      <c r="H318" s="354">
        <v>2.857</v>
      </c>
      <c r="L318" s="351"/>
      <c r="M318" s="409"/>
      <c r="N318" s="410"/>
      <c r="O318" s="410"/>
      <c r="P318" s="410"/>
      <c r="Q318" s="410"/>
      <c r="R318" s="410"/>
      <c r="S318" s="410"/>
      <c r="T318" s="411"/>
      <c r="AT318" s="352" t="s">
        <v>171</v>
      </c>
      <c r="AU318" s="352" t="s">
        <v>90</v>
      </c>
      <c r="AV318" s="350" t="s">
        <v>90</v>
      </c>
      <c r="AW318" s="350" t="s">
        <v>42</v>
      </c>
      <c r="AX318" s="350" t="s">
        <v>82</v>
      </c>
      <c r="AY318" s="352" t="s">
        <v>163</v>
      </c>
    </row>
    <row r="319" spans="2:51" s="350" customFormat="1" ht="13.5">
      <c r="B319" s="351"/>
      <c r="D319" s="346" t="s">
        <v>171</v>
      </c>
      <c r="E319" s="352" t="s">
        <v>5</v>
      </c>
      <c r="F319" s="353" t="s">
        <v>1753</v>
      </c>
      <c r="H319" s="354">
        <v>2.857</v>
      </c>
      <c r="L319" s="351"/>
      <c r="M319" s="409"/>
      <c r="N319" s="410"/>
      <c r="O319" s="410"/>
      <c r="P319" s="410"/>
      <c r="Q319" s="410"/>
      <c r="R319" s="410"/>
      <c r="S319" s="410"/>
      <c r="T319" s="411"/>
      <c r="AT319" s="352" t="s">
        <v>171</v>
      </c>
      <c r="AU319" s="352" t="s">
        <v>90</v>
      </c>
      <c r="AV319" s="350" t="s">
        <v>90</v>
      </c>
      <c r="AW319" s="350" t="s">
        <v>42</v>
      </c>
      <c r="AX319" s="350" t="s">
        <v>82</v>
      </c>
      <c r="AY319" s="352" t="s">
        <v>163</v>
      </c>
    </row>
    <row r="320" spans="2:51" s="355" customFormat="1" ht="13.5">
      <c r="B320" s="356"/>
      <c r="D320" s="346" t="s">
        <v>171</v>
      </c>
      <c r="E320" s="357" t="s">
        <v>5</v>
      </c>
      <c r="F320" s="358" t="s">
        <v>184</v>
      </c>
      <c r="H320" s="359">
        <v>5.714</v>
      </c>
      <c r="L320" s="356"/>
      <c r="M320" s="412"/>
      <c r="N320" s="413"/>
      <c r="O320" s="413"/>
      <c r="P320" s="413"/>
      <c r="Q320" s="413"/>
      <c r="R320" s="413"/>
      <c r="S320" s="413"/>
      <c r="T320" s="414"/>
      <c r="AT320" s="357" t="s">
        <v>171</v>
      </c>
      <c r="AU320" s="357" t="s">
        <v>90</v>
      </c>
      <c r="AV320" s="355" t="s">
        <v>93</v>
      </c>
      <c r="AW320" s="355" t="s">
        <v>42</v>
      </c>
      <c r="AX320" s="355" t="s">
        <v>82</v>
      </c>
      <c r="AY320" s="357" t="s">
        <v>163</v>
      </c>
    </row>
    <row r="321" spans="2:51" s="360" customFormat="1" ht="13.5">
      <c r="B321" s="361"/>
      <c r="D321" s="346" t="s">
        <v>171</v>
      </c>
      <c r="E321" s="373" t="s">
        <v>5</v>
      </c>
      <c r="F321" s="374" t="s">
        <v>185</v>
      </c>
      <c r="H321" s="375">
        <v>31.427</v>
      </c>
      <c r="L321" s="361"/>
      <c r="M321" s="415"/>
      <c r="N321" s="416"/>
      <c r="O321" s="416"/>
      <c r="P321" s="416"/>
      <c r="Q321" s="416"/>
      <c r="R321" s="416"/>
      <c r="S321" s="416"/>
      <c r="T321" s="417"/>
      <c r="AT321" s="418" t="s">
        <v>171</v>
      </c>
      <c r="AU321" s="418" t="s">
        <v>90</v>
      </c>
      <c r="AV321" s="360" t="s">
        <v>96</v>
      </c>
      <c r="AW321" s="360" t="s">
        <v>42</v>
      </c>
      <c r="AX321" s="360" t="s">
        <v>44</v>
      </c>
      <c r="AY321" s="418" t="s">
        <v>163</v>
      </c>
    </row>
    <row r="322" spans="2:63" s="330" customFormat="1" ht="29.85" customHeight="1">
      <c r="B322" s="331"/>
      <c r="D322" s="335" t="s">
        <v>81</v>
      </c>
      <c r="E322" s="336" t="s">
        <v>364</v>
      </c>
      <c r="F322" s="336" t="s">
        <v>365</v>
      </c>
      <c r="J322" s="337">
        <f>BK322</f>
        <v>0</v>
      </c>
      <c r="L322" s="331"/>
      <c r="M322" s="395"/>
      <c r="N322" s="396"/>
      <c r="O322" s="396"/>
      <c r="P322" s="397">
        <f>SUM(P323:P337)</f>
        <v>0</v>
      </c>
      <c r="Q322" s="396"/>
      <c r="R322" s="397">
        <f>SUM(R323:R337)</f>
        <v>0</v>
      </c>
      <c r="S322" s="396"/>
      <c r="T322" s="398">
        <f>SUM(T323:T337)</f>
        <v>0</v>
      </c>
      <c r="AR322" s="332" t="s">
        <v>44</v>
      </c>
      <c r="AT322" s="399" t="s">
        <v>81</v>
      </c>
      <c r="AU322" s="399" t="s">
        <v>44</v>
      </c>
      <c r="AY322" s="332" t="s">
        <v>163</v>
      </c>
      <c r="BK322" s="400">
        <f>SUM(BK323:BK337)</f>
        <v>0</v>
      </c>
    </row>
    <row r="323" spans="2:65" s="267" customFormat="1" ht="31.5" customHeight="1">
      <c r="B323" s="268"/>
      <c r="C323" s="338" t="s">
        <v>283</v>
      </c>
      <c r="D323" s="338" t="s">
        <v>165</v>
      </c>
      <c r="E323" s="339" t="s">
        <v>1766</v>
      </c>
      <c r="F323" s="340" t="s">
        <v>1767</v>
      </c>
      <c r="G323" s="341" t="s">
        <v>369</v>
      </c>
      <c r="H323" s="342">
        <v>2.521</v>
      </c>
      <c r="I323" s="107"/>
      <c r="J323" s="343">
        <f>ROUND(I323*H323,2)</f>
        <v>0</v>
      </c>
      <c r="K323" s="340" t="s">
        <v>169</v>
      </c>
      <c r="L323" s="268"/>
      <c r="M323" s="401" t="s">
        <v>5</v>
      </c>
      <c r="N323" s="402" t="s">
        <v>53</v>
      </c>
      <c r="O323" s="269"/>
      <c r="P323" s="403">
        <f>O323*H323</f>
        <v>0</v>
      </c>
      <c r="Q323" s="403">
        <v>0</v>
      </c>
      <c r="R323" s="403">
        <f>Q323*H323</f>
        <v>0</v>
      </c>
      <c r="S323" s="403">
        <v>0</v>
      </c>
      <c r="T323" s="404">
        <f>S323*H323</f>
        <v>0</v>
      </c>
      <c r="AR323" s="386" t="s">
        <v>96</v>
      </c>
      <c r="AT323" s="386" t="s">
        <v>165</v>
      </c>
      <c r="AU323" s="386" t="s">
        <v>90</v>
      </c>
      <c r="AY323" s="386" t="s">
        <v>163</v>
      </c>
      <c r="BE323" s="405">
        <f>IF(N323="základní",J323,0)</f>
        <v>0</v>
      </c>
      <c r="BF323" s="405">
        <f>IF(N323="snížená",J323,0)</f>
        <v>0</v>
      </c>
      <c r="BG323" s="405">
        <f>IF(N323="zákl. přenesená",J323,0)</f>
        <v>0</v>
      </c>
      <c r="BH323" s="405">
        <f>IF(N323="sníž. přenesená",J323,0)</f>
        <v>0</v>
      </c>
      <c r="BI323" s="405">
        <f>IF(N323="nulová",J323,0)</f>
        <v>0</v>
      </c>
      <c r="BJ323" s="386" t="s">
        <v>44</v>
      </c>
      <c r="BK323" s="405">
        <f>ROUND(I323*H323,2)</f>
        <v>0</v>
      </c>
      <c r="BL323" s="386" t="s">
        <v>96</v>
      </c>
      <c r="BM323" s="386" t="s">
        <v>1768</v>
      </c>
    </row>
    <row r="324" spans="2:47" s="267" customFormat="1" ht="121.5">
      <c r="B324" s="268"/>
      <c r="D324" s="362" t="s">
        <v>190</v>
      </c>
      <c r="F324" s="376" t="s">
        <v>371</v>
      </c>
      <c r="L324" s="268"/>
      <c r="M324" s="419"/>
      <c r="N324" s="269"/>
      <c r="O324" s="269"/>
      <c r="P324" s="269"/>
      <c r="Q324" s="269"/>
      <c r="R324" s="269"/>
      <c r="S324" s="269"/>
      <c r="T324" s="420"/>
      <c r="AT324" s="386" t="s">
        <v>190</v>
      </c>
      <c r="AU324" s="386" t="s">
        <v>90</v>
      </c>
    </row>
    <row r="325" spans="2:65" s="267" customFormat="1" ht="44.25" customHeight="1">
      <c r="B325" s="268"/>
      <c r="C325" s="338" t="s">
        <v>306</v>
      </c>
      <c r="D325" s="338" t="s">
        <v>165</v>
      </c>
      <c r="E325" s="339" t="s">
        <v>373</v>
      </c>
      <c r="F325" s="340" t="s">
        <v>374</v>
      </c>
      <c r="G325" s="341" t="s">
        <v>369</v>
      </c>
      <c r="H325" s="342">
        <v>50.42</v>
      </c>
      <c r="I325" s="107"/>
      <c r="J325" s="343">
        <f>ROUND(I325*H325,2)</f>
        <v>0</v>
      </c>
      <c r="K325" s="340" t="s">
        <v>169</v>
      </c>
      <c r="L325" s="268"/>
      <c r="M325" s="401" t="s">
        <v>5</v>
      </c>
      <c r="N325" s="402" t="s">
        <v>53</v>
      </c>
      <c r="O325" s="269"/>
      <c r="P325" s="403">
        <f>O325*H325</f>
        <v>0</v>
      </c>
      <c r="Q325" s="403">
        <v>0</v>
      </c>
      <c r="R325" s="403">
        <f>Q325*H325</f>
        <v>0</v>
      </c>
      <c r="S325" s="403">
        <v>0</v>
      </c>
      <c r="T325" s="404">
        <f>S325*H325</f>
        <v>0</v>
      </c>
      <c r="AR325" s="386" t="s">
        <v>96</v>
      </c>
      <c r="AT325" s="386" t="s">
        <v>165</v>
      </c>
      <c r="AU325" s="386" t="s">
        <v>90</v>
      </c>
      <c r="AY325" s="386" t="s">
        <v>163</v>
      </c>
      <c r="BE325" s="405">
        <f>IF(N325="základní",J325,0)</f>
        <v>0</v>
      </c>
      <c r="BF325" s="405">
        <f>IF(N325="snížená",J325,0)</f>
        <v>0</v>
      </c>
      <c r="BG325" s="405">
        <f>IF(N325="zákl. přenesená",J325,0)</f>
        <v>0</v>
      </c>
      <c r="BH325" s="405">
        <f>IF(N325="sníž. přenesená",J325,0)</f>
        <v>0</v>
      </c>
      <c r="BI325" s="405">
        <f>IF(N325="nulová",J325,0)</f>
        <v>0</v>
      </c>
      <c r="BJ325" s="386" t="s">
        <v>44</v>
      </c>
      <c r="BK325" s="405">
        <f>ROUND(I325*H325,2)</f>
        <v>0</v>
      </c>
      <c r="BL325" s="386" t="s">
        <v>96</v>
      </c>
      <c r="BM325" s="386" t="s">
        <v>1769</v>
      </c>
    </row>
    <row r="326" spans="2:47" s="267" customFormat="1" ht="121.5">
      <c r="B326" s="268"/>
      <c r="D326" s="346" t="s">
        <v>190</v>
      </c>
      <c r="F326" s="366" t="s">
        <v>371</v>
      </c>
      <c r="L326" s="268"/>
      <c r="M326" s="419"/>
      <c r="N326" s="269"/>
      <c r="O326" s="269"/>
      <c r="P326" s="269"/>
      <c r="Q326" s="269"/>
      <c r="R326" s="269"/>
      <c r="S326" s="269"/>
      <c r="T326" s="420"/>
      <c r="AT326" s="386" t="s">
        <v>190</v>
      </c>
      <c r="AU326" s="386" t="s">
        <v>90</v>
      </c>
    </row>
    <row r="327" spans="2:51" s="350" customFormat="1" ht="13.5">
      <c r="B327" s="351"/>
      <c r="D327" s="362" t="s">
        <v>171</v>
      </c>
      <c r="F327" s="377" t="s">
        <v>1770</v>
      </c>
      <c r="H327" s="378">
        <v>50.42</v>
      </c>
      <c r="L327" s="351"/>
      <c r="M327" s="409"/>
      <c r="N327" s="410"/>
      <c r="O327" s="410"/>
      <c r="P327" s="410"/>
      <c r="Q327" s="410"/>
      <c r="R327" s="410"/>
      <c r="S327" s="410"/>
      <c r="T327" s="411"/>
      <c r="AT327" s="352" t="s">
        <v>171</v>
      </c>
      <c r="AU327" s="352" t="s">
        <v>90</v>
      </c>
      <c r="AV327" s="350" t="s">
        <v>90</v>
      </c>
      <c r="AW327" s="350" t="s">
        <v>6</v>
      </c>
      <c r="AX327" s="350" t="s">
        <v>44</v>
      </c>
      <c r="AY327" s="352" t="s">
        <v>163</v>
      </c>
    </row>
    <row r="328" spans="2:65" s="267" customFormat="1" ht="31.5" customHeight="1">
      <c r="B328" s="268"/>
      <c r="C328" s="338" t="s">
        <v>11</v>
      </c>
      <c r="D328" s="338" t="s">
        <v>165</v>
      </c>
      <c r="E328" s="339" t="s">
        <v>377</v>
      </c>
      <c r="F328" s="340" t="s">
        <v>378</v>
      </c>
      <c r="G328" s="341" t="s">
        <v>369</v>
      </c>
      <c r="H328" s="342">
        <v>2.521</v>
      </c>
      <c r="I328" s="107"/>
      <c r="J328" s="343">
        <f>ROUND(I328*H328,2)</f>
        <v>0</v>
      </c>
      <c r="K328" s="340" t="s">
        <v>169</v>
      </c>
      <c r="L328" s="268"/>
      <c r="M328" s="401" t="s">
        <v>5</v>
      </c>
      <c r="N328" s="402" t="s">
        <v>53</v>
      </c>
      <c r="O328" s="269"/>
      <c r="P328" s="403">
        <f>O328*H328</f>
        <v>0</v>
      </c>
      <c r="Q328" s="403">
        <v>0</v>
      </c>
      <c r="R328" s="403">
        <f>Q328*H328</f>
        <v>0</v>
      </c>
      <c r="S328" s="403">
        <v>0</v>
      </c>
      <c r="T328" s="404">
        <f>S328*H328</f>
        <v>0</v>
      </c>
      <c r="AR328" s="386" t="s">
        <v>96</v>
      </c>
      <c r="AT328" s="386" t="s">
        <v>165</v>
      </c>
      <c r="AU328" s="386" t="s">
        <v>90</v>
      </c>
      <c r="AY328" s="386" t="s">
        <v>163</v>
      </c>
      <c r="BE328" s="405">
        <f>IF(N328="základní",J328,0)</f>
        <v>0</v>
      </c>
      <c r="BF328" s="405">
        <f>IF(N328="snížená",J328,0)</f>
        <v>0</v>
      </c>
      <c r="BG328" s="405">
        <f>IF(N328="zákl. přenesená",J328,0)</f>
        <v>0</v>
      </c>
      <c r="BH328" s="405">
        <f>IF(N328="sníž. přenesená",J328,0)</f>
        <v>0</v>
      </c>
      <c r="BI328" s="405">
        <f>IF(N328="nulová",J328,0)</f>
        <v>0</v>
      </c>
      <c r="BJ328" s="386" t="s">
        <v>44</v>
      </c>
      <c r="BK328" s="405">
        <f>ROUND(I328*H328,2)</f>
        <v>0</v>
      </c>
      <c r="BL328" s="386" t="s">
        <v>96</v>
      </c>
      <c r="BM328" s="386" t="s">
        <v>1771</v>
      </c>
    </row>
    <row r="329" spans="2:47" s="267" customFormat="1" ht="81">
      <c r="B329" s="268"/>
      <c r="D329" s="362" t="s">
        <v>190</v>
      </c>
      <c r="F329" s="376" t="s">
        <v>380</v>
      </c>
      <c r="L329" s="268"/>
      <c r="M329" s="419"/>
      <c r="N329" s="269"/>
      <c r="O329" s="269"/>
      <c r="P329" s="269"/>
      <c r="Q329" s="269"/>
      <c r="R329" s="269"/>
      <c r="S329" s="269"/>
      <c r="T329" s="420"/>
      <c r="AT329" s="386" t="s">
        <v>190</v>
      </c>
      <c r="AU329" s="386" t="s">
        <v>90</v>
      </c>
    </row>
    <row r="330" spans="2:65" s="267" customFormat="1" ht="31.5" customHeight="1">
      <c r="B330" s="268"/>
      <c r="C330" s="338" t="s">
        <v>333</v>
      </c>
      <c r="D330" s="338" t="s">
        <v>165</v>
      </c>
      <c r="E330" s="339" t="s">
        <v>382</v>
      </c>
      <c r="F330" s="340" t="s">
        <v>383</v>
      </c>
      <c r="G330" s="341" t="s">
        <v>369</v>
      </c>
      <c r="H330" s="342">
        <v>7.563</v>
      </c>
      <c r="I330" s="107"/>
      <c r="J330" s="343">
        <f>ROUND(I330*H330,2)</f>
        <v>0</v>
      </c>
      <c r="K330" s="340" t="s">
        <v>169</v>
      </c>
      <c r="L330" s="268"/>
      <c r="M330" s="401" t="s">
        <v>5</v>
      </c>
      <c r="N330" s="402" t="s">
        <v>53</v>
      </c>
      <c r="O330" s="269"/>
      <c r="P330" s="403">
        <f>O330*H330</f>
        <v>0</v>
      </c>
      <c r="Q330" s="403">
        <v>0</v>
      </c>
      <c r="R330" s="403">
        <f>Q330*H330</f>
        <v>0</v>
      </c>
      <c r="S330" s="403">
        <v>0</v>
      </c>
      <c r="T330" s="404">
        <f>S330*H330</f>
        <v>0</v>
      </c>
      <c r="AR330" s="386" t="s">
        <v>96</v>
      </c>
      <c r="AT330" s="386" t="s">
        <v>165</v>
      </c>
      <c r="AU330" s="386" t="s">
        <v>90</v>
      </c>
      <c r="AY330" s="386" t="s">
        <v>163</v>
      </c>
      <c r="BE330" s="405">
        <f>IF(N330="základní",J330,0)</f>
        <v>0</v>
      </c>
      <c r="BF330" s="405">
        <f>IF(N330="snížená",J330,0)</f>
        <v>0</v>
      </c>
      <c r="BG330" s="405">
        <f>IF(N330="zákl. přenesená",J330,0)</f>
        <v>0</v>
      </c>
      <c r="BH330" s="405">
        <f>IF(N330="sníž. přenesená",J330,0)</f>
        <v>0</v>
      </c>
      <c r="BI330" s="405">
        <f>IF(N330="nulová",J330,0)</f>
        <v>0</v>
      </c>
      <c r="BJ330" s="386" t="s">
        <v>44</v>
      </c>
      <c r="BK330" s="405">
        <f>ROUND(I330*H330,2)</f>
        <v>0</v>
      </c>
      <c r="BL330" s="386" t="s">
        <v>96</v>
      </c>
      <c r="BM330" s="386" t="s">
        <v>1772</v>
      </c>
    </row>
    <row r="331" spans="2:47" s="267" customFormat="1" ht="81">
      <c r="B331" s="268"/>
      <c r="D331" s="346" t="s">
        <v>190</v>
      </c>
      <c r="F331" s="366" t="s">
        <v>380</v>
      </c>
      <c r="L331" s="268"/>
      <c r="M331" s="419"/>
      <c r="N331" s="269"/>
      <c r="O331" s="269"/>
      <c r="P331" s="269"/>
      <c r="Q331" s="269"/>
      <c r="R331" s="269"/>
      <c r="S331" s="269"/>
      <c r="T331" s="420"/>
      <c r="AT331" s="386" t="s">
        <v>190</v>
      </c>
      <c r="AU331" s="386" t="s">
        <v>90</v>
      </c>
    </row>
    <row r="332" spans="2:51" s="350" customFormat="1" ht="13.5">
      <c r="B332" s="351"/>
      <c r="D332" s="362" t="s">
        <v>171</v>
      </c>
      <c r="F332" s="377" t="s">
        <v>1773</v>
      </c>
      <c r="H332" s="378">
        <v>7.563</v>
      </c>
      <c r="L332" s="351"/>
      <c r="M332" s="409"/>
      <c r="N332" s="410"/>
      <c r="O332" s="410"/>
      <c r="P332" s="410"/>
      <c r="Q332" s="410"/>
      <c r="R332" s="410"/>
      <c r="S332" s="410"/>
      <c r="T332" s="411"/>
      <c r="AT332" s="352" t="s">
        <v>171</v>
      </c>
      <c r="AU332" s="352" t="s">
        <v>90</v>
      </c>
      <c r="AV332" s="350" t="s">
        <v>90</v>
      </c>
      <c r="AW332" s="350" t="s">
        <v>6</v>
      </c>
      <c r="AX332" s="350" t="s">
        <v>44</v>
      </c>
      <c r="AY332" s="352" t="s">
        <v>163</v>
      </c>
    </row>
    <row r="333" spans="2:65" s="267" customFormat="1" ht="22.5" customHeight="1">
      <c r="B333" s="268"/>
      <c r="C333" s="338" t="s">
        <v>337</v>
      </c>
      <c r="D333" s="338" t="s">
        <v>165</v>
      </c>
      <c r="E333" s="339" t="s">
        <v>387</v>
      </c>
      <c r="F333" s="340" t="s">
        <v>388</v>
      </c>
      <c r="G333" s="341" t="s">
        <v>369</v>
      </c>
      <c r="H333" s="342">
        <v>1.545</v>
      </c>
      <c r="I333" s="107"/>
      <c r="J333" s="343">
        <f>ROUND(I333*H333,2)</f>
        <v>0</v>
      </c>
      <c r="K333" s="340" t="s">
        <v>169</v>
      </c>
      <c r="L333" s="268"/>
      <c r="M333" s="401" t="s">
        <v>5</v>
      </c>
      <c r="N333" s="402" t="s">
        <v>53</v>
      </c>
      <c r="O333" s="269"/>
      <c r="P333" s="403">
        <f>O333*H333</f>
        <v>0</v>
      </c>
      <c r="Q333" s="403">
        <v>0</v>
      </c>
      <c r="R333" s="403">
        <f>Q333*H333</f>
        <v>0</v>
      </c>
      <c r="S333" s="403">
        <v>0</v>
      </c>
      <c r="T333" s="404">
        <f>S333*H333</f>
        <v>0</v>
      </c>
      <c r="AR333" s="386" t="s">
        <v>96</v>
      </c>
      <c r="AT333" s="386" t="s">
        <v>165</v>
      </c>
      <c r="AU333" s="386" t="s">
        <v>90</v>
      </c>
      <c r="AY333" s="386" t="s">
        <v>163</v>
      </c>
      <c r="BE333" s="405">
        <f>IF(N333="základní",J333,0)</f>
        <v>0</v>
      </c>
      <c r="BF333" s="405">
        <f>IF(N333="snížená",J333,0)</f>
        <v>0</v>
      </c>
      <c r="BG333" s="405">
        <f>IF(N333="zákl. přenesená",J333,0)</f>
        <v>0</v>
      </c>
      <c r="BH333" s="405">
        <f>IF(N333="sníž. přenesená",J333,0)</f>
        <v>0</v>
      </c>
      <c r="BI333" s="405">
        <f>IF(N333="nulová",J333,0)</f>
        <v>0</v>
      </c>
      <c r="BJ333" s="386" t="s">
        <v>44</v>
      </c>
      <c r="BK333" s="405">
        <f>ROUND(I333*H333,2)</f>
        <v>0</v>
      </c>
      <c r="BL333" s="386" t="s">
        <v>96</v>
      </c>
      <c r="BM333" s="386" t="s">
        <v>1774</v>
      </c>
    </row>
    <row r="334" spans="2:47" s="267" customFormat="1" ht="67.5">
      <c r="B334" s="268"/>
      <c r="D334" s="362" t="s">
        <v>190</v>
      </c>
      <c r="F334" s="376" t="s">
        <v>390</v>
      </c>
      <c r="L334" s="268"/>
      <c r="M334" s="419"/>
      <c r="N334" s="269"/>
      <c r="O334" s="269"/>
      <c r="P334" s="269"/>
      <c r="Q334" s="269"/>
      <c r="R334" s="269"/>
      <c r="S334" s="269"/>
      <c r="T334" s="420"/>
      <c r="AT334" s="386" t="s">
        <v>190</v>
      </c>
      <c r="AU334" s="386" t="s">
        <v>90</v>
      </c>
    </row>
    <row r="335" spans="2:65" s="267" customFormat="1" ht="22.5" customHeight="1">
      <c r="B335" s="268"/>
      <c r="C335" s="338" t="s">
        <v>345</v>
      </c>
      <c r="D335" s="338" t="s">
        <v>165</v>
      </c>
      <c r="E335" s="339" t="s">
        <v>392</v>
      </c>
      <c r="F335" s="340" t="s">
        <v>393</v>
      </c>
      <c r="G335" s="341" t="s">
        <v>369</v>
      </c>
      <c r="H335" s="342">
        <v>0.611</v>
      </c>
      <c r="I335" s="107"/>
      <c r="J335" s="343">
        <f>ROUND(I335*H335,2)</f>
        <v>0</v>
      </c>
      <c r="K335" s="340" t="s">
        <v>169</v>
      </c>
      <c r="L335" s="268"/>
      <c r="M335" s="401" t="s">
        <v>5</v>
      </c>
      <c r="N335" s="402" t="s">
        <v>53</v>
      </c>
      <c r="O335" s="269"/>
      <c r="P335" s="403">
        <f>O335*H335</f>
        <v>0</v>
      </c>
      <c r="Q335" s="403">
        <v>0</v>
      </c>
      <c r="R335" s="403">
        <f>Q335*H335</f>
        <v>0</v>
      </c>
      <c r="S335" s="403">
        <v>0</v>
      </c>
      <c r="T335" s="404">
        <f>S335*H335</f>
        <v>0</v>
      </c>
      <c r="AR335" s="386" t="s">
        <v>96</v>
      </c>
      <c r="AT335" s="386" t="s">
        <v>165</v>
      </c>
      <c r="AU335" s="386" t="s">
        <v>90</v>
      </c>
      <c r="AY335" s="386" t="s">
        <v>163</v>
      </c>
      <c r="BE335" s="405">
        <f>IF(N335="základní",J335,0)</f>
        <v>0</v>
      </c>
      <c r="BF335" s="405">
        <f>IF(N335="snížená",J335,0)</f>
        <v>0</v>
      </c>
      <c r="BG335" s="405">
        <f>IF(N335="zákl. přenesená",J335,0)</f>
        <v>0</v>
      </c>
      <c r="BH335" s="405">
        <f>IF(N335="sníž. přenesená",J335,0)</f>
        <v>0</v>
      </c>
      <c r="BI335" s="405">
        <f>IF(N335="nulová",J335,0)</f>
        <v>0</v>
      </c>
      <c r="BJ335" s="386" t="s">
        <v>44</v>
      </c>
      <c r="BK335" s="405">
        <f>ROUND(I335*H335,2)</f>
        <v>0</v>
      </c>
      <c r="BL335" s="386" t="s">
        <v>96</v>
      </c>
      <c r="BM335" s="386" t="s">
        <v>1775</v>
      </c>
    </row>
    <row r="336" spans="2:47" s="267" customFormat="1" ht="67.5">
      <c r="B336" s="268"/>
      <c r="D336" s="362" t="s">
        <v>190</v>
      </c>
      <c r="F336" s="376" t="s">
        <v>390</v>
      </c>
      <c r="L336" s="268"/>
      <c r="M336" s="419"/>
      <c r="N336" s="269"/>
      <c r="O336" s="269"/>
      <c r="P336" s="269"/>
      <c r="Q336" s="269"/>
      <c r="R336" s="269"/>
      <c r="S336" s="269"/>
      <c r="T336" s="420"/>
      <c r="AT336" s="386" t="s">
        <v>190</v>
      </c>
      <c r="AU336" s="386" t="s">
        <v>90</v>
      </c>
    </row>
    <row r="337" spans="2:65" s="267" customFormat="1" ht="22.5" customHeight="1">
      <c r="B337" s="268"/>
      <c r="C337" s="338" t="s">
        <v>366</v>
      </c>
      <c r="D337" s="338" t="s">
        <v>165</v>
      </c>
      <c r="E337" s="339" t="s">
        <v>396</v>
      </c>
      <c r="F337" s="340" t="s">
        <v>397</v>
      </c>
      <c r="G337" s="341" t="s">
        <v>369</v>
      </c>
      <c r="H337" s="342">
        <v>0.318</v>
      </c>
      <c r="I337" s="107"/>
      <c r="J337" s="343">
        <f>ROUND(I337*H337,2)</f>
        <v>0</v>
      </c>
      <c r="K337" s="340" t="s">
        <v>5</v>
      </c>
      <c r="L337" s="268"/>
      <c r="M337" s="401" t="s">
        <v>5</v>
      </c>
      <c r="N337" s="402" t="s">
        <v>53</v>
      </c>
      <c r="O337" s="269"/>
      <c r="P337" s="403">
        <f>O337*H337</f>
        <v>0</v>
      </c>
      <c r="Q337" s="403">
        <v>0</v>
      </c>
      <c r="R337" s="403">
        <f>Q337*H337</f>
        <v>0</v>
      </c>
      <c r="S337" s="403">
        <v>0</v>
      </c>
      <c r="T337" s="404">
        <f>S337*H337</f>
        <v>0</v>
      </c>
      <c r="AR337" s="386" t="s">
        <v>96</v>
      </c>
      <c r="AT337" s="386" t="s">
        <v>165</v>
      </c>
      <c r="AU337" s="386" t="s">
        <v>90</v>
      </c>
      <c r="AY337" s="386" t="s">
        <v>163</v>
      </c>
      <c r="BE337" s="405">
        <f>IF(N337="základní",J337,0)</f>
        <v>0</v>
      </c>
      <c r="BF337" s="405">
        <f>IF(N337="snížená",J337,0)</f>
        <v>0</v>
      </c>
      <c r="BG337" s="405">
        <f>IF(N337="zákl. přenesená",J337,0)</f>
        <v>0</v>
      </c>
      <c r="BH337" s="405">
        <f>IF(N337="sníž. přenesená",J337,0)</f>
        <v>0</v>
      </c>
      <c r="BI337" s="405">
        <f>IF(N337="nulová",J337,0)</f>
        <v>0</v>
      </c>
      <c r="BJ337" s="386" t="s">
        <v>44</v>
      </c>
      <c r="BK337" s="405">
        <f>ROUND(I337*H337,2)</f>
        <v>0</v>
      </c>
      <c r="BL337" s="386" t="s">
        <v>96</v>
      </c>
      <c r="BM337" s="386" t="s">
        <v>1776</v>
      </c>
    </row>
    <row r="338" spans="2:63" s="330" customFormat="1" ht="29.85" customHeight="1">
      <c r="B338" s="331"/>
      <c r="D338" s="335" t="s">
        <v>81</v>
      </c>
      <c r="E338" s="336" t="s">
        <v>399</v>
      </c>
      <c r="F338" s="336" t="s">
        <v>400</v>
      </c>
      <c r="J338" s="337">
        <f>BK338</f>
        <v>0</v>
      </c>
      <c r="L338" s="331"/>
      <c r="M338" s="395"/>
      <c r="N338" s="396"/>
      <c r="O338" s="396"/>
      <c r="P338" s="397">
        <f>SUM(P339:P342)</f>
        <v>0</v>
      </c>
      <c r="Q338" s="396"/>
      <c r="R338" s="397">
        <f>SUM(R339:R342)</f>
        <v>0</v>
      </c>
      <c r="S338" s="396"/>
      <c r="T338" s="398">
        <f>SUM(T339:T342)</f>
        <v>0</v>
      </c>
      <c r="AR338" s="332" t="s">
        <v>44</v>
      </c>
      <c r="AT338" s="399" t="s">
        <v>81</v>
      </c>
      <c r="AU338" s="399" t="s">
        <v>44</v>
      </c>
      <c r="AY338" s="332" t="s">
        <v>163</v>
      </c>
      <c r="BK338" s="400">
        <f>SUM(BK339:BK342)</f>
        <v>0</v>
      </c>
    </row>
    <row r="339" spans="2:65" s="267" customFormat="1" ht="44.25" customHeight="1">
      <c r="B339" s="268"/>
      <c r="C339" s="338" t="s">
        <v>372</v>
      </c>
      <c r="D339" s="338" t="s">
        <v>165</v>
      </c>
      <c r="E339" s="339" t="s">
        <v>887</v>
      </c>
      <c r="F339" s="340" t="s">
        <v>888</v>
      </c>
      <c r="G339" s="341" t="s">
        <v>369</v>
      </c>
      <c r="H339" s="342">
        <v>7.023</v>
      </c>
      <c r="I339" s="107"/>
      <c r="J339" s="343">
        <f>ROUND(I339*H339,2)</f>
        <v>0</v>
      </c>
      <c r="K339" s="340" t="s">
        <v>169</v>
      </c>
      <c r="L339" s="268"/>
      <c r="M339" s="401" t="s">
        <v>5</v>
      </c>
      <c r="N339" s="402" t="s">
        <v>53</v>
      </c>
      <c r="O339" s="269"/>
      <c r="P339" s="403">
        <f>O339*H339</f>
        <v>0</v>
      </c>
      <c r="Q339" s="403">
        <v>0</v>
      </c>
      <c r="R339" s="403">
        <f>Q339*H339</f>
        <v>0</v>
      </c>
      <c r="S339" s="403">
        <v>0</v>
      </c>
      <c r="T339" s="404">
        <f>S339*H339</f>
        <v>0</v>
      </c>
      <c r="AR339" s="386" t="s">
        <v>96</v>
      </c>
      <c r="AT339" s="386" t="s">
        <v>165</v>
      </c>
      <c r="AU339" s="386" t="s">
        <v>90</v>
      </c>
      <c r="AY339" s="386" t="s">
        <v>163</v>
      </c>
      <c r="BE339" s="405">
        <f>IF(N339="základní",J339,0)</f>
        <v>0</v>
      </c>
      <c r="BF339" s="405">
        <f>IF(N339="snížená",J339,0)</f>
        <v>0</v>
      </c>
      <c r="BG339" s="405">
        <f>IF(N339="zákl. přenesená",J339,0)</f>
        <v>0</v>
      </c>
      <c r="BH339" s="405">
        <f>IF(N339="sníž. přenesená",J339,0)</f>
        <v>0</v>
      </c>
      <c r="BI339" s="405">
        <f>IF(N339="nulová",J339,0)</f>
        <v>0</v>
      </c>
      <c r="BJ339" s="386" t="s">
        <v>44</v>
      </c>
      <c r="BK339" s="405">
        <f>ROUND(I339*H339,2)</f>
        <v>0</v>
      </c>
      <c r="BL339" s="386" t="s">
        <v>96</v>
      </c>
      <c r="BM339" s="386" t="s">
        <v>1777</v>
      </c>
    </row>
    <row r="340" spans="2:47" s="267" customFormat="1" ht="81">
      <c r="B340" s="268"/>
      <c r="D340" s="362" t="s">
        <v>190</v>
      </c>
      <c r="F340" s="376" t="s">
        <v>405</v>
      </c>
      <c r="L340" s="268"/>
      <c r="M340" s="419"/>
      <c r="N340" s="269"/>
      <c r="O340" s="269"/>
      <c r="P340" s="269"/>
      <c r="Q340" s="269"/>
      <c r="R340" s="269"/>
      <c r="S340" s="269"/>
      <c r="T340" s="420"/>
      <c r="AT340" s="386" t="s">
        <v>190</v>
      </c>
      <c r="AU340" s="386" t="s">
        <v>90</v>
      </c>
    </row>
    <row r="341" spans="2:65" s="267" customFormat="1" ht="44.25" customHeight="1">
      <c r="B341" s="268"/>
      <c r="C341" s="338" t="s">
        <v>10</v>
      </c>
      <c r="D341" s="338" t="s">
        <v>165</v>
      </c>
      <c r="E341" s="339" t="s">
        <v>407</v>
      </c>
      <c r="F341" s="340" t="s">
        <v>408</v>
      </c>
      <c r="G341" s="341" t="s">
        <v>369</v>
      </c>
      <c r="H341" s="342">
        <v>7.023</v>
      </c>
      <c r="I341" s="107"/>
      <c r="J341" s="343">
        <f>ROUND(I341*H341,2)</f>
        <v>0</v>
      </c>
      <c r="K341" s="340" t="s">
        <v>169</v>
      </c>
      <c r="L341" s="268"/>
      <c r="M341" s="401" t="s">
        <v>5</v>
      </c>
      <c r="N341" s="402" t="s">
        <v>53</v>
      </c>
      <c r="O341" s="269"/>
      <c r="P341" s="403">
        <f>O341*H341</f>
        <v>0</v>
      </c>
      <c r="Q341" s="403">
        <v>0</v>
      </c>
      <c r="R341" s="403">
        <f>Q341*H341</f>
        <v>0</v>
      </c>
      <c r="S341" s="403">
        <v>0</v>
      </c>
      <c r="T341" s="404">
        <f>S341*H341</f>
        <v>0</v>
      </c>
      <c r="AR341" s="386" t="s">
        <v>96</v>
      </c>
      <c r="AT341" s="386" t="s">
        <v>165</v>
      </c>
      <c r="AU341" s="386" t="s">
        <v>90</v>
      </c>
      <c r="AY341" s="386" t="s">
        <v>163</v>
      </c>
      <c r="BE341" s="405">
        <f>IF(N341="základní",J341,0)</f>
        <v>0</v>
      </c>
      <c r="BF341" s="405">
        <f>IF(N341="snížená",J341,0)</f>
        <v>0</v>
      </c>
      <c r="BG341" s="405">
        <f>IF(N341="zákl. přenesená",J341,0)</f>
        <v>0</v>
      </c>
      <c r="BH341" s="405">
        <f>IF(N341="sníž. přenesená",J341,0)</f>
        <v>0</v>
      </c>
      <c r="BI341" s="405">
        <f>IF(N341="nulová",J341,0)</f>
        <v>0</v>
      </c>
      <c r="BJ341" s="386" t="s">
        <v>44</v>
      </c>
      <c r="BK341" s="405">
        <f>ROUND(I341*H341,2)</f>
        <v>0</v>
      </c>
      <c r="BL341" s="386" t="s">
        <v>96</v>
      </c>
      <c r="BM341" s="386" t="s">
        <v>1778</v>
      </c>
    </row>
    <row r="342" spans="2:47" s="267" customFormat="1" ht="81">
      <c r="B342" s="268"/>
      <c r="D342" s="346" t="s">
        <v>190</v>
      </c>
      <c r="F342" s="366" t="s">
        <v>405</v>
      </c>
      <c r="L342" s="268"/>
      <c r="M342" s="419"/>
      <c r="N342" s="269"/>
      <c r="O342" s="269"/>
      <c r="P342" s="269"/>
      <c r="Q342" s="269"/>
      <c r="R342" s="269"/>
      <c r="S342" s="269"/>
      <c r="T342" s="420"/>
      <c r="AT342" s="386" t="s">
        <v>190</v>
      </c>
      <c r="AU342" s="386" t="s">
        <v>90</v>
      </c>
    </row>
    <row r="343" spans="2:63" s="330" customFormat="1" ht="37.35" customHeight="1">
      <c r="B343" s="331"/>
      <c r="D343" s="332" t="s">
        <v>81</v>
      </c>
      <c r="E343" s="333" t="s">
        <v>410</v>
      </c>
      <c r="F343" s="333" t="s">
        <v>411</v>
      </c>
      <c r="J343" s="334">
        <f>BK343</f>
        <v>0</v>
      </c>
      <c r="L343" s="331"/>
      <c r="M343" s="395"/>
      <c r="N343" s="396"/>
      <c r="O343" s="396"/>
      <c r="P343" s="397">
        <f>P344+P346+P436+P466+P547</f>
        <v>0</v>
      </c>
      <c r="Q343" s="396"/>
      <c r="R343" s="397">
        <f>R344+R346+R436+R466+R547</f>
        <v>0.7437465199999999</v>
      </c>
      <c r="S343" s="396"/>
      <c r="T343" s="398">
        <f>T344+T346+T436+T466+T547</f>
        <v>0.051379900000000006</v>
      </c>
      <c r="AR343" s="332" t="s">
        <v>90</v>
      </c>
      <c r="AT343" s="399" t="s">
        <v>81</v>
      </c>
      <c r="AU343" s="399" t="s">
        <v>82</v>
      </c>
      <c r="AY343" s="332" t="s">
        <v>163</v>
      </c>
      <c r="BK343" s="400">
        <f>BK344+BK346+BK436+BK466+BK547</f>
        <v>0</v>
      </c>
    </row>
    <row r="344" spans="2:63" s="330" customFormat="1" ht="19.9" customHeight="1">
      <c r="B344" s="331"/>
      <c r="D344" s="335" t="s">
        <v>81</v>
      </c>
      <c r="E344" s="336" t="s">
        <v>1779</v>
      </c>
      <c r="F344" s="336" t="s">
        <v>1780</v>
      </c>
      <c r="J344" s="337">
        <f>BK344</f>
        <v>0</v>
      </c>
      <c r="L344" s="331"/>
      <c r="M344" s="395"/>
      <c r="N344" s="396"/>
      <c r="O344" s="396"/>
      <c r="P344" s="397">
        <f>P345</f>
        <v>0</v>
      </c>
      <c r="Q344" s="396"/>
      <c r="R344" s="397">
        <f>R345</f>
        <v>0</v>
      </c>
      <c r="S344" s="396"/>
      <c r="T344" s="398">
        <f>T345</f>
        <v>0</v>
      </c>
      <c r="AR344" s="332" t="s">
        <v>90</v>
      </c>
      <c r="AT344" s="399" t="s">
        <v>81</v>
      </c>
      <c r="AU344" s="399" t="s">
        <v>44</v>
      </c>
      <c r="AY344" s="332" t="s">
        <v>163</v>
      </c>
      <c r="BK344" s="400">
        <f>BK345</f>
        <v>0</v>
      </c>
    </row>
    <row r="345" spans="2:65" s="267" customFormat="1" ht="22.5" customHeight="1">
      <c r="B345" s="268"/>
      <c r="C345" s="338" t="s">
        <v>381</v>
      </c>
      <c r="D345" s="338" t="s">
        <v>165</v>
      </c>
      <c r="E345" s="339" t="s">
        <v>1781</v>
      </c>
      <c r="F345" s="340" t="s">
        <v>1782</v>
      </c>
      <c r="G345" s="341" t="s">
        <v>168</v>
      </c>
      <c r="H345" s="342">
        <v>11</v>
      </c>
      <c r="I345" s="107"/>
      <c r="J345" s="343">
        <f>ROUND(I345*H345,2)</f>
        <v>0</v>
      </c>
      <c r="K345" s="340" t="s">
        <v>5</v>
      </c>
      <c r="L345" s="268"/>
      <c r="M345" s="401" t="s">
        <v>5</v>
      </c>
      <c r="N345" s="402" t="s">
        <v>53</v>
      </c>
      <c r="O345" s="269"/>
      <c r="P345" s="403">
        <f>O345*H345</f>
        <v>0</v>
      </c>
      <c r="Q345" s="403">
        <v>0</v>
      </c>
      <c r="R345" s="403">
        <f>Q345*H345</f>
        <v>0</v>
      </c>
      <c r="S345" s="403">
        <v>0</v>
      </c>
      <c r="T345" s="404">
        <f>S345*H345</f>
        <v>0</v>
      </c>
      <c r="AR345" s="386" t="s">
        <v>333</v>
      </c>
      <c r="AT345" s="386" t="s">
        <v>165</v>
      </c>
      <c r="AU345" s="386" t="s">
        <v>90</v>
      </c>
      <c r="AY345" s="386" t="s">
        <v>163</v>
      </c>
      <c r="BE345" s="405">
        <f>IF(N345="základní",J345,0)</f>
        <v>0</v>
      </c>
      <c r="BF345" s="405">
        <f>IF(N345="snížená",J345,0)</f>
        <v>0</v>
      </c>
      <c r="BG345" s="405">
        <f>IF(N345="zákl. přenesená",J345,0)</f>
        <v>0</v>
      </c>
      <c r="BH345" s="405">
        <f>IF(N345="sníž. přenesená",J345,0)</f>
        <v>0</v>
      </c>
      <c r="BI345" s="405">
        <f>IF(N345="nulová",J345,0)</f>
        <v>0</v>
      </c>
      <c r="BJ345" s="386" t="s">
        <v>44</v>
      </c>
      <c r="BK345" s="405">
        <f>ROUND(I345*H345,2)</f>
        <v>0</v>
      </c>
      <c r="BL345" s="386" t="s">
        <v>333</v>
      </c>
      <c r="BM345" s="386" t="s">
        <v>1783</v>
      </c>
    </row>
    <row r="346" spans="2:63" s="330" customFormat="1" ht="29.85" customHeight="1">
      <c r="B346" s="331"/>
      <c r="D346" s="335" t="s">
        <v>81</v>
      </c>
      <c r="E346" s="336" t="s">
        <v>412</v>
      </c>
      <c r="F346" s="336" t="s">
        <v>413</v>
      </c>
      <c r="J346" s="337">
        <f>BK346</f>
        <v>0</v>
      </c>
      <c r="L346" s="331"/>
      <c r="M346" s="395"/>
      <c r="N346" s="396"/>
      <c r="O346" s="396"/>
      <c r="P346" s="397">
        <f>SUM(P347:P435)</f>
        <v>0</v>
      </c>
      <c r="Q346" s="396"/>
      <c r="R346" s="397">
        <f>SUM(R347:R435)</f>
        <v>0.6104999999999999</v>
      </c>
      <c r="S346" s="396"/>
      <c r="T346" s="398">
        <f>SUM(T347:T435)</f>
        <v>0</v>
      </c>
      <c r="AR346" s="332" t="s">
        <v>90</v>
      </c>
      <c r="AT346" s="399" t="s">
        <v>81</v>
      </c>
      <c r="AU346" s="399" t="s">
        <v>44</v>
      </c>
      <c r="AY346" s="332" t="s">
        <v>163</v>
      </c>
      <c r="BK346" s="400">
        <f>SUM(BK347:BK435)</f>
        <v>0</v>
      </c>
    </row>
    <row r="347" spans="2:65" s="267" customFormat="1" ht="31.5" customHeight="1">
      <c r="B347" s="268"/>
      <c r="C347" s="338" t="s">
        <v>386</v>
      </c>
      <c r="D347" s="338" t="s">
        <v>165</v>
      </c>
      <c r="E347" s="339" t="s">
        <v>441</v>
      </c>
      <c r="F347" s="340" t="s">
        <v>442</v>
      </c>
      <c r="G347" s="341" t="s">
        <v>168</v>
      </c>
      <c r="H347" s="342">
        <v>11</v>
      </c>
      <c r="I347" s="107"/>
      <c r="J347" s="343">
        <f>ROUND(I347*H347,2)</f>
        <v>0</v>
      </c>
      <c r="K347" s="340" t="s">
        <v>169</v>
      </c>
      <c r="L347" s="268"/>
      <c r="M347" s="401" t="s">
        <v>5</v>
      </c>
      <c r="N347" s="402" t="s">
        <v>53</v>
      </c>
      <c r="O347" s="269"/>
      <c r="P347" s="403">
        <f>O347*H347</f>
        <v>0</v>
      </c>
      <c r="Q347" s="403">
        <v>0</v>
      </c>
      <c r="R347" s="403">
        <f>Q347*H347</f>
        <v>0</v>
      </c>
      <c r="S347" s="403">
        <v>0</v>
      </c>
      <c r="T347" s="404">
        <f>S347*H347</f>
        <v>0</v>
      </c>
      <c r="AR347" s="386" t="s">
        <v>333</v>
      </c>
      <c r="AT347" s="386" t="s">
        <v>165</v>
      </c>
      <c r="AU347" s="386" t="s">
        <v>90</v>
      </c>
      <c r="AY347" s="386" t="s">
        <v>163</v>
      </c>
      <c r="BE347" s="405">
        <f>IF(N347="základní",J347,0)</f>
        <v>0</v>
      </c>
      <c r="BF347" s="405">
        <f>IF(N347="snížená",J347,0)</f>
        <v>0</v>
      </c>
      <c r="BG347" s="405">
        <f>IF(N347="zákl. přenesená",J347,0)</f>
        <v>0</v>
      </c>
      <c r="BH347" s="405">
        <f>IF(N347="sníž. přenesená",J347,0)</f>
        <v>0</v>
      </c>
      <c r="BI347" s="405">
        <f>IF(N347="nulová",J347,0)</f>
        <v>0</v>
      </c>
      <c r="BJ347" s="386" t="s">
        <v>44</v>
      </c>
      <c r="BK347" s="405">
        <f>ROUND(I347*H347,2)</f>
        <v>0</v>
      </c>
      <c r="BL347" s="386" t="s">
        <v>333</v>
      </c>
      <c r="BM347" s="386" t="s">
        <v>1784</v>
      </c>
    </row>
    <row r="348" spans="2:47" s="267" customFormat="1" ht="148.5">
      <c r="B348" s="268"/>
      <c r="D348" s="346" t="s">
        <v>190</v>
      </c>
      <c r="F348" s="366" t="s">
        <v>418</v>
      </c>
      <c r="L348" s="268"/>
      <c r="M348" s="419"/>
      <c r="N348" s="269"/>
      <c r="O348" s="269"/>
      <c r="P348" s="269"/>
      <c r="Q348" s="269"/>
      <c r="R348" s="269"/>
      <c r="S348" s="269"/>
      <c r="T348" s="420"/>
      <c r="AT348" s="386" t="s">
        <v>190</v>
      </c>
      <c r="AU348" s="386" t="s">
        <v>90</v>
      </c>
    </row>
    <row r="349" spans="2:51" s="344" customFormat="1" ht="13.5">
      <c r="B349" s="345"/>
      <c r="D349" s="346" t="s">
        <v>171</v>
      </c>
      <c r="E349" s="347" t="s">
        <v>5</v>
      </c>
      <c r="F349" s="348" t="s">
        <v>172</v>
      </c>
      <c r="H349" s="349" t="s">
        <v>5</v>
      </c>
      <c r="L349" s="345"/>
      <c r="M349" s="406"/>
      <c r="N349" s="407"/>
      <c r="O349" s="407"/>
      <c r="P349" s="407"/>
      <c r="Q349" s="407"/>
      <c r="R349" s="407"/>
      <c r="S349" s="407"/>
      <c r="T349" s="408"/>
      <c r="AT349" s="349" t="s">
        <v>171</v>
      </c>
      <c r="AU349" s="349" t="s">
        <v>90</v>
      </c>
      <c r="AV349" s="344" t="s">
        <v>44</v>
      </c>
      <c r="AW349" s="344" t="s">
        <v>42</v>
      </c>
      <c r="AX349" s="344" t="s">
        <v>82</v>
      </c>
      <c r="AY349" s="349" t="s">
        <v>163</v>
      </c>
    </row>
    <row r="350" spans="2:51" s="350" customFormat="1" ht="13.5">
      <c r="B350" s="351"/>
      <c r="D350" s="346" t="s">
        <v>171</v>
      </c>
      <c r="E350" s="352" t="s">
        <v>5</v>
      </c>
      <c r="F350" s="353" t="s">
        <v>1653</v>
      </c>
      <c r="H350" s="354">
        <v>1</v>
      </c>
      <c r="L350" s="351"/>
      <c r="M350" s="409"/>
      <c r="N350" s="410"/>
      <c r="O350" s="410"/>
      <c r="P350" s="410"/>
      <c r="Q350" s="410"/>
      <c r="R350" s="410"/>
      <c r="S350" s="410"/>
      <c r="T350" s="411"/>
      <c r="AT350" s="352" t="s">
        <v>171</v>
      </c>
      <c r="AU350" s="352" t="s">
        <v>90</v>
      </c>
      <c r="AV350" s="350" t="s">
        <v>90</v>
      </c>
      <c r="AW350" s="350" t="s">
        <v>42</v>
      </c>
      <c r="AX350" s="350" t="s">
        <v>82</v>
      </c>
      <c r="AY350" s="352" t="s">
        <v>163</v>
      </c>
    </row>
    <row r="351" spans="2:51" s="350" customFormat="1" ht="13.5">
      <c r="B351" s="351"/>
      <c r="D351" s="346" t="s">
        <v>171</v>
      </c>
      <c r="E351" s="352" t="s">
        <v>5</v>
      </c>
      <c r="F351" s="353" t="s">
        <v>1741</v>
      </c>
      <c r="H351" s="354">
        <v>1</v>
      </c>
      <c r="L351" s="351"/>
      <c r="M351" s="409"/>
      <c r="N351" s="410"/>
      <c r="O351" s="410"/>
      <c r="P351" s="410"/>
      <c r="Q351" s="410"/>
      <c r="R351" s="410"/>
      <c r="S351" s="410"/>
      <c r="T351" s="411"/>
      <c r="AT351" s="352" t="s">
        <v>171</v>
      </c>
      <c r="AU351" s="352" t="s">
        <v>90</v>
      </c>
      <c r="AV351" s="350" t="s">
        <v>90</v>
      </c>
      <c r="AW351" s="350" t="s">
        <v>42</v>
      </c>
      <c r="AX351" s="350" t="s">
        <v>82</v>
      </c>
      <c r="AY351" s="352" t="s">
        <v>163</v>
      </c>
    </row>
    <row r="352" spans="2:51" s="350" customFormat="1" ht="13.5">
      <c r="B352" s="351"/>
      <c r="D352" s="346" t="s">
        <v>171</v>
      </c>
      <c r="E352" s="352" t="s">
        <v>5</v>
      </c>
      <c r="F352" s="353" t="s">
        <v>1548</v>
      </c>
      <c r="H352" s="354">
        <v>1</v>
      </c>
      <c r="L352" s="351"/>
      <c r="M352" s="409"/>
      <c r="N352" s="410"/>
      <c r="O352" s="410"/>
      <c r="P352" s="410"/>
      <c r="Q352" s="410"/>
      <c r="R352" s="410"/>
      <c r="S352" s="410"/>
      <c r="T352" s="411"/>
      <c r="AT352" s="352" t="s">
        <v>171</v>
      </c>
      <c r="AU352" s="352" t="s">
        <v>90</v>
      </c>
      <c r="AV352" s="350" t="s">
        <v>90</v>
      </c>
      <c r="AW352" s="350" t="s">
        <v>42</v>
      </c>
      <c r="AX352" s="350" t="s">
        <v>82</v>
      </c>
      <c r="AY352" s="352" t="s">
        <v>163</v>
      </c>
    </row>
    <row r="353" spans="2:51" s="355" customFormat="1" ht="13.5">
      <c r="B353" s="356"/>
      <c r="D353" s="346" t="s">
        <v>171</v>
      </c>
      <c r="E353" s="357" t="s">
        <v>5</v>
      </c>
      <c r="F353" s="358" t="s">
        <v>176</v>
      </c>
      <c r="H353" s="359">
        <v>3</v>
      </c>
      <c r="L353" s="356"/>
      <c r="M353" s="412"/>
      <c r="N353" s="413"/>
      <c r="O353" s="413"/>
      <c r="P353" s="413"/>
      <c r="Q353" s="413"/>
      <c r="R353" s="413"/>
      <c r="S353" s="413"/>
      <c r="T353" s="414"/>
      <c r="AT353" s="357" t="s">
        <v>171</v>
      </c>
      <c r="AU353" s="357" t="s">
        <v>90</v>
      </c>
      <c r="AV353" s="355" t="s">
        <v>93</v>
      </c>
      <c r="AW353" s="355" t="s">
        <v>42</v>
      </c>
      <c r="AX353" s="355" t="s">
        <v>82</v>
      </c>
      <c r="AY353" s="357" t="s">
        <v>163</v>
      </c>
    </row>
    <row r="354" spans="2:51" s="350" customFormat="1" ht="13.5">
      <c r="B354" s="351"/>
      <c r="D354" s="346" t="s">
        <v>171</v>
      </c>
      <c r="E354" s="352" t="s">
        <v>5</v>
      </c>
      <c r="F354" s="353" t="s">
        <v>1742</v>
      </c>
      <c r="H354" s="354">
        <v>1</v>
      </c>
      <c r="L354" s="351"/>
      <c r="M354" s="409"/>
      <c r="N354" s="410"/>
      <c r="O354" s="410"/>
      <c r="P354" s="410"/>
      <c r="Q354" s="410"/>
      <c r="R354" s="410"/>
      <c r="S354" s="410"/>
      <c r="T354" s="411"/>
      <c r="AT354" s="352" t="s">
        <v>171</v>
      </c>
      <c r="AU354" s="352" t="s">
        <v>90</v>
      </c>
      <c r="AV354" s="350" t="s">
        <v>90</v>
      </c>
      <c r="AW354" s="350" t="s">
        <v>42</v>
      </c>
      <c r="AX354" s="350" t="s">
        <v>82</v>
      </c>
      <c r="AY354" s="352" t="s">
        <v>163</v>
      </c>
    </row>
    <row r="355" spans="2:51" s="350" customFormat="1" ht="13.5">
      <c r="B355" s="351"/>
      <c r="D355" s="346" t="s">
        <v>171</v>
      </c>
      <c r="E355" s="352" t="s">
        <v>5</v>
      </c>
      <c r="F355" s="353" t="s">
        <v>1006</v>
      </c>
      <c r="H355" s="354">
        <v>1</v>
      </c>
      <c r="L355" s="351"/>
      <c r="M355" s="409"/>
      <c r="N355" s="410"/>
      <c r="O355" s="410"/>
      <c r="P355" s="410"/>
      <c r="Q355" s="410"/>
      <c r="R355" s="410"/>
      <c r="S355" s="410"/>
      <c r="T355" s="411"/>
      <c r="AT355" s="352" t="s">
        <v>171</v>
      </c>
      <c r="AU355" s="352" t="s">
        <v>90</v>
      </c>
      <c r="AV355" s="350" t="s">
        <v>90</v>
      </c>
      <c r="AW355" s="350" t="s">
        <v>42</v>
      </c>
      <c r="AX355" s="350" t="s">
        <v>82</v>
      </c>
      <c r="AY355" s="352" t="s">
        <v>163</v>
      </c>
    </row>
    <row r="356" spans="2:51" s="350" customFormat="1" ht="13.5">
      <c r="B356" s="351"/>
      <c r="D356" s="346" t="s">
        <v>171</v>
      </c>
      <c r="E356" s="352" t="s">
        <v>5</v>
      </c>
      <c r="F356" s="353" t="s">
        <v>836</v>
      </c>
      <c r="H356" s="354">
        <v>1</v>
      </c>
      <c r="L356" s="351"/>
      <c r="M356" s="409"/>
      <c r="N356" s="410"/>
      <c r="O356" s="410"/>
      <c r="P356" s="410"/>
      <c r="Q356" s="410"/>
      <c r="R356" s="410"/>
      <c r="S356" s="410"/>
      <c r="T356" s="411"/>
      <c r="AT356" s="352" t="s">
        <v>171</v>
      </c>
      <c r="AU356" s="352" t="s">
        <v>90</v>
      </c>
      <c r="AV356" s="350" t="s">
        <v>90</v>
      </c>
      <c r="AW356" s="350" t="s">
        <v>42</v>
      </c>
      <c r="AX356" s="350" t="s">
        <v>82</v>
      </c>
      <c r="AY356" s="352" t="s">
        <v>163</v>
      </c>
    </row>
    <row r="357" spans="2:51" s="350" customFormat="1" ht="13.5">
      <c r="B357" s="351"/>
      <c r="D357" s="346" t="s">
        <v>171</v>
      </c>
      <c r="E357" s="352" t="s">
        <v>5</v>
      </c>
      <c r="F357" s="353" t="s">
        <v>1743</v>
      </c>
      <c r="H357" s="354">
        <v>1</v>
      </c>
      <c r="L357" s="351"/>
      <c r="M357" s="409"/>
      <c r="N357" s="410"/>
      <c r="O357" s="410"/>
      <c r="P357" s="410"/>
      <c r="Q357" s="410"/>
      <c r="R357" s="410"/>
      <c r="S357" s="410"/>
      <c r="T357" s="411"/>
      <c r="AT357" s="352" t="s">
        <v>171</v>
      </c>
      <c r="AU357" s="352" t="s">
        <v>90</v>
      </c>
      <c r="AV357" s="350" t="s">
        <v>90</v>
      </c>
      <c r="AW357" s="350" t="s">
        <v>42</v>
      </c>
      <c r="AX357" s="350" t="s">
        <v>82</v>
      </c>
      <c r="AY357" s="352" t="s">
        <v>163</v>
      </c>
    </row>
    <row r="358" spans="2:51" s="355" customFormat="1" ht="13.5">
      <c r="B358" s="356"/>
      <c r="D358" s="346" t="s">
        <v>171</v>
      </c>
      <c r="E358" s="357" t="s">
        <v>5</v>
      </c>
      <c r="F358" s="358" t="s">
        <v>179</v>
      </c>
      <c r="H358" s="359">
        <v>4</v>
      </c>
      <c r="L358" s="356"/>
      <c r="M358" s="412"/>
      <c r="N358" s="413"/>
      <c r="O358" s="413"/>
      <c r="P358" s="413"/>
      <c r="Q358" s="413"/>
      <c r="R358" s="413"/>
      <c r="S358" s="413"/>
      <c r="T358" s="414"/>
      <c r="AT358" s="357" t="s">
        <v>171</v>
      </c>
      <c r="AU358" s="357" t="s">
        <v>90</v>
      </c>
      <c r="AV358" s="355" t="s">
        <v>93</v>
      </c>
      <c r="AW358" s="355" t="s">
        <v>42</v>
      </c>
      <c r="AX358" s="355" t="s">
        <v>82</v>
      </c>
      <c r="AY358" s="357" t="s">
        <v>163</v>
      </c>
    </row>
    <row r="359" spans="2:51" s="350" customFormat="1" ht="13.5">
      <c r="B359" s="351"/>
      <c r="D359" s="346" t="s">
        <v>171</v>
      </c>
      <c r="E359" s="352" t="s">
        <v>5</v>
      </c>
      <c r="F359" s="353" t="s">
        <v>1299</v>
      </c>
      <c r="H359" s="354">
        <v>1</v>
      </c>
      <c r="L359" s="351"/>
      <c r="M359" s="409"/>
      <c r="N359" s="410"/>
      <c r="O359" s="410"/>
      <c r="P359" s="410"/>
      <c r="Q359" s="410"/>
      <c r="R359" s="410"/>
      <c r="S359" s="410"/>
      <c r="T359" s="411"/>
      <c r="AT359" s="352" t="s">
        <v>171</v>
      </c>
      <c r="AU359" s="352" t="s">
        <v>90</v>
      </c>
      <c r="AV359" s="350" t="s">
        <v>90</v>
      </c>
      <c r="AW359" s="350" t="s">
        <v>42</v>
      </c>
      <c r="AX359" s="350" t="s">
        <v>82</v>
      </c>
      <c r="AY359" s="352" t="s">
        <v>163</v>
      </c>
    </row>
    <row r="360" spans="2:51" s="355" customFormat="1" ht="13.5">
      <c r="B360" s="356"/>
      <c r="D360" s="346" t="s">
        <v>171</v>
      </c>
      <c r="E360" s="357" t="s">
        <v>5</v>
      </c>
      <c r="F360" s="358" t="s">
        <v>181</v>
      </c>
      <c r="H360" s="359">
        <v>1</v>
      </c>
      <c r="L360" s="356"/>
      <c r="M360" s="412"/>
      <c r="N360" s="413"/>
      <c r="O360" s="413"/>
      <c r="P360" s="413"/>
      <c r="Q360" s="413"/>
      <c r="R360" s="413"/>
      <c r="S360" s="413"/>
      <c r="T360" s="414"/>
      <c r="AT360" s="357" t="s">
        <v>171</v>
      </c>
      <c r="AU360" s="357" t="s">
        <v>90</v>
      </c>
      <c r="AV360" s="355" t="s">
        <v>93</v>
      </c>
      <c r="AW360" s="355" t="s">
        <v>42</v>
      </c>
      <c r="AX360" s="355" t="s">
        <v>82</v>
      </c>
      <c r="AY360" s="357" t="s">
        <v>163</v>
      </c>
    </row>
    <row r="361" spans="2:51" s="350" customFormat="1" ht="13.5">
      <c r="B361" s="351"/>
      <c r="D361" s="346" t="s">
        <v>171</v>
      </c>
      <c r="E361" s="352" t="s">
        <v>5</v>
      </c>
      <c r="F361" s="353" t="s">
        <v>827</v>
      </c>
      <c r="H361" s="354">
        <v>1</v>
      </c>
      <c r="L361" s="351"/>
      <c r="M361" s="409"/>
      <c r="N361" s="410"/>
      <c r="O361" s="410"/>
      <c r="P361" s="410"/>
      <c r="Q361" s="410"/>
      <c r="R361" s="410"/>
      <c r="S361" s="410"/>
      <c r="T361" s="411"/>
      <c r="AT361" s="352" t="s">
        <v>171</v>
      </c>
      <c r="AU361" s="352" t="s">
        <v>90</v>
      </c>
      <c r="AV361" s="350" t="s">
        <v>90</v>
      </c>
      <c r="AW361" s="350" t="s">
        <v>42</v>
      </c>
      <c r="AX361" s="350" t="s">
        <v>82</v>
      </c>
      <c r="AY361" s="352" t="s">
        <v>163</v>
      </c>
    </row>
    <row r="362" spans="2:51" s="355" customFormat="1" ht="13.5">
      <c r="B362" s="356"/>
      <c r="D362" s="346" t="s">
        <v>171</v>
      </c>
      <c r="E362" s="357" t="s">
        <v>5</v>
      </c>
      <c r="F362" s="358" t="s">
        <v>653</v>
      </c>
      <c r="H362" s="359">
        <v>1</v>
      </c>
      <c r="L362" s="356"/>
      <c r="M362" s="412"/>
      <c r="N362" s="413"/>
      <c r="O362" s="413"/>
      <c r="P362" s="413"/>
      <c r="Q362" s="413"/>
      <c r="R362" s="413"/>
      <c r="S362" s="413"/>
      <c r="T362" s="414"/>
      <c r="AT362" s="357" t="s">
        <v>171</v>
      </c>
      <c r="AU362" s="357" t="s">
        <v>90</v>
      </c>
      <c r="AV362" s="355" t="s">
        <v>93</v>
      </c>
      <c r="AW362" s="355" t="s">
        <v>42</v>
      </c>
      <c r="AX362" s="355" t="s">
        <v>82</v>
      </c>
      <c r="AY362" s="357" t="s">
        <v>163</v>
      </c>
    </row>
    <row r="363" spans="2:51" s="350" customFormat="1" ht="13.5">
      <c r="B363" s="351"/>
      <c r="D363" s="346" t="s">
        <v>171</v>
      </c>
      <c r="E363" s="352" t="s">
        <v>5</v>
      </c>
      <c r="F363" s="353" t="s">
        <v>834</v>
      </c>
      <c r="H363" s="354">
        <v>1</v>
      </c>
      <c r="L363" s="351"/>
      <c r="M363" s="409"/>
      <c r="N363" s="410"/>
      <c r="O363" s="410"/>
      <c r="P363" s="410"/>
      <c r="Q363" s="410"/>
      <c r="R363" s="410"/>
      <c r="S363" s="410"/>
      <c r="T363" s="411"/>
      <c r="AT363" s="352" t="s">
        <v>171</v>
      </c>
      <c r="AU363" s="352" t="s">
        <v>90</v>
      </c>
      <c r="AV363" s="350" t="s">
        <v>90</v>
      </c>
      <c r="AW363" s="350" t="s">
        <v>42</v>
      </c>
      <c r="AX363" s="350" t="s">
        <v>82</v>
      </c>
      <c r="AY363" s="352" t="s">
        <v>163</v>
      </c>
    </row>
    <row r="364" spans="2:51" s="350" customFormat="1" ht="13.5">
      <c r="B364" s="351"/>
      <c r="D364" s="346" t="s">
        <v>171</v>
      </c>
      <c r="E364" s="352" t="s">
        <v>5</v>
      </c>
      <c r="F364" s="353" t="s">
        <v>835</v>
      </c>
      <c r="H364" s="354">
        <v>1</v>
      </c>
      <c r="L364" s="351"/>
      <c r="M364" s="409"/>
      <c r="N364" s="410"/>
      <c r="O364" s="410"/>
      <c r="P364" s="410"/>
      <c r="Q364" s="410"/>
      <c r="R364" s="410"/>
      <c r="S364" s="410"/>
      <c r="T364" s="411"/>
      <c r="AT364" s="352" t="s">
        <v>171</v>
      </c>
      <c r="AU364" s="352" t="s">
        <v>90</v>
      </c>
      <c r="AV364" s="350" t="s">
        <v>90</v>
      </c>
      <c r="AW364" s="350" t="s">
        <v>42</v>
      </c>
      <c r="AX364" s="350" t="s">
        <v>82</v>
      </c>
      <c r="AY364" s="352" t="s">
        <v>163</v>
      </c>
    </row>
    <row r="365" spans="2:51" s="355" customFormat="1" ht="13.5">
      <c r="B365" s="356"/>
      <c r="D365" s="346" t="s">
        <v>171</v>
      </c>
      <c r="E365" s="357" t="s">
        <v>5</v>
      </c>
      <c r="F365" s="358" t="s">
        <v>184</v>
      </c>
      <c r="H365" s="359">
        <v>2</v>
      </c>
      <c r="L365" s="356"/>
      <c r="M365" s="412"/>
      <c r="N365" s="413"/>
      <c r="O365" s="413"/>
      <c r="P365" s="413"/>
      <c r="Q365" s="413"/>
      <c r="R365" s="413"/>
      <c r="S365" s="413"/>
      <c r="T365" s="414"/>
      <c r="AT365" s="357" t="s">
        <v>171</v>
      </c>
      <c r="AU365" s="357" t="s">
        <v>90</v>
      </c>
      <c r="AV365" s="355" t="s">
        <v>93</v>
      </c>
      <c r="AW365" s="355" t="s">
        <v>42</v>
      </c>
      <c r="AX365" s="355" t="s">
        <v>82</v>
      </c>
      <c r="AY365" s="357" t="s">
        <v>163</v>
      </c>
    </row>
    <row r="366" spans="2:51" s="360" customFormat="1" ht="13.5">
      <c r="B366" s="361"/>
      <c r="D366" s="362" t="s">
        <v>171</v>
      </c>
      <c r="E366" s="363" t="s">
        <v>5</v>
      </c>
      <c r="F366" s="364" t="s">
        <v>185</v>
      </c>
      <c r="H366" s="365">
        <v>11</v>
      </c>
      <c r="L366" s="361"/>
      <c r="M366" s="415"/>
      <c r="N366" s="416"/>
      <c r="O366" s="416"/>
      <c r="P366" s="416"/>
      <c r="Q366" s="416"/>
      <c r="R366" s="416"/>
      <c r="S366" s="416"/>
      <c r="T366" s="417"/>
      <c r="AT366" s="418" t="s">
        <v>171</v>
      </c>
      <c r="AU366" s="418" t="s">
        <v>90</v>
      </c>
      <c r="AV366" s="360" t="s">
        <v>96</v>
      </c>
      <c r="AW366" s="360" t="s">
        <v>42</v>
      </c>
      <c r="AX366" s="360" t="s">
        <v>44</v>
      </c>
      <c r="AY366" s="418" t="s">
        <v>163</v>
      </c>
    </row>
    <row r="367" spans="2:65" s="267" customFormat="1" ht="22.5" customHeight="1">
      <c r="B367" s="268"/>
      <c r="C367" s="367" t="s">
        <v>391</v>
      </c>
      <c r="D367" s="367" t="s">
        <v>256</v>
      </c>
      <c r="E367" s="368" t="s">
        <v>458</v>
      </c>
      <c r="F367" s="369" t="s">
        <v>459</v>
      </c>
      <c r="G367" s="370" t="s">
        <v>168</v>
      </c>
      <c r="H367" s="371">
        <v>11</v>
      </c>
      <c r="I367" s="137"/>
      <c r="J367" s="372">
        <f>ROUND(I367*H367,2)</f>
        <v>0</v>
      </c>
      <c r="K367" s="369" t="s">
        <v>169</v>
      </c>
      <c r="L367" s="421"/>
      <c r="M367" s="422" t="s">
        <v>5</v>
      </c>
      <c r="N367" s="423" t="s">
        <v>53</v>
      </c>
      <c r="O367" s="269"/>
      <c r="P367" s="403">
        <f>O367*H367</f>
        <v>0</v>
      </c>
      <c r="Q367" s="403">
        <v>0.047</v>
      </c>
      <c r="R367" s="403">
        <f>Q367*H367</f>
        <v>0.517</v>
      </c>
      <c r="S367" s="403">
        <v>0</v>
      </c>
      <c r="T367" s="404">
        <f>S367*H367</f>
        <v>0</v>
      </c>
      <c r="AR367" s="386" t="s">
        <v>423</v>
      </c>
      <c r="AT367" s="386" t="s">
        <v>256</v>
      </c>
      <c r="AU367" s="386" t="s">
        <v>90</v>
      </c>
      <c r="AY367" s="386" t="s">
        <v>163</v>
      </c>
      <c r="BE367" s="405">
        <f>IF(N367="základní",J367,0)</f>
        <v>0</v>
      </c>
      <c r="BF367" s="405">
        <f>IF(N367="snížená",J367,0)</f>
        <v>0</v>
      </c>
      <c r="BG367" s="405">
        <f>IF(N367="zákl. přenesená",J367,0)</f>
        <v>0</v>
      </c>
      <c r="BH367" s="405">
        <f>IF(N367="sníž. přenesená",J367,0)</f>
        <v>0</v>
      </c>
      <c r="BI367" s="405">
        <f>IF(N367="nulová",J367,0)</f>
        <v>0</v>
      </c>
      <c r="BJ367" s="386" t="s">
        <v>44</v>
      </c>
      <c r="BK367" s="405">
        <f>ROUND(I367*H367,2)</f>
        <v>0</v>
      </c>
      <c r="BL367" s="386" t="s">
        <v>333</v>
      </c>
      <c r="BM367" s="386" t="s">
        <v>1785</v>
      </c>
    </row>
    <row r="368" spans="2:65" s="267" customFormat="1" ht="22.5" customHeight="1">
      <c r="B368" s="268"/>
      <c r="C368" s="367" t="s">
        <v>395</v>
      </c>
      <c r="D368" s="367" t="s">
        <v>256</v>
      </c>
      <c r="E368" s="368" t="s">
        <v>733</v>
      </c>
      <c r="F368" s="369" t="s">
        <v>734</v>
      </c>
      <c r="G368" s="370" t="s">
        <v>168</v>
      </c>
      <c r="H368" s="371">
        <v>11</v>
      </c>
      <c r="I368" s="137"/>
      <c r="J368" s="372">
        <f>ROUND(I368*H368,2)</f>
        <v>0</v>
      </c>
      <c r="K368" s="369" t="s">
        <v>5</v>
      </c>
      <c r="L368" s="421"/>
      <c r="M368" s="422" t="s">
        <v>5</v>
      </c>
      <c r="N368" s="423" t="s">
        <v>53</v>
      </c>
      <c r="O368" s="269"/>
      <c r="P368" s="403">
        <f>O368*H368</f>
        <v>0</v>
      </c>
      <c r="Q368" s="403">
        <v>0</v>
      </c>
      <c r="R368" s="403">
        <f>Q368*H368</f>
        <v>0</v>
      </c>
      <c r="S368" s="403">
        <v>0</v>
      </c>
      <c r="T368" s="404">
        <f>S368*H368</f>
        <v>0</v>
      </c>
      <c r="AR368" s="386" t="s">
        <v>423</v>
      </c>
      <c r="AT368" s="386" t="s">
        <v>256</v>
      </c>
      <c r="AU368" s="386" t="s">
        <v>90</v>
      </c>
      <c r="AY368" s="386" t="s">
        <v>163</v>
      </c>
      <c r="BE368" s="405">
        <f>IF(N368="základní",J368,0)</f>
        <v>0</v>
      </c>
      <c r="BF368" s="405">
        <f>IF(N368="snížená",J368,0)</f>
        <v>0</v>
      </c>
      <c r="BG368" s="405">
        <f>IF(N368="zákl. přenesená",J368,0)</f>
        <v>0</v>
      </c>
      <c r="BH368" s="405">
        <f>IF(N368="sníž. přenesená",J368,0)</f>
        <v>0</v>
      </c>
      <c r="BI368" s="405">
        <f>IF(N368="nulová",J368,0)</f>
        <v>0</v>
      </c>
      <c r="BJ368" s="386" t="s">
        <v>44</v>
      </c>
      <c r="BK368" s="405">
        <f>ROUND(I368*H368,2)</f>
        <v>0</v>
      </c>
      <c r="BL368" s="386" t="s">
        <v>333</v>
      </c>
      <c r="BM368" s="386" t="s">
        <v>1786</v>
      </c>
    </row>
    <row r="369" spans="2:65" s="267" customFormat="1" ht="22.5" customHeight="1">
      <c r="B369" s="268"/>
      <c r="C369" s="338" t="s">
        <v>401</v>
      </c>
      <c r="D369" s="338" t="s">
        <v>165</v>
      </c>
      <c r="E369" s="339" t="s">
        <v>466</v>
      </c>
      <c r="F369" s="340" t="s">
        <v>467</v>
      </c>
      <c r="G369" s="341" t="s">
        <v>168</v>
      </c>
      <c r="H369" s="342">
        <v>11</v>
      </c>
      <c r="I369" s="107"/>
      <c r="J369" s="343">
        <f>ROUND(I369*H369,2)</f>
        <v>0</v>
      </c>
      <c r="K369" s="340" t="s">
        <v>5</v>
      </c>
      <c r="L369" s="268"/>
      <c r="M369" s="401" t="s">
        <v>5</v>
      </c>
      <c r="N369" s="402" t="s">
        <v>53</v>
      </c>
      <c r="O369" s="269"/>
      <c r="P369" s="403">
        <f>O369*H369</f>
        <v>0</v>
      </c>
      <c r="Q369" s="403">
        <v>0</v>
      </c>
      <c r="R369" s="403">
        <f>Q369*H369</f>
        <v>0</v>
      </c>
      <c r="S369" s="403">
        <v>0</v>
      </c>
      <c r="T369" s="404">
        <f>S369*H369</f>
        <v>0</v>
      </c>
      <c r="AR369" s="386" t="s">
        <v>333</v>
      </c>
      <c r="AT369" s="386" t="s">
        <v>165</v>
      </c>
      <c r="AU369" s="386" t="s">
        <v>90</v>
      </c>
      <c r="AY369" s="386" t="s">
        <v>163</v>
      </c>
      <c r="BE369" s="405">
        <f>IF(N369="základní",J369,0)</f>
        <v>0</v>
      </c>
      <c r="BF369" s="405">
        <f>IF(N369="snížená",J369,0)</f>
        <v>0</v>
      </c>
      <c r="BG369" s="405">
        <f>IF(N369="zákl. přenesená",J369,0)</f>
        <v>0</v>
      </c>
      <c r="BH369" s="405">
        <f>IF(N369="sníž. přenesená",J369,0)</f>
        <v>0</v>
      </c>
      <c r="BI369" s="405">
        <f>IF(N369="nulová",J369,0)</f>
        <v>0</v>
      </c>
      <c r="BJ369" s="386" t="s">
        <v>44</v>
      </c>
      <c r="BK369" s="405">
        <f>ROUND(I369*H369,2)</f>
        <v>0</v>
      </c>
      <c r="BL369" s="386" t="s">
        <v>333</v>
      </c>
      <c r="BM369" s="386" t="s">
        <v>1787</v>
      </c>
    </row>
    <row r="370" spans="2:51" s="344" customFormat="1" ht="13.5">
      <c r="B370" s="345"/>
      <c r="D370" s="346" t="s">
        <v>171</v>
      </c>
      <c r="E370" s="347" t="s">
        <v>5</v>
      </c>
      <c r="F370" s="348" t="s">
        <v>172</v>
      </c>
      <c r="H370" s="349" t="s">
        <v>5</v>
      </c>
      <c r="L370" s="345"/>
      <c r="M370" s="406"/>
      <c r="N370" s="407"/>
      <c r="O370" s="407"/>
      <c r="P370" s="407"/>
      <c r="Q370" s="407"/>
      <c r="R370" s="407"/>
      <c r="S370" s="407"/>
      <c r="T370" s="408"/>
      <c r="AT370" s="349" t="s">
        <v>171</v>
      </c>
      <c r="AU370" s="349" t="s">
        <v>90</v>
      </c>
      <c r="AV370" s="344" t="s">
        <v>44</v>
      </c>
      <c r="AW370" s="344" t="s">
        <v>42</v>
      </c>
      <c r="AX370" s="344" t="s">
        <v>82</v>
      </c>
      <c r="AY370" s="349" t="s">
        <v>163</v>
      </c>
    </row>
    <row r="371" spans="2:51" s="350" customFormat="1" ht="13.5">
      <c r="B371" s="351"/>
      <c r="D371" s="346" t="s">
        <v>171</v>
      </c>
      <c r="E371" s="352" t="s">
        <v>5</v>
      </c>
      <c r="F371" s="353" t="s">
        <v>1653</v>
      </c>
      <c r="H371" s="354">
        <v>1</v>
      </c>
      <c r="L371" s="351"/>
      <c r="M371" s="409"/>
      <c r="N371" s="410"/>
      <c r="O371" s="410"/>
      <c r="P371" s="410"/>
      <c r="Q371" s="410"/>
      <c r="R371" s="410"/>
      <c r="S371" s="410"/>
      <c r="T371" s="411"/>
      <c r="AT371" s="352" t="s">
        <v>171</v>
      </c>
      <c r="AU371" s="352" t="s">
        <v>90</v>
      </c>
      <c r="AV371" s="350" t="s">
        <v>90</v>
      </c>
      <c r="AW371" s="350" t="s">
        <v>42</v>
      </c>
      <c r="AX371" s="350" t="s">
        <v>82</v>
      </c>
      <c r="AY371" s="352" t="s">
        <v>163</v>
      </c>
    </row>
    <row r="372" spans="2:51" s="350" customFormat="1" ht="13.5">
      <c r="B372" s="351"/>
      <c r="D372" s="346" t="s">
        <v>171</v>
      </c>
      <c r="E372" s="352" t="s">
        <v>5</v>
      </c>
      <c r="F372" s="353" t="s">
        <v>1741</v>
      </c>
      <c r="H372" s="354">
        <v>1</v>
      </c>
      <c r="L372" s="351"/>
      <c r="M372" s="409"/>
      <c r="N372" s="410"/>
      <c r="O372" s="410"/>
      <c r="P372" s="410"/>
      <c r="Q372" s="410"/>
      <c r="R372" s="410"/>
      <c r="S372" s="410"/>
      <c r="T372" s="411"/>
      <c r="AT372" s="352" t="s">
        <v>171</v>
      </c>
      <c r="AU372" s="352" t="s">
        <v>90</v>
      </c>
      <c r="AV372" s="350" t="s">
        <v>90</v>
      </c>
      <c r="AW372" s="350" t="s">
        <v>42</v>
      </c>
      <c r="AX372" s="350" t="s">
        <v>82</v>
      </c>
      <c r="AY372" s="352" t="s">
        <v>163</v>
      </c>
    </row>
    <row r="373" spans="2:51" s="350" customFormat="1" ht="13.5">
      <c r="B373" s="351"/>
      <c r="D373" s="346" t="s">
        <v>171</v>
      </c>
      <c r="E373" s="352" t="s">
        <v>5</v>
      </c>
      <c r="F373" s="353" t="s">
        <v>1548</v>
      </c>
      <c r="H373" s="354">
        <v>1</v>
      </c>
      <c r="L373" s="351"/>
      <c r="M373" s="409"/>
      <c r="N373" s="410"/>
      <c r="O373" s="410"/>
      <c r="P373" s="410"/>
      <c r="Q373" s="410"/>
      <c r="R373" s="410"/>
      <c r="S373" s="410"/>
      <c r="T373" s="411"/>
      <c r="AT373" s="352" t="s">
        <v>171</v>
      </c>
      <c r="AU373" s="352" t="s">
        <v>90</v>
      </c>
      <c r="AV373" s="350" t="s">
        <v>90</v>
      </c>
      <c r="AW373" s="350" t="s">
        <v>42</v>
      </c>
      <c r="AX373" s="350" t="s">
        <v>82</v>
      </c>
      <c r="AY373" s="352" t="s">
        <v>163</v>
      </c>
    </row>
    <row r="374" spans="2:51" s="355" customFormat="1" ht="13.5">
      <c r="B374" s="356"/>
      <c r="D374" s="346" t="s">
        <v>171</v>
      </c>
      <c r="E374" s="357" t="s">
        <v>5</v>
      </c>
      <c r="F374" s="358" t="s">
        <v>176</v>
      </c>
      <c r="H374" s="359">
        <v>3</v>
      </c>
      <c r="L374" s="356"/>
      <c r="M374" s="412"/>
      <c r="N374" s="413"/>
      <c r="O374" s="413"/>
      <c r="P374" s="413"/>
      <c r="Q374" s="413"/>
      <c r="R374" s="413"/>
      <c r="S374" s="413"/>
      <c r="T374" s="414"/>
      <c r="AT374" s="357" t="s">
        <v>171</v>
      </c>
      <c r="AU374" s="357" t="s">
        <v>90</v>
      </c>
      <c r="AV374" s="355" t="s">
        <v>93</v>
      </c>
      <c r="AW374" s="355" t="s">
        <v>42</v>
      </c>
      <c r="AX374" s="355" t="s">
        <v>82</v>
      </c>
      <c r="AY374" s="357" t="s">
        <v>163</v>
      </c>
    </row>
    <row r="375" spans="2:51" s="350" customFormat="1" ht="13.5">
      <c r="B375" s="351"/>
      <c r="D375" s="346" t="s">
        <v>171</v>
      </c>
      <c r="E375" s="352" t="s">
        <v>5</v>
      </c>
      <c r="F375" s="353" t="s">
        <v>1742</v>
      </c>
      <c r="H375" s="354">
        <v>1</v>
      </c>
      <c r="L375" s="351"/>
      <c r="M375" s="409"/>
      <c r="N375" s="410"/>
      <c r="O375" s="410"/>
      <c r="P375" s="410"/>
      <c r="Q375" s="410"/>
      <c r="R375" s="410"/>
      <c r="S375" s="410"/>
      <c r="T375" s="411"/>
      <c r="AT375" s="352" t="s">
        <v>171</v>
      </c>
      <c r="AU375" s="352" t="s">
        <v>90</v>
      </c>
      <c r="AV375" s="350" t="s">
        <v>90</v>
      </c>
      <c r="AW375" s="350" t="s">
        <v>42</v>
      </c>
      <c r="AX375" s="350" t="s">
        <v>82</v>
      </c>
      <c r="AY375" s="352" t="s">
        <v>163</v>
      </c>
    </row>
    <row r="376" spans="2:51" s="350" customFormat="1" ht="13.5">
      <c r="B376" s="351"/>
      <c r="D376" s="346" t="s">
        <v>171</v>
      </c>
      <c r="E376" s="352" t="s">
        <v>5</v>
      </c>
      <c r="F376" s="353" t="s">
        <v>1006</v>
      </c>
      <c r="H376" s="354">
        <v>1</v>
      </c>
      <c r="L376" s="351"/>
      <c r="M376" s="409"/>
      <c r="N376" s="410"/>
      <c r="O376" s="410"/>
      <c r="P376" s="410"/>
      <c r="Q376" s="410"/>
      <c r="R376" s="410"/>
      <c r="S376" s="410"/>
      <c r="T376" s="411"/>
      <c r="AT376" s="352" t="s">
        <v>171</v>
      </c>
      <c r="AU376" s="352" t="s">
        <v>90</v>
      </c>
      <c r="AV376" s="350" t="s">
        <v>90</v>
      </c>
      <c r="AW376" s="350" t="s">
        <v>42</v>
      </c>
      <c r="AX376" s="350" t="s">
        <v>82</v>
      </c>
      <c r="AY376" s="352" t="s">
        <v>163</v>
      </c>
    </row>
    <row r="377" spans="2:51" s="350" customFormat="1" ht="13.5">
      <c r="B377" s="351"/>
      <c r="D377" s="346" t="s">
        <v>171</v>
      </c>
      <c r="E377" s="352" t="s">
        <v>5</v>
      </c>
      <c r="F377" s="353" t="s">
        <v>836</v>
      </c>
      <c r="H377" s="354">
        <v>1</v>
      </c>
      <c r="L377" s="351"/>
      <c r="M377" s="409"/>
      <c r="N377" s="410"/>
      <c r="O377" s="410"/>
      <c r="P377" s="410"/>
      <c r="Q377" s="410"/>
      <c r="R377" s="410"/>
      <c r="S377" s="410"/>
      <c r="T377" s="411"/>
      <c r="AT377" s="352" t="s">
        <v>171</v>
      </c>
      <c r="AU377" s="352" t="s">
        <v>90</v>
      </c>
      <c r="AV377" s="350" t="s">
        <v>90</v>
      </c>
      <c r="AW377" s="350" t="s">
        <v>42</v>
      </c>
      <c r="AX377" s="350" t="s">
        <v>82</v>
      </c>
      <c r="AY377" s="352" t="s">
        <v>163</v>
      </c>
    </row>
    <row r="378" spans="2:51" s="350" customFormat="1" ht="13.5">
      <c r="B378" s="351"/>
      <c r="D378" s="346" t="s">
        <v>171</v>
      </c>
      <c r="E378" s="352" t="s">
        <v>5</v>
      </c>
      <c r="F378" s="353" t="s">
        <v>1743</v>
      </c>
      <c r="H378" s="354">
        <v>1</v>
      </c>
      <c r="L378" s="351"/>
      <c r="M378" s="409"/>
      <c r="N378" s="410"/>
      <c r="O378" s="410"/>
      <c r="P378" s="410"/>
      <c r="Q378" s="410"/>
      <c r="R378" s="410"/>
      <c r="S378" s="410"/>
      <c r="T378" s="411"/>
      <c r="AT378" s="352" t="s">
        <v>171</v>
      </c>
      <c r="AU378" s="352" t="s">
        <v>90</v>
      </c>
      <c r="AV378" s="350" t="s">
        <v>90</v>
      </c>
      <c r="AW378" s="350" t="s">
        <v>42</v>
      </c>
      <c r="AX378" s="350" t="s">
        <v>82</v>
      </c>
      <c r="AY378" s="352" t="s">
        <v>163</v>
      </c>
    </row>
    <row r="379" spans="2:51" s="355" customFormat="1" ht="13.5">
      <c r="B379" s="356"/>
      <c r="D379" s="346" t="s">
        <v>171</v>
      </c>
      <c r="E379" s="357" t="s">
        <v>5</v>
      </c>
      <c r="F379" s="358" t="s">
        <v>179</v>
      </c>
      <c r="H379" s="359">
        <v>4</v>
      </c>
      <c r="L379" s="356"/>
      <c r="M379" s="412"/>
      <c r="N379" s="413"/>
      <c r="O379" s="413"/>
      <c r="P379" s="413"/>
      <c r="Q379" s="413"/>
      <c r="R379" s="413"/>
      <c r="S379" s="413"/>
      <c r="T379" s="414"/>
      <c r="AT379" s="357" t="s">
        <v>171</v>
      </c>
      <c r="AU379" s="357" t="s">
        <v>90</v>
      </c>
      <c r="AV379" s="355" t="s">
        <v>93</v>
      </c>
      <c r="AW379" s="355" t="s">
        <v>42</v>
      </c>
      <c r="AX379" s="355" t="s">
        <v>82</v>
      </c>
      <c r="AY379" s="357" t="s">
        <v>163</v>
      </c>
    </row>
    <row r="380" spans="2:51" s="350" customFormat="1" ht="13.5">
      <c r="B380" s="351"/>
      <c r="D380" s="346" t="s">
        <v>171</v>
      </c>
      <c r="E380" s="352" t="s">
        <v>5</v>
      </c>
      <c r="F380" s="353" t="s">
        <v>1299</v>
      </c>
      <c r="H380" s="354">
        <v>1</v>
      </c>
      <c r="L380" s="351"/>
      <c r="M380" s="409"/>
      <c r="N380" s="410"/>
      <c r="O380" s="410"/>
      <c r="P380" s="410"/>
      <c r="Q380" s="410"/>
      <c r="R380" s="410"/>
      <c r="S380" s="410"/>
      <c r="T380" s="411"/>
      <c r="AT380" s="352" t="s">
        <v>171</v>
      </c>
      <c r="AU380" s="352" t="s">
        <v>90</v>
      </c>
      <c r="AV380" s="350" t="s">
        <v>90</v>
      </c>
      <c r="AW380" s="350" t="s">
        <v>42</v>
      </c>
      <c r="AX380" s="350" t="s">
        <v>82</v>
      </c>
      <c r="AY380" s="352" t="s">
        <v>163</v>
      </c>
    </row>
    <row r="381" spans="2:51" s="355" customFormat="1" ht="13.5">
      <c r="B381" s="356"/>
      <c r="D381" s="346" t="s">
        <v>171</v>
      </c>
      <c r="E381" s="357" t="s">
        <v>5</v>
      </c>
      <c r="F381" s="358" t="s">
        <v>181</v>
      </c>
      <c r="H381" s="359">
        <v>1</v>
      </c>
      <c r="L381" s="356"/>
      <c r="M381" s="412"/>
      <c r="N381" s="413"/>
      <c r="O381" s="413"/>
      <c r="P381" s="413"/>
      <c r="Q381" s="413"/>
      <c r="R381" s="413"/>
      <c r="S381" s="413"/>
      <c r="T381" s="414"/>
      <c r="AT381" s="357" t="s">
        <v>171</v>
      </c>
      <c r="AU381" s="357" t="s">
        <v>90</v>
      </c>
      <c r="AV381" s="355" t="s">
        <v>93</v>
      </c>
      <c r="AW381" s="355" t="s">
        <v>42</v>
      </c>
      <c r="AX381" s="355" t="s">
        <v>82</v>
      </c>
      <c r="AY381" s="357" t="s">
        <v>163</v>
      </c>
    </row>
    <row r="382" spans="2:51" s="350" customFormat="1" ht="13.5">
      <c r="B382" s="351"/>
      <c r="D382" s="346" t="s">
        <v>171</v>
      </c>
      <c r="E382" s="352" t="s">
        <v>5</v>
      </c>
      <c r="F382" s="353" t="s">
        <v>827</v>
      </c>
      <c r="H382" s="354">
        <v>1</v>
      </c>
      <c r="L382" s="351"/>
      <c r="M382" s="409"/>
      <c r="N382" s="410"/>
      <c r="O382" s="410"/>
      <c r="P382" s="410"/>
      <c r="Q382" s="410"/>
      <c r="R382" s="410"/>
      <c r="S382" s="410"/>
      <c r="T382" s="411"/>
      <c r="AT382" s="352" t="s">
        <v>171</v>
      </c>
      <c r="AU382" s="352" t="s">
        <v>90</v>
      </c>
      <c r="AV382" s="350" t="s">
        <v>90</v>
      </c>
      <c r="AW382" s="350" t="s">
        <v>42</v>
      </c>
      <c r="AX382" s="350" t="s">
        <v>82</v>
      </c>
      <c r="AY382" s="352" t="s">
        <v>163</v>
      </c>
    </row>
    <row r="383" spans="2:51" s="355" customFormat="1" ht="13.5">
      <c r="B383" s="356"/>
      <c r="D383" s="346" t="s">
        <v>171</v>
      </c>
      <c r="E383" s="357" t="s">
        <v>5</v>
      </c>
      <c r="F383" s="358" t="s">
        <v>653</v>
      </c>
      <c r="H383" s="359">
        <v>1</v>
      </c>
      <c r="L383" s="356"/>
      <c r="M383" s="412"/>
      <c r="N383" s="413"/>
      <c r="O383" s="413"/>
      <c r="P383" s="413"/>
      <c r="Q383" s="413"/>
      <c r="R383" s="413"/>
      <c r="S383" s="413"/>
      <c r="T383" s="414"/>
      <c r="AT383" s="357" t="s">
        <v>171</v>
      </c>
      <c r="AU383" s="357" t="s">
        <v>90</v>
      </c>
      <c r="AV383" s="355" t="s">
        <v>93</v>
      </c>
      <c r="AW383" s="355" t="s">
        <v>42</v>
      </c>
      <c r="AX383" s="355" t="s">
        <v>82</v>
      </c>
      <c r="AY383" s="357" t="s">
        <v>163</v>
      </c>
    </row>
    <row r="384" spans="2:51" s="350" customFormat="1" ht="13.5">
      <c r="B384" s="351"/>
      <c r="D384" s="346" t="s">
        <v>171</v>
      </c>
      <c r="E384" s="352" t="s">
        <v>5</v>
      </c>
      <c r="F384" s="353" t="s">
        <v>834</v>
      </c>
      <c r="H384" s="354">
        <v>1</v>
      </c>
      <c r="L384" s="351"/>
      <c r="M384" s="409"/>
      <c r="N384" s="410"/>
      <c r="O384" s="410"/>
      <c r="P384" s="410"/>
      <c r="Q384" s="410"/>
      <c r="R384" s="410"/>
      <c r="S384" s="410"/>
      <c r="T384" s="411"/>
      <c r="AT384" s="352" t="s">
        <v>171</v>
      </c>
      <c r="AU384" s="352" t="s">
        <v>90</v>
      </c>
      <c r="AV384" s="350" t="s">
        <v>90</v>
      </c>
      <c r="AW384" s="350" t="s">
        <v>42</v>
      </c>
      <c r="AX384" s="350" t="s">
        <v>82</v>
      </c>
      <c r="AY384" s="352" t="s">
        <v>163</v>
      </c>
    </row>
    <row r="385" spans="2:51" s="350" customFormat="1" ht="13.5">
      <c r="B385" s="351"/>
      <c r="D385" s="346" t="s">
        <v>171</v>
      </c>
      <c r="E385" s="352" t="s">
        <v>5</v>
      </c>
      <c r="F385" s="353" t="s">
        <v>835</v>
      </c>
      <c r="H385" s="354">
        <v>1</v>
      </c>
      <c r="L385" s="351"/>
      <c r="M385" s="409"/>
      <c r="N385" s="410"/>
      <c r="O385" s="410"/>
      <c r="P385" s="410"/>
      <c r="Q385" s="410"/>
      <c r="R385" s="410"/>
      <c r="S385" s="410"/>
      <c r="T385" s="411"/>
      <c r="AT385" s="352" t="s">
        <v>171</v>
      </c>
      <c r="AU385" s="352" t="s">
        <v>90</v>
      </c>
      <c r="AV385" s="350" t="s">
        <v>90</v>
      </c>
      <c r="AW385" s="350" t="s">
        <v>42</v>
      </c>
      <c r="AX385" s="350" t="s">
        <v>82</v>
      </c>
      <c r="AY385" s="352" t="s">
        <v>163</v>
      </c>
    </row>
    <row r="386" spans="2:51" s="355" customFormat="1" ht="13.5">
      <c r="B386" s="356"/>
      <c r="D386" s="346" t="s">
        <v>171</v>
      </c>
      <c r="E386" s="357" t="s">
        <v>5</v>
      </c>
      <c r="F386" s="358" t="s">
        <v>184</v>
      </c>
      <c r="H386" s="359">
        <v>2</v>
      </c>
      <c r="L386" s="356"/>
      <c r="M386" s="412"/>
      <c r="N386" s="413"/>
      <c r="O386" s="413"/>
      <c r="P386" s="413"/>
      <c r="Q386" s="413"/>
      <c r="R386" s="413"/>
      <c r="S386" s="413"/>
      <c r="T386" s="414"/>
      <c r="AT386" s="357" t="s">
        <v>171</v>
      </c>
      <c r="AU386" s="357" t="s">
        <v>90</v>
      </c>
      <c r="AV386" s="355" t="s">
        <v>93</v>
      </c>
      <c r="AW386" s="355" t="s">
        <v>42</v>
      </c>
      <c r="AX386" s="355" t="s">
        <v>82</v>
      </c>
      <c r="AY386" s="357" t="s">
        <v>163</v>
      </c>
    </row>
    <row r="387" spans="2:51" s="360" customFormat="1" ht="13.5">
      <c r="B387" s="361"/>
      <c r="D387" s="362" t="s">
        <v>171</v>
      </c>
      <c r="E387" s="363" t="s">
        <v>5</v>
      </c>
      <c r="F387" s="364" t="s">
        <v>185</v>
      </c>
      <c r="H387" s="365">
        <v>11</v>
      </c>
      <c r="L387" s="361"/>
      <c r="M387" s="415"/>
      <c r="N387" s="416"/>
      <c r="O387" s="416"/>
      <c r="P387" s="416"/>
      <c r="Q387" s="416"/>
      <c r="R387" s="416"/>
      <c r="S387" s="416"/>
      <c r="T387" s="417"/>
      <c r="AT387" s="418" t="s">
        <v>171</v>
      </c>
      <c r="AU387" s="418" t="s">
        <v>90</v>
      </c>
      <c r="AV387" s="360" t="s">
        <v>96</v>
      </c>
      <c r="AW387" s="360" t="s">
        <v>42</v>
      </c>
      <c r="AX387" s="360" t="s">
        <v>44</v>
      </c>
      <c r="AY387" s="418" t="s">
        <v>163</v>
      </c>
    </row>
    <row r="388" spans="2:65" s="267" customFormat="1" ht="22.5" customHeight="1">
      <c r="B388" s="268"/>
      <c r="C388" s="367" t="s">
        <v>406</v>
      </c>
      <c r="D388" s="367" t="s">
        <v>256</v>
      </c>
      <c r="E388" s="368" t="s">
        <v>470</v>
      </c>
      <c r="F388" s="369" t="s">
        <v>471</v>
      </c>
      <c r="G388" s="370" t="s">
        <v>168</v>
      </c>
      <c r="H388" s="371">
        <v>11</v>
      </c>
      <c r="I388" s="137"/>
      <c r="J388" s="372">
        <f>ROUND(I388*H388,2)</f>
        <v>0</v>
      </c>
      <c r="K388" s="369" t="s">
        <v>5</v>
      </c>
      <c r="L388" s="421"/>
      <c r="M388" s="422" t="s">
        <v>5</v>
      </c>
      <c r="N388" s="423" t="s">
        <v>53</v>
      </c>
      <c r="O388" s="269"/>
      <c r="P388" s="403">
        <f>O388*H388</f>
        <v>0</v>
      </c>
      <c r="Q388" s="403">
        <v>0.0025</v>
      </c>
      <c r="R388" s="403">
        <f>Q388*H388</f>
        <v>0.0275</v>
      </c>
      <c r="S388" s="403">
        <v>0</v>
      </c>
      <c r="T388" s="404">
        <f>S388*H388</f>
        <v>0</v>
      </c>
      <c r="AR388" s="386" t="s">
        <v>423</v>
      </c>
      <c r="AT388" s="386" t="s">
        <v>256</v>
      </c>
      <c r="AU388" s="386" t="s">
        <v>90</v>
      </c>
      <c r="AY388" s="386" t="s">
        <v>163</v>
      </c>
      <c r="BE388" s="405">
        <f>IF(N388="základní",J388,0)</f>
        <v>0</v>
      </c>
      <c r="BF388" s="405">
        <f>IF(N388="snížená",J388,0)</f>
        <v>0</v>
      </c>
      <c r="BG388" s="405">
        <f>IF(N388="zákl. přenesená",J388,0)</f>
        <v>0</v>
      </c>
      <c r="BH388" s="405">
        <f>IF(N388="sníž. přenesená",J388,0)</f>
        <v>0</v>
      </c>
      <c r="BI388" s="405">
        <f>IF(N388="nulová",J388,0)</f>
        <v>0</v>
      </c>
      <c r="BJ388" s="386" t="s">
        <v>44</v>
      </c>
      <c r="BK388" s="405">
        <f>ROUND(I388*H388,2)</f>
        <v>0</v>
      </c>
      <c r="BL388" s="386" t="s">
        <v>333</v>
      </c>
      <c r="BM388" s="386" t="s">
        <v>1788</v>
      </c>
    </row>
    <row r="389" spans="2:65" s="267" customFormat="1" ht="31.5" customHeight="1">
      <c r="B389" s="268"/>
      <c r="C389" s="338" t="s">
        <v>414</v>
      </c>
      <c r="D389" s="338" t="s">
        <v>165</v>
      </c>
      <c r="E389" s="339" t="s">
        <v>474</v>
      </c>
      <c r="F389" s="340" t="s">
        <v>475</v>
      </c>
      <c r="G389" s="341" t="s">
        <v>168</v>
      </c>
      <c r="H389" s="342">
        <v>22</v>
      </c>
      <c r="I389" s="107"/>
      <c r="J389" s="343">
        <f>ROUND(I389*H389,2)</f>
        <v>0</v>
      </c>
      <c r="K389" s="340" t="s">
        <v>169</v>
      </c>
      <c r="L389" s="268"/>
      <c r="M389" s="401" t="s">
        <v>5</v>
      </c>
      <c r="N389" s="402" t="s">
        <v>53</v>
      </c>
      <c r="O389" s="269"/>
      <c r="P389" s="403">
        <f>O389*H389</f>
        <v>0</v>
      </c>
      <c r="Q389" s="403">
        <v>0</v>
      </c>
      <c r="R389" s="403">
        <f>Q389*H389</f>
        <v>0</v>
      </c>
      <c r="S389" s="403">
        <v>0</v>
      </c>
      <c r="T389" s="404">
        <f>S389*H389</f>
        <v>0</v>
      </c>
      <c r="AR389" s="386" t="s">
        <v>333</v>
      </c>
      <c r="AT389" s="386" t="s">
        <v>165</v>
      </c>
      <c r="AU389" s="386" t="s">
        <v>90</v>
      </c>
      <c r="AY389" s="386" t="s">
        <v>163</v>
      </c>
      <c r="BE389" s="405">
        <f>IF(N389="základní",J389,0)</f>
        <v>0</v>
      </c>
      <c r="BF389" s="405">
        <f>IF(N389="snížená",J389,0)</f>
        <v>0</v>
      </c>
      <c r="BG389" s="405">
        <f>IF(N389="zákl. přenesená",J389,0)</f>
        <v>0</v>
      </c>
      <c r="BH389" s="405">
        <f>IF(N389="sníž. přenesená",J389,0)</f>
        <v>0</v>
      </c>
      <c r="BI389" s="405">
        <f>IF(N389="nulová",J389,0)</f>
        <v>0</v>
      </c>
      <c r="BJ389" s="386" t="s">
        <v>44</v>
      </c>
      <c r="BK389" s="405">
        <f>ROUND(I389*H389,2)</f>
        <v>0</v>
      </c>
      <c r="BL389" s="386" t="s">
        <v>333</v>
      </c>
      <c r="BM389" s="386" t="s">
        <v>1789</v>
      </c>
    </row>
    <row r="390" spans="2:47" s="267" customFormat="1" ht="148.5">
      <c r="B390" s="268"/>
      <c r="D390" s="346" t="s">
        <v>190</v>
      </c>
      <c r="F390" s="366" t="s">
        <v>418</v>
      </c>
      <c r="L390" s="268"/>
      <c r="M390" s="419"/>
      <c r="N390" s="269"/>
      <c r="O390" s="269"/>
      <c r="P390" s="269"/>
      <c r="Q390" s="269"/>
      <c r="R390" s="269"/>
      <c r="S390" s="269"/>
      <c r="T390" s="420"/>
      <c r="AT390" s="386" t="s">
        <v>190</v>
      </c>
      <c r="AU390" s="386" t="s">
        <v>90</v>
      </c>
    </row>
    <row r="391" spans="2:51" s="344" customFormat="1" ht="13.5">
      <c r="B391" s="345"/>
      <c r="D391" s="346" t="s">
        <v>171</v>
      </c>
      <c r="E391" s="347" t="s">
        <v>5</v>
      </c>
      <c r="F391" s="348" t="s">
        <v>172</v>
      </c>
      <c r="H391" s="349" t="s">
        <v>5</v>
      </c>
      <c r="L391" s="345"/>
      <c r="M391" s="406"/>
      <c r="N391" s="407"/>
      <c r="O391" s="407"/>
      <c r="P391" s="407"/>
      <c r="Q391" s="407"/>
      <c r="R391" s="407"/>
      <c r="S391" s="407"/>
      <c r="T391" s="408"/>
      <c r="AT391" s="349" t="s">
        <v>171</v>
      </c>
      <c r="AU391" s="349" t="s">
        <v>90</v>
      </c>
      <c r="AV391" s="344" t="s">
        <v>44</v>
      </c>
      <c r="AW391" s="344" t="s">
        <v>42</v>
      </c>
      <c r="AX391" s="344" t="s">
        <v>82</v>
      </c>
      <c r="AY391" s="349" t="s">
        <v>163</v>
      </c>
    </row>
    <row r="392" spans="2:51" s="350" customFormat="1" ht="13.5">
      <c r="B392" s="351"/>
      <c r="D392" s="346" t="s">
        <v>171</v>
      </c>
      <c r="E392" s="352" t="s">
        <v>5</v>
      </c>
      <c r="F392" s="353" t="s">
        <v>1790</v>
      </c>
      <c r="H392" s="354">
        <v>2</v>
      </c>
      <c r="L392" s="351"/>
      <c r="M392" s="409"/>
      <c r="N392" s="410"/>
      <c r="O392" s="410"/>
      <c r="P392" s="410"/>
      <c r="Q392" s="410"/>
      <c r="R392" s="410"/>
      <c r="S392" s="410"/>
      <c r="T392" s="411"/>
      <c r="AT392" s="352" t="s">
        <v>171</v>
      </c>
      <c r="AU392" s="352" t="s">
        <v>90</v>
      </c>
      <c r="AV392" s="350" t="s">
        <v>90</v>
      </c>
      <c r="AW392" s="350" t="s">
        <v>42</v>
      </c>
      <c r="AX392" s="350" t="s">
        <v>82</v>
      </c>
      <c r="AY392" s="352" t="s">
        <v>163</v>
      </c>
    </row>
    <row r="393" spans="2:51" s="350" customFormat="1" ht="13.5">
      <c r="B393" s="351"/>
      <c r="D393" s="346" t="s">
        <v>171</v>
      </c>
      <c r="E393" s="352" t="s">
        <v>5</v>
      </c>
      <c r="F393" s="353" t="s">
        <v>1791</v>
      </c>
      <c r="H393" s="354">
        <v>2</v>
      </c>
      <c r="L393" s="351"/>
      <c r="M393" s="409"/>
      <c r="N393" s="410"/>
      <c r="O393" s="410"/>
      <c r="P393" s="410"/>
      <c r="Q393" s="410"/>
      <c r="R393" s="410"/>
      <c r="S393" s="410"/>
      <c r="T393" s="411"/>
      <c r="AT393" s="352" t="s">
        <v>171</v>
      </c>
      <c r="AU393" s="352" t="s">
        <v>90</v>
      </c>
      <c r="AV393" s="350" t="s">
        <v>90</v>
      </c>
      <c r="AW393" s="350" t="s">
        <v>42</v>
      </c>
      <c r="AX393" s="350" t="s">
        <v>82</v>
      </c>
      <c r="AY393" s="352" t="s">
        <v>163</v>
      </c>
    </row>
    <row r="394" spans="2:51" s="350" customFormat="1" ht="13.5">
      <c r="B394" s="351"/>
      <c r="D394" s="346" t="s">
        <v>171</v>
      </c>
      <c r="E394" s="352" t="s">
        <v>5</v>
      </c>
      <c r="F394" s="353" t="s">
        <v>1792</v>
      </c>
      <c r="H394" s="354">
        <v>2</v>
      </c>
      <c r="L394" s="351"/>
      <c r="M394" s="409"/>
      <c r="N394" s="410"/>
      <c r="O394" s="410"/>
      <c r="P394" s="410"/>
      <c r="Q394" s="410"/>
      <c r="R394" s="410"/>
      <c r="S394" s="410"/>
      <c r="T394" s="411"/>
      <c r="AT394" s="352" t="s">
        <v>171</v>
      </c>
      <c r="AU394" s="352" t="s">
        <v>90</v>
      </c>
      <c r="AV394" s="350" t="s">
        <v>90</v>
      </c>
      <c r="AW394" s="350" t="s">
        <v>42</v>
      </c>
      <c r="AX394" s="350" t="s">
        <v>82</v>
      </c>
      <c r="AY394" s="352" t="s">
        <v>163</v>
      </c>
    </row>
    <row r="395" spans="2:51" s="355" customFormat="1" ht="13.5">
      <c r="B395" s="356"/>
      <c r="D395" s="346" t="s">
        <v>171</v>
      </c>
      <c r="E395" s="357" t="s">
        <v>5</v>
      </c>
      <c r="F395" s="358" t="s">
        <v>176</v>
      </c>
      <c r="H395" s="359">
        <v>6</v>
      </c>
      <c r="L395" s="356"/>
      <c r="M395" s="412"/>
      <c r="N395" s="413"/>
      <c r="O395" s="413"/>
      <c r="P395" s="413"/>
      <c r="Q395" s="413"/>
      <c r="R395" s="413"/>
      <c r="S395" s="413"/>
      <c r="T395" s="414"/>
      <c r="AT395" s="357" t="s">
        <v>171</v>
      </c>
      <c r="AU395" s="357" t="s">
        <v>90</v>
      </c>
      <c r="AV395" s="355" t="s">
        <v>93</v>
      </c>
      <c r="AW395" s="355" t="s">
        <v>42</v>
      </c>
      <c r="AX395" s="355" t="s">
        <v>82</v>
      </c>
      <c r="AY395" s="357" t="s">
        <v>163</v>
      </c>
    </row>
    <row r="396" spans="2:51" s="350" customFormat="1" ht="13.5">
      <c r="B396" s="351"/>
      <c r="D396" s="346" t="s">
        <v>171</v>
      </c>
      <c r="E396" s="352" t="s">
        <v>5</v>
      </c>
      <c r="F396" s="353" t="s">
        <v>1793</v>
      </c>
      <c r="H396" s="354">
        <v>2</v>
      </c>
      <c r="L396" s="351"/>
      <c r="M396" s="409"/>
      <c r="N396" s="410"/>
      <c r="O396" s="410"/>
      <c r="P396" s="410"/>
      <c r="Q396" s="410"/>
      <c r="R396" s="410"/>
      <c r="S396" s="410"/>
      <c r="T396" s="411"/>
      <c r="AT396" s="352" t="s">
        <v>171</v>
      </c>
      <c r="AU396" s="352" t="s">
        <v>90</v>
      </c>
      <c r="AV396" s="350" t="s">
        <v>90</v>
      </c>
      <c r="AW396" s="350" t="s">
        <v>42</v>
      </c>
      <c r="AX396" s="350" t="s">
        <v>82</v>
      </c>
      <c r="AY396" s="352" t="s">
        <v>163</v>
      </c>
    </row>
    <row r="397" spans="2:51" s="350" customFormat="1" ht="13.5">
      <c r="B397" s="351"/>
      <c r="D397" s="346" t="s">
        <v>171</v>
      </c>
      <c r="E397" s="352" t="s">
        <v>5</v>
      </c>
      <c r="F397" s="353" t="s">
        <v>1794</v>
      </c>
      <c r="H397" s="354">
        <v>2</v>
      </c>
      <c r="L397" s="351"/>
      <c r="M397" s="409"/>
      <c r="N397" s="410"/>
      <c r="O397" s="410"/>
      <c r="P397" s="410"/>
      <c r="Q397" s="410"/>
      <c r="R397" s="410"/>
      <c r="S397" s="410"/>
      <c r="T397" s="411"/>
      <c r="AT397" s="352" t="s">
        <v>171</v>
      </c>
      <c r="AU397" s="352" t="s">
        <v>90</v>
      </c>
      <c r="AV397" s="350" t="s">
        <v>90</v>
      </c>
      <c r="AW397" s="350" t="s">
        <v>42</v>
      </c>
      <c r="AX397" s="350" t="s">
        <v>82</v>
      </c>
      <c r="AY397" s="352" t="s">
        <v>163</v>
      </c>
    </row>
    <row r="398" spans="2:51" s="350" customFormat="1" ht="13.5">
      <c r="B398" s="351"/>
      <c r="D398" s="346" t="s">
        <v>171</v>
      </c>
      <c r="E398" s="352" t="s">
        <v>5</v>
      </c>
      <c r="F398" s="353" t="s">
        <v>1795</v>
      </c>
      <c r="H398" s="354">
        <v>2</v>
      </c>
      <c r="L398" s="351"/>
      <c r="M398" s="409"/>
      <c r="N398" s="410"/>
      <c r="O398" s="410"/>
      <c r="P398" s="410"/>
      <c r="Q398" s="410"/>
      <c r="R398" s="410"/>
      <c r="S398" s="410"/>
      <c r="T398" s="411"/>
      <c r="AT398" s="352" t="s">
        <v>171</v>
      </c>
      <c r="AU398" s="352" t="s">
        <v>90</v>
      </c>
      <c r="AV398" s="350" t="s">
        <v>90</v>
      </c>
      <c r="AW398" s="350" t="s">
        <v>42</v>
      </c>
      <c r="AX398" s="350" t="s">
        <v>82</v>
      </c>
      <c r="AY398" s="352" t="s">
        <v>163</v>
      </c>
    </row>
    <row r="399" spans="2:51" s="350" customFormat="1" ht="13.5">
      <c r="B399" s="351"/>
      <c r="D399" s="346" t="s">
        <v>171</v>
      </c>
      <c r="E399" s="352" t="s">
        <v>5</v>
      </c>
      <c r="F399" s="353" t="s">
        <v>1796</v>
      </c>
      <c r="H399" s="354">
        <v>2</v>
      </c>
      <c r="L399" s="351"/>
      <c r="M399" s="409"/>
      <c r="N399" s="410"/>
      <c r="O399" s="410"/>
      <c r="P399" s="410"/>
      <c r="Q399" s="410"/>
      <c r="R399" s="410"/>
      <c r="S399" s="410"/>
      <c r="T399" s="411"/>
      <c r="AT399" s="352" t="s">
        <v>171</v>
      </c>
      <c r="AU399" s="352" t="s">
        <v>90</v>
      </c>
      <c r="AV399" s="350" t="s">
        <v>90</v>
      </c>
      <c r="AW399" s="350" t="s">
        <v>42</v>
      </c>
      <c r="AX399" s="350" t="s">
        <v>82</v>
      </c>
      <c r="AY399" s="352" t="s">
        <v>163</v>
      </c>
    </row>
    <row r="400" spans="2:51" s="355" customFormat="1" ht="13.5">
      <c r="B400" s="356"/>
      <c r="D400" s="346" t="s">
        <v>171</v>
      </c>
      <c r="E400" s="357" t="s">
        <v>5</v>
      </c>
      <c r="F400" s="358" t="s">
        <v>179</v>
      </c>
      <c r="H400" s="359">
        <v>8</v>
      </c>
      <c r="L400" s="356"/>
      <c r="M400" s="412"/>
      <c r="N400" s="413"/>
      <c r="O400" s="413"/>
      <c r="P400" s="413"/>
      <c r="Q400" s="413"/>
      <c r="R400" s="413"/>
      <c r="S400" s="413"/>
      <c r="T400" s="414"/>
      <c r="AT400" s="357" t="s">
        <v>171</v>
      </c>
      <c r="AU400" s="357" t="s">
        <v>90</v>
      </c>
      <c r="AV400" s="355" t="s">
        <v>93</v>
      </c>
      <c r="AW400" s="355" t="s">
        <v>42</v>
      </c>
      <c r="AX400" s="355" t="s">
        <v>82</v>
      </c>
      <c r="AY400" s="357" t="s">
        <v>163</v>
      </c>
    </row>
    <row r="401" spans="2:51" s="350" customFormat="1" ht="13.5">
      <c r="B401" s="351"/>
      <c r="D401" s="346" t="s">
        <v>171</v>
      </c>
      <c r="E401" s="352" t="s">
        <v>5</v>
      </c>
      <c r="F401" s="353" t="s">
        <v>1797</v>
      </c>
      <c r="H401" s="354">
        <v>2</v>
      </c>
      <c r="L401" s="351"/>
      <c r="M401" s="409"/>
      <c r="N401" s="410"/>
      <c r="O401" s="410"/>
      <c r="P401" s="410"/>
      <c r="Q401" s="410"/>
      <c r="R401" s="410"/>
      <c r="S401" s="410"/>
      <c r="T401" s="411"/>
      <c r="AT401" s="352" t="s">
        <v>171</v>
      </c>
      <c r="AU401" s="352" t="s">
        <v>90</v>
      </c>
      <c r="AV401" s="350" t="s">
        <v>90</v>
      </c>
      <c r="AW401" s="350" t="s">
        <v>42</v>
      </c>
      <c r="AX401" s="350" t="s">
        <v>82</v>
      </c>
      <c r="AY401" s="352" t="s">
        <v>163</v>
      </c>
    </row>
    <row r="402" spans="2:51" s="355" customFormat="1" ht="13.5">
      <c r="B402" s="356"/>
      <c r="D402" s="346" t="s">
        <v>171</v>
      </c>
      <c r="E402" s="357" t="s">
        <v>5</v>
      </c>
      <c r="F402" s="358" t="s">
        <v>181</v>
      </c>
      <c r="H402" s="359">
        <v>2</v>
      </c>
      <c r="L402" s="356"/>
      <c r="M402" s="412"/>
      <c r="N402" s="413"/>
      <c r="O402" s="413"/>
      <c r="P402" s="413"/>
      <c r="Q402" s="413"/>
      <c r="R402" s="413"/>
      <c r="S402" s="413"/>
      <c r="T402" s="414"/>
      <c r="AT402" s="357" t="s">
        <v>171</v>
      </c>
      <c r="AU402" s="357" t="s">
        <v>90</v>
      </c>
      <c r="AV402" s="355" t="s">
        <v>93</v>
      </c>
      <c r="AW402" s="355" t="s">
        <v>42</v>
      </c>
      <c r="AX402" s="355" t="s">
        <v>82</v>
      </c>
      <c r="AY402" s="357" t="s">
        <v>163</v>
      </c>
    </row>
    <row r="403" spans="2:51" s="350" customFormat="1" ht="13.5">
      <c r="B403" s="351"/>
      <c r="D403" s="346" t="s">
        <v>171</v>
      </c>
      <c r="E403" s="352" t="s">
        <v>5</v>
      </c>
      <c r="F403" s="353" t="s">
        <v>1798</v>
      </c>
      <c r="H403" s="354">
        <v>2</v>
      </c>
      <c r="L403" s="351"/>
      <c r="M403" s="409"/>
      <c r="N403" s="410"/>
      <c r="O403" s="410"/>
      <c r="P403" s="410"/>
      <c r="Q403" s="410"/>
      <c r="R403" s="410"/>
      <c r="S403" s="410"/>
      <c r="T403" s="411"/>
      <c r="AT403" s="352" t="s">
        <v>171</v>
      </c>
      <c r="AU403" s="352" t="s">
        <v>90</v>
      </c>
      <c r="AV403" s="350" t="s">
        <v>90</v>
      </c>
      <c r="AW403" s="350" t="s">
        <v>42</v>
      </c>
      <c r="AX403" s="350" t="s">
        <v>82</v>
      </c>
      <c r="AY403" s="352" t="s">
        <v>163</v>
      </c>
    </row>
    <row r="404" spans="2:51" s="355" customFormat="1" ht="13.5">
      <c r="B404" s="356"/>
      <c r="D404" s="346" t="s">
        <v>171</v>
      </c>
      <c r="E404" s="357" t="s">
        <v>5</v>
      </c>
      <c r="F404" s="358" t="s">
        <v>653</v>
      </c>
      <c r="H404" s="359">
        <v>2</v>
      </c>
      <c r="L404" s="356"/>
      <c r="M404" s="412"/>
      <c r="N404" s="413"/>
      <c r="O404" s="413"/>
      <c r="P404" s="413"/>
      <c r="Q404" s="413"/>
      <c r="R404" s="413"/>
      <c r="S404" s="413"/>
      <c r="T404" s="414"/>
      <c r="AT404" s="357" t="s">
        <v>171</v>
      </c>
      <c r="AU404" s="357" t="s">
        <v>90</v>
      </c>
      <c r="AV404" s="355" t="s">
        <v>93</v>
      </c>
      <c r="AW404" s="355" t="s">
        <v>42</v>
      </c>
      <c r="AX404" s="355" t="s">
        <v>82</v>
      </c>
      <c r="AY404" s="357" t="s">
        <v>163</v>
      </c>
    </row>
    <row r="405" spans="2:51" s="350" customFormat="1" ht="13.5">
      <c r="B405" s="351"/>
      <c r="D405" s="346" t="s">
        <v>171</v>
      </c>
      <c r="E405" s="352" t="s">
        <v>5</v>
      </c>
      <c r="F405" s="353" t="s">
        <v>1799</v>
      </c>
      <c r="H405" s="354">
        <v>2</v>
      </c>
      <c r="L405" s="351"/>
      <c r="M405" s="409"/>
      <c r="N405" s="410"/>
      <c r="O405" s="410"/>
      <c r="P405" s="410"/>
      <c r="Q405" s="410"/>
      <c r="R405" s="410"/>
      <c r="S405" s="410"/>
      <c r="T405" s="411"/>
      <c r="AT405" s="352" t="s">
        <v>171</v>
      </c>
      <c r="AU405" s="352" t="s">
        <v>90</v>
      </c>
      <c r="AV405" s="350" t="s">
        <v>90</v>
      </c>
      <c r="AW405" s="350" t="s">
        <v>42</v>
      </c>
      <c r="AX405" s="350" t="s">
        <v>82</v>
      </c>
      <c r="AY405" s="352" t="s">
        <v>163</v>
      </c>
    </row>
    <row r="406" spans="2:51" s="350" customFormat="1" ht="13.5">
      <c r="B406" s="351"/>
      <c r="D406" s="346" t="s">
        <v>171</v>
      </c>
      <c r="E406" s="352" t="s">
        <v>5</v>
      </c>
      <c r="F406" s="353" t="s">
        <v>1800</v>
      </c>
      <c r="H406" s="354">
        <v>2</v>
      </c>
      <c r="L406" s="351"/>
      <c r="M406" s="409"/>
      <c r="N406" s="410"/>
      <c r="O406" s="410"/>
      <c r="P406" s="410"/>
      <c r="Q406" s="410"/>
      <c r="R406" s="410"/>
      <c r="S406" s="410"/>
      <c r="T406" s="411"/>
      <c r="AT406" s="352" t="s">
        <v>171</v>
      </c>
      <c r="AU406" s="352" t="s">
        <v>90</v>
      </c>
      <c r="AV406" s="350" t="s">
        <v>90</v>
      </c>
      <c r="AW406" s="350" t="s">
        <v>42</v>
      </c>
      <c r="AX406" s="350" t="s">
        <v>82</v>
      </c>
      <c r="AY406" s="352" t="s">
        <v>163</v>
      </c>
    </row>
    <row r="407" spans="2:51" s="355" customFormat="1" ht="13.5">
      <c r="B407" s="356"/>
      <c r="D407" s="346" t="s">
        <v>171</v>
      </c>
      <c r="E407" s="357" t="s">
        <v>5</v>
      </c>
      <c r="F407" s="358" t="s">
        <v>184</v>
      </c>
      <c r="H407" s="359">
        <v>4</v>
      </c>
      <c r="L407" s="356"/>
      <c r="M407" s="412"/>
      <c r="N407" s="413"/>
      <c r="O407" s="413"/>
      <c r="P407" s="413"/>
      <c r="Q407" s="413"/>
      <c r="R407" s="413"/>
      <c r="S407" s="413"/>
      <c r="T407" s="414"/>
      <c r="AT407" s="357" t="s">
        <v>171</v>
      </c>
      <c r="AU407" s="357" t="s">
        <v>90</v>
      </c>
      <c r="AV407" s="355" t="s">
        <v>93</v>
      </c>
      <c r="AW407" s="355" t="s">
        <v>42</v>
      </c>
      <c r="AX407" s="355" t="s">
        <v>82</v>
      </c>
      <c r="AY407" s="357" t="s">
        <v>163</v>
      </c>
    </row>
    <row r="408" spans="2:51" s="360" customFormat="1" ht="13.5">
      <c r="B408" s="361"/>
      <c r="D408" s="362" t="s">
        <v>171</v>
      </c>
      <c r="E408" s="363" t="s">
        <v>5</v>
      </c>
      <c r="F408" s="364" t="s">
        <v>185</v>
      </c>
      <c r="H408" s="365">
        <v>22</v>
      </c>
      <c r="L408" s="361"/>
      <c r="M408" s="415"/>
      <c r="N408" s="416"/>
      <c r="O408" s="416"/>
      <c r="P408" s="416"/>
      <c r="Q408" s="416"/>
      <c r="R408" s="416"/>
      <c r="S408" s="416"/>
      <c r="T408" s="417"/>
      <c r="AT408" s="418" t="s">
        <v>171</v>
      </c>
      <c r="AU408" s="418" t="s">
        <v>90</v>
      </c>
      <c r="AV408" s="360" t="s">
        <v>96</v>
      </c>
      <c r="AW408" s="360" t="s">
        <v>42</v>
      </c>
      <c r="AX408" s="360" t="s">
        <v>44</v>
      </c>
      <c r="AY408" s="418" t="s">
        <v>163</v>
      </c>
    </row>
    <row r="409" spans="2:65" s="267" customFormat="1" ht="22.5" customHeight="1">
      <c r="B409" s="268"/>
      <c r="C409" s="367" t="s">
        <v>420</v>
      </c>
      <c r="D409" s="367" t="s">
        <v>256</v>
      </c>
      <c r="E409" s="368" t="s">
        <v>481</v>
      </c>
      <c r="F409" s="369" t="s">
        <v>482</v>
      </c>
      <c r="G409" s="370" t="s">
        <v>168</v>
      </c>
      <c r="H409" s="371">
        <v>22</v>
      </c>
      <c r="I409" s="137"/>
      <c r="J409" s="372">
        <f>ROUND(I409*H409,2)</f>
        <v>0</v>
      </c>
      <c r="K409" s="369" t="s">
        <v>5</v>
      </c>
      <c r="L409" s="421"/>
      <c r="M409" s="422" t="s">
        <v>5</v>
      </c>
      <c r="N409" s="423" t="s">
        <v>53</v>
      </c>
      <c r="O409" s="269"/>
      <c r="P409" s="403">
        <f>O409*H409</f>
        <v>0</v>
      </c>
      <c r="Q409" s="403">
        <v>0.0024</v>
      </c>
      <c r="R409" s="403">
        <f>Q409*H409</f>
        <v>0.05279999999999999</v>
      </c>
      <c r="S409" s="403">
        <v>0</v>
      </c>
      <c r="T409" s="404">
        <f>S409*H409</f>
        <v>0</v>
      </c>
      <c r="AR409" s="386" t="s">
        <v>423</v>
      </c>
      <c r="AT409" s="386" t="s">
        <v>256</v>
      </c>
      <c r="AU409" s="386" t="s">
        <v>90</v>
      </c>
      <c r="AY409" s="386" t="s">
        <v>163</v>
      </c>
      <c r="BE409" s="405">
        <f>IF(N409="základní",J409,0)</f>
        <v>0</v>
      </c>
      <c r="BF409" s="405">
        <f>IF(N409="snížená",J409,0)</f>
        <v>0</v>
      </c>
      <c r="BG409" s="405">
        <f>IF(N409="zákl. přenesená",J409,0)</f>
        <v>0</v>
      </c>
      <c r="BH409" s="405">
        <f>IF(N409="sníž. přenesená",J409,0)</f>
        <v>0</v>
      </c>
      <c r="BI409" s="405">
        <f>IF(N409="nulová",J409,0)</f>
        <v>0</v>
      </c>
      <c r="BJ409" s="386" t="s">
        <v>44</v>
      </c>
      <c r="BK409" s="405">
        <f>ROUND(I409*H409,2)</f>
        <v>0</v>
      </c>
      <c r="BL409" s="386" t="s">
        <v>333</v>
      </c>
      <c r="BM409" s="386" t="s">
        <v>1801</v>
      </c>
    </row>
    <row r="410" spans="2:65" s="267" customFormat="1" ht="22.5" customHeight="1">
      <c r="B410" s="268"/>
      <c r="C410" s="338" t="s">
        <v>425</v>
      </c>
      <c r="D410" s="338" t="s">
        <v>165</v>
      </c>
      <c r="E410" s="339" t="s">
        <v>485</v>
      </c>
      <c r="F410" s="340" t="s">
        <v>486</v>
      </c>
      <c r="G410" s="341" t="s">
        <v>168</v>
      </c>
      <c r="H410" s="342">
        <v>11</v>
      </c>
      <c r="I410" s="107"/>
      <c r="J410" s="343">
        <f>ROUND(I410*H410,2)</f>
        <v>0</v>
      </c>
      <c r="K410" s="340" t="s">
        <v>169</v>
      </c>
      <c r="L410" s="268"/>
      <c r="M410" s="401" t="s">
        <v>5</v>
      </c>
      <c r="N410" s="402" t="s">
        <v>53</v>
      </c>
      <c r="O410" s="269"/>
      <c r="P410" s="403">
        <f>O410*H410</f>
        <v>0</v>
      </c>
      <c r="Q410" s="403">
        <v>0</v>
      </c>
      <c r="R410" s="403">
        <f>Q410*H410</f>
        <v>0</v>
      </c>
      <c r="S410" s="403">
        <v>0</v>
      </c>
      <c r="T410" s="404">
        <f>S410*H410</f>
        <v>0</v>
      </c>
      <c r="AR410" s="386" t="s">
        <v>333</v>
      </c>
      <c r="AT410" s="386" t="s">
        <v>165</v>
      </c>
      <c r="AU410" s="386" t="s">
        <v>90</v>
      </c>
      <c r="AY410" s="386" t="s">
        <v>163</v>
      </c>
      <c r="BE410" s="405">
        <f>IF(N410="základní",J410,0)</f>
        <v>0</v>
      </c>
      <c r="BF410" s="405">
        <f>IF(N410="snížená",J410,0)</f>
        <v>0</v>
      </c>
      <c r="BG410" s="405">
        <f>IF(N410="zákl. přenesená",J410,0)</f>
        <v>0</v>
      </c>
      <c r="BH410" s="405">
        <f>IF(N410="sníž. přenesená",J410,0)</f>
        <v>0</v>
      </c>
      <c r="BI410" s="405">
        <f>IF(N410="nulová",J410,0)</f>
        <v>0</v>
      </c>
      <c r="BJ410" s="386" t="s">
        <v>44</v>
      </c>
      <c r="BK410" s="405">
        <f>ROUND(I410*H410,2)</f>
        <v>0</v>
      </c>
      <c r="BL410" s="386" t="s">
        <v>333</v>
      </c>
      <c r="BM410" s="386" t="s">
        <v>1802</v>
      </c>
    </row>
    <row r="411" spans="2:47" s="267" customFormat="1" ht="148.5">
      <c r="B411" s="268"/>
      <c r="D411" s="346" t="s">
        <v>190</v>
      </c>
      <c r="F411" s="366" t="s">
        <v>418</v>
      </c>
      <c r="L411" s="268"/>
      <c r="M411" s="419"/>
      <c r="N411" s="269"/>
      <c r="O411" s="269"/>
      <c r="P411" s="269"/>
      <c r="Q411" s="269"/>
      <c r="R411" s="269"/>
      <c r="S411" s="269"/>
      <c r="T411" s="420"/>
      <c r="AT411" s="386" t="s">
        <v>190</v>
      </c>
      <c r="AU411" s="386" t="s">
        <v>90</v>
      </c>
    </row>
    <row r="412" spans="2:51" s="344" customFormat="1" ht="13.5">
      <c r="B412" s="345"/>
      <c r="D412" s="346" t="s">
        <v>171</v>
      </c>
      <c r="E412" s="347" t="s">
        <v>5</v>
      </c>
      <c r="F412" s="348" t="s">
        <v>172</v>
      </c>
      <c r="H412" s="349" t="s">
        <v>5</v>
      </c>
      <c r="L412" s="345"/>
      <c r="M412" s="406"/>
      <c r="N412" s="407"/>
      <c r="O412" s="407"/>
      <c r="P412" s="407"/>
      <c r="Q412" s="407"/>
      <c r="R412" s="407"/>
      <c r="S412" s="407"/>
      <c r="T412" s="408"/>
      <c r="AT412" s="349" t="s">
        <v>171</v>
      </c>
      <c r="AU412" s="349" t="s">
        <v>90</v>
      </c>
      <c r="AV412" s="344" t="s">
        <v>44</v>
      </c>
      <c r="AW412" s="344" t="s">
        <v>42</v>
      </c>
      <c r="AX412" s="344" t="s">
        <v>82</v>
      </c>
      <c r="AY412" s="349" t="s">
        <v>163</v>
      </c>
    </row>
    <row r="413" spans="2:51" s="350" customFormat="1" ht="13.5">
      <c r="B413" s="351"/>
      <c r="D413" s="346" t="s">
        <v>171</v>
      </c>
      <c r="E413" s="352" t="s">
        <v>5</v>
      </c>
      <c r="F413" s="353" t="s">
        <v>1653</v>
      </c>
      <c r="H413" s="354">
        <v>1</v>
      </c>
      <c r="L413" s="351"/>
      <c r="M413" s="409"/>
      <c r="N413" s="410"/>
      <c r="O413" s="410"/>
      <c r="P413" s="410"/>
      <c r="Q413" s="410"/>
      <c r="R413" s="410"/>
      <c r="S413" s="410"/>
      <c r="T413" s="411"/>
      <c r="AT413" s="352" t="s">
        <v>171</v>
      </c>
      <c r="AU413" s="352" t="s">
        <v>90</v>
      </c>
      <c r="AV413" s="350" t="s">
        <v>90</v>
      </c>
      <c r="AW413" s="350" t="s">
        <v>42</v>
      </c>
      <c r="AX413" s="350" t="s">
        <v>82</v>
      </c>
      <c r="AY413" s="352" t="s">
        <v>163</v>
      </c>
    </row>
    <row r="414" spans="2:51" s="350" customFormat="1" ht="13.5">
      <c r="B414" s="351"/>
      <c r="D414" s="346" t="s">
        <v>171</v>
      </c>
      <c r="E414" s="352" t="s">
        <v>5</v>
      </c>
      <c r="F414" s="353" t="s">
        <v>1741</v>
      </c>
      <c r="H414" s="354">
        <v>1</v>
      </c>
      <c r="L414" s="351"/>
      <c r="M414" s="409"/>
      <c r="N414" s="410"/>
      <c r="O414" s="410"/>
      <c r="P414" s="410"/>
      <c r="Q414" s="410"/>
      <c r="R414" s="410"/>
      <c r="S414" s="410"/>
      <c r="T414" s="411"/>
      <c r="AT414" s="352" t="s">
        <v>171</v>
      </c>
      <c r="AU414" s="352" t="s">
        <v>90</v>
      </c>
      <c r="AV414" s="350" t="s">
        <v>90</v>
      </c>
      <c r="AW414" s="350" t="s">
        <v>42</v>
      </c>
      <c r="AX414" s="350" t="s">
        <v>82</v>
      </c>
      <c r="AY414" s="352" t="s">
        <v>163</v>
      </c>
    </row>
    <row r="415" spans="2:51" s="350" customFormat="1" ht="13.5">
      <c r="B415" s="351"/>
      <c r="D415" s="346" t="s">
        <v>171</v>
      </c>
      <c r="E415" s="352" t="s">
        <v>5</v>
      </c>
      <c r="F415" s="353" t="s">
        <v>1548</v>
      </c>
      <c r="H415" s="354">
        <v>1</v>
      </c>
      <c r="L415" s="351"/>
      <c r="M415" s="409"/>
      <c r="N415" s="410"/>
      <c r="O415" s="410"/>
      <c r="P415" s="410"/>
      <c r="Q415" s="410"/>
      <c r="R415" s="410"/>
      <c r="S415" s="410"/>
      <c r="T415" s="411"/>
      <c r="AT415" s="352" t="s">
        <v>171</v>
      </c>
      <c r="AU415" s="352" t="s">
        <v>90</v>
      </c>
      <c r="AV415" s="350" t="s">
        <v>90</v>
      </c>
      <c r="AW415" s="350" t="s">
        <v>42</v>
      </c>
      <c r="AX415" s="350" t="s">
        <v>82</v>
      </c>
      <c r="AY415" s="352" t="s">
        <v>163</v>
      </c>
    </row>
    <row r="416" spans="2:51" s="355" customFormat="1" ht="13.5">
      <c r="B416" s="356"/>
      <c r="D416" s="346" t="s">
        <v>171</v>
      </c>
      <c r="E416" s="357" t="s">
        <v>5</v>
      </c>
      <c r="F416" s="358" t="s">
        <v>176</v>
      </c>
      <c r="H416" s="359">
        <v>3</v>
      </c>
      <c r="L416" s="356"/>
      <c r="M416" s="412"/>
      <c r="N416" s="413"/>
      <c r="O416" s="413"/>
      <c r="P416" s="413"/>
      <c r="Q416" s="413"/>
      <c r="R416" s="413"/>
      <c r="S416" s="413"/>
      <c r="T416" s="414"/>
      <c r="AT416" s="357" t="s">
        <v>171</v>
      </c>
      <c r="AU416" s="357" t="s">
        <v>90</v>
      </c>
      <c r="AV416" s="355" t="s">
        <v>93</v>
      </c>
      <c r="AW416" s="355" t="s">
        <v>42</v>
      </c>
      <c r="AX416" s="355" t="s">
        <v>82</v>
      </c>
      <c r="AY416" s="357" t="s">
        <v>163</v>
      </c>
    </row>
    <row r="417" spans="2:51" s="350" customFormat="1" ht="13.5">
      <c r="B417" s="351"/>
      <c r="D417" s="346" t="s">
        <v>171</v>
      </c>
      <c r="E417" s="352" t="s">
        <v>5</v>
      </c>
      <c r="F417" s="353" t="s">
        <v>1742</v>
      </c>
      <c r="H417" s="354">
        <v>1</v>
      </c>
      <c r="L417" s="351"/>
      <c r="M417" s="409"/>
      <c r="N417" s="410"/>
      <c r="O417" s="410"/>
      <c r="P417" s="410"/>
      <c r="Q417" s="410"/>
      <c r="R417" s="410"/>
      <c r="S417" s="410"/>
      <c r="T417" s="411"/>
      <c r="AT417" s="352" t="s">
        <v>171</v>
      </c>
      <c r="AU417" s="352" t="s">
        <v>90</v>
      </c>
      <c r="AV417" s="350" t="s">
        <v>90</v>
      </c>
      <c r="AW417" s="350" t="s">
        <v>42</v>
      </c>
      <c r="AX417" s="350" t="s">
        <v>82</v>
      </c>
      <c r="AY417" s="352" t="s">
        <v>163</v>
      </c>
    </row>
    <row r="418" spans="2:51" s="350" customFormat="1" ht="13.5">
      <c r="B418" s="351"/>
      <c r="D418" s="346" t="s">
        <v>171</v>
      </c>
      <c r="E418" s="352" t="s">
        <v>5</v>
      </c>
      <c r="F418" s="353" t="s">
        <v>1006</v>
      </c>
      <c r="H418" s="354">
        <v>1</v>
      </c>
      <c r="L418" s="351"/>
      <c r="M418" s="409"/>
      <c r="N418" s="410"/>
      <c r="O418" s="410"/>
      <c r="P418" s="410"/>
      <c r="Q418" s="410"/>
      <c r="R418" s="410"/>
      <c r="S418" s="410"/>
      <c r="T418" s="411"/>
      <c r="AT418" s="352" t="s">
        <v>171</v>
      </c>
      <c r="AU418" s="352" t="s">
        <v>90</v>
      </c>
      <c r="AV418" s="350" t="s">
        <v>90</v>
      </c>
      <c r="AW418" s="350" t="s">
        <v>42</v>
      </c>
      <c r="AX418" s="350" t="s">
        <v>82</v>
      </c>
      <c r="AY418" s="352" t="s">
        <v>163</v>
      </c>
    </row>
    <row r="419" spans="2:51" s="350" customFormat="1" ht="13.5">
      <c r="B419" s="351"/>
      <c r="D419" s="346" t="s">
        <v>171</v>
      </c>
      <c r="E419" s="352" t="s">
        <v>5</v>
      </c>
      <c r="F419" s="353" t="s">
        <v>836</v>
      </c>
      <c r="H419" s="354">
        <v>1</v>
      </c>
      <c r="L419" s="351"/>
      <c r="M419" s="409"/>
      <c r="N419" s="410"/>
      <c r="O419" s="410"/>
      <c r="P419" s="410"/>
      <c r="Q419" s="410"/>
      <c r="R419" s="410"/>
      <c r="S419" s="410"/>
      <c r="T419" s="411"/>
      <c r="AT419" s="352" t="s">
        <v>171</v>
      </c>
      <c r="AU419" s="352" t="s">
        <v>90</v>
      </c>
      <c r="AV419" s="350" t="s">
        <v>90</v>
      </c>
      <c r="AW419" s="350" t="s">
        <v>42</v>
      </c>
      <c r="AX419" s="350" t="s">
        <v>82</v>
      </c>
      <c r="AY419" s="352" t="s">
        <v>163</v>
      </c>
    </row>
    <row r="420" spans="2:51" s="350" customFormat="1" ht="13.5">
      <c r="B420" s="351"/>
      <c r="D420" s="346" t="s">
        <v>171</v>
      </c>
      <c r="E420" s="352" t="s">
        <v>5</v>
      </c>
      <c r="F420" s="353" t="s">
        <v>1743</v>
      </c>
      <c r="H420" s="354">
        <v>1</v>
      </c>
      <c r="L420" s="351"/>
      <c r="M420" s="409"/>
      <c r="N420" s="410"/>
      <c r="O420" s="410"/>
      <c r="P420" s="410"/>
      <c r="Q420" s="410"/>
      <c r="R420" s="410"/>
      <c r="S420" s="410"/>
      <c r="T420" s="411"/>
      <c r="AT420" s="352" t="s">
        <v>171</v>
      </c>
      <c r="AU420" s="352" t="s">
        <v>90</v>
      </c>
      <c r="AV420" s="350" t="s">
        <v>90</v>
      </c>
      <c r="AW420" s="350" t="s">
        <v>42</v>
      </c>
      <c r="AX420" s="350" t="s">
        <v>82</v>
      </c>
      <c r="AY420" s="352" t="s">
        <v>163</v>
      </c>
    </row>
    <row r="421" spans="2:51" s="355" customFormat="1" ht="13.5">
      <c r="B421" s="356"/>
      <c r="D421" s="346" t="s">
        <v>171</v>
      </c>
      <c r="E421" s="357" t="s">
        <v>5</v>
      </c>
      <c r="F421" s="358" t="s">
        <v>179</v>
      </c>
      <c r="H421" s="359">
        <v>4</v>
      </c>
      <c r="L421" s="356"/>
      <c r="M421" s="412"/>
      <c r="N421" s="413"/>
      <c r="O421" s="413"/>
      <c r="P421" s="413"/>
      <c r="Q421" s="413"/>
      <c r="R421" s="413"/>
      <c r="S421" s="413"/>
      <c r="T421" s="414"/>
      <c r="AT421" s="357" t="s">
        <v>171</v>
      </c>
      <c r="AU421" s="357" t="s">
        <v>90</v>
      </c>
      <c r="AV421" s="355" t="s">
        <v>93</v>
      </c>
      <c r="AW421" s="355" t="s">
        <v>42</v>
      </c>
      <c r="AX421" s="355" t="s">
        <v>82</v>
      </c>
      <c r="AY421" s="357" t="s">
        <v>163</v>
      </c>
    </row>
    <row r="422" spans="2:51" s="350" customFormat="1" ht="13.5">
      <c r="B422" s="351"/>
      <c r="D422" s="346" t="s">
        <v>171</v>
      </c>
      <c r="E422" s="352" t="s">
        <v>5</v>
      </c>
      <c r="F422" s="353" t="s">
        <v>1299</v>
      </c>
      <c r="H422" s="354">
        <v>1</v>
      </c>
      <c r="L422" s="351"/>
      <c r="M422" s="409"/>
      <c r="N422" s="410"/>
      <c r="O422" s="410"/>
      <c r="P422" s="410"/>
      <c r="Q422" s="410"/>
      <c r="R422" s="410"/>
      <c r="S422" s="410"/>
      <c r="T422" s="411"/>
      <c r="AT422" s="352" t="s">
        <v>171</v>
      </c>
      <c r="AU422" s="352" t="s">
        <v>90</v>
      </c>
      <c r="AV422" s="350" t="s">
        <v>90</v>
      </c>
      <c r="AW422" s="350" t="s">
        <v>42</v>
      </c>
      <c r="AX422" s="350" t="s">
        <v>82</v>
      </c>
      <c r="AY422" s="352" t="s">
        <v>163</v>
      </c>
    </row>
    <row r="423" spans="2:51" s="355" customFormat="1" ht="13.5">
      <c r="B423" s="356"/>
      <c r="D423" s="346" t="s">
        <v>171</v>
      </c>
      <c r="E423" s="357" t="s">
        <v>5</v>
      </c>
      <c r="F423" s="358" t="s">
        <v>181</v>
      </c>
      <c r="H423" s="359">
        <v>1</v>
      </c>
      <c r="L423" s="356"/>
      <c r="M423" s="412"/>
      <c r="N423" s="413"/>
      <c r="O423" s="413"/>
      <c r="P423" s="413"/>
      <c r="Q423" s="413"/>
      <c r="R423" s="413"/>
      <c r="S423" s="413"/>
      <c r="T423" s="414"/>
      <c r="AT423" s="357" t="s">
        <v>171</v>
      </c>
      <c r="AU423" s="357" t="s">
        <v>90</v>
      </c>
      <c r="AV423" s="355" t="s">
        <v>93</v>
      </c>
      <c r="AW423" s="355" t="s">
        <v>42</v>
      </c>
      <c r="AX423" s="355" t="s">
        <v>82</v>
      </c>
      <c r="AY423" s="357" t="s">
        <v>163</v>
      </c>
    </row>
    <row r="424" spans="2:51" s="350" customFormat="1" ht="13.5">
      <c r="B424" s="351"/>
      <c r="D424" s="346" t="s">
        <v>171</v>
      </c>
      <c r="E424" s="352" t="s">
        <v>5</v>
      </c>
      <c r="F424" s="353" t="s">
        <v>827</v>
      </c>
      <c r="H424" s="354">
        <v>1</v>
      </c>
      <c r="L424" s="351"/>
      <c r="M424" s="409"/>
      <c r="N424" s="410"/>
      <c r="O424" s="410"/>
      <c r="P424" s="410"/>
      <c r="Q424" s="410"/>
      <c r="R424" s="410"/>
      <c r="S424" s="410"/>
      <c r="T424" s="411"/>
      <c r="AT424" s="352" t="s">
        <v>171</v>
      </c>
      <c r="AU424" s="352" t="s">
        <v>90</v>
      </c>
      <c r="AV424" s="350" t="s">
        <v>90</v>
      </c>
      <c r="AW424" s="350" t="s">
        <v>42</v>
      </c>
      <c r="AX424" s="350" t="s">
        <v>82</v>
      </c>
      <c r="AY424" s="352" t="s">
        <v>163</v>
      </c>
    </row>
    <row r="425" spans="2:51" s="355" customFormat="1" ht="13.5">
      <c r="B425" s="356"/>
      <c r="D425" s="346" t="s">
        <v>171</v>
      </c>
      <c r="E425" s="357" t="s">
        <v>5</v>
      </c>
      <c r="F425" s="358" t="s">
        <v>653</v>
      </c>
      <c r="H425" s="359">
        <v>1</v>
      </c>
      <c r="L425" s="356"/>
      <c r="M425" s="412"/>
      <c r="N425" s="413"/>
      <c r="O425" s="413"/>
      <c r="P425" s="413"/>
      <c r="Q425" s="413"/>
      <c r="R425" s="413"/>
      <c r="S425" s="413"/>
      <c r="T425" s="414"/>
      <c r="AT425" s="357" t="s">
        <v>171</v>
      </c>
      <c r="AU425" s="357" t="s">
        <v>90</v>
      </c>
      <c r="AV425" s="355" t="s">
        <v>93</v>
      </c>
      <c r="AW425" s="355" t="s">
        <v>42</v>
      </c>
      <c r="AX425" s="355" t="s">
        <v>82</v>
      </c>
      <c r="AY425" s="357" t="s">
        <v>163</v>
      </c>
    </row>
    <row r="426" spans="2:51" s="350" customFormat="1" ht="13.5">
      <c r="B426" s="351"/>
      <c r="D426" s="346" t="s">
        <v>171</v>
      </c>
      <c r="E426" s="352" t="s">
        <v>5</v>
      </c>
      <c r="F426" s="353" t="s">
        <v>834</v>
      </c>
      <c r="H426" s="354">
        <v>1</v>
      </c>
      <c r="L426" s="351"/>
      <c r="M426" s="409"/>
      <c r="N426" s="410"/>
      <c r="O426" s="410"/>
      <c r="P426" s="410"/>
      <c r="Q426" s="410"/>
      <c r="R426" s="410"/>
      <c r="S426" s="410"/>
      <c r="T426" s="411"/>
      <c r="AT426" s="352" t="s">
        <v>171</v>
      </c>
      <c r="AU426" s="352" t="s">
        <v>90</v>
      </c>
      <c r="AV426" s="350" t="s">
        <v>90</v>
      </c>
      <c r="AW426" s="350" t="s">
        <v>42</v>
      </c>
      <c r="AX426" s="350" t="s">
        <v>82</v>
      </c>
      <c r="AY426" s="352" t="s">
        <v>163</v>
      </c>
    </row>
    <row r="427" spans="2:51" s="350" customFormat="1" ht="13.5">
      <c r="B427" s="351"/>
      <c r="D427" s="346" t="s">
        <v>171</v>
      </c>
      <c r="E427" s="352" t="s">
        <v>5</v>
      </c>
      <c r="F427" s="353" t="s">
        <v>835</v>
      </c>
      <c r="H427" s="354">
        <v>1</v>
      </c>
      <c r="L427" s="351"/>
      <c r="M427" s="409"/>
      <c r="N427" s="410"/>
      <c r="O427" s="410"/>
      <c r="P427" s="410"/>
      <c r="Q427" s="410"/>
      <c r="R427" s="410"/>
      <c r="S427" s="410"/>
      <c r="T427" s="411"/>
      <c r="AT427" s="352" t="s">
        <v>171</v>
      </c>
      <c r="AU427" s="352" t="s">
        <v>90</v>
      </c>
      <c r="AV427" s="350" t="s">
        <v>90</v>
      </c>
      <c r="AW427" s="350" t="s">
        <v>42</v>
      </c>
      <c r="AX427" s="350" t="s">
        <v>82</v>
      </c>
      <c r="AY427" s="352" t="s">
        <v>163</v>
      </c>
    </row>
    <row r="428" spans="2:51" s="355" customFormat="1" ht="13.5">
      <c r="B428" s="356"/>
      <c r="D428" s="346" t="s">
        <v>171</v>
      </c>
      <c r="E428" s="357" t="s">
        <v>5</v>
      </c>
      <c r="F428" s="358" t="s">
        <v>184</v>
      </c>
      <c r="H428" s="359">
        <v>2</v>
      </c>
      <c r="L428" s="356"/>
      <c r="M428" s="412"/>
      <c r="N428" s="413"/>
      <c r="O428" s="413"/>
      <c r="P428" s="413"/>
      <c r="Q428" s="413"/>
      <c r="R428" s="413"/>
      <c r="S428" s="413"/>
      <c r="T428" s="414"/>
      <c r="AT428" s="357" t="s">
        <v>171</v>
      </c>
      <c r="AU428" s="357" t="s">
        <v>90</v>
      </c>
      <c r="AV428" s="355" t="s">
        <v>93</v>
      </c>
      <c r="AW428" s="355" t="s">
        <v>42</v>
      </c>
      <c r="AX428" s="355" t="s">
        <v>82</v>
      </c>
      <c r="AY428" s="357" t="s">
        <v>163</v>
      </c>
    </row>
    <row r="429" spans="2:51" s="360" customFormat="1" ht="13.5">
      <c r="B429" s="361"/>
      <c r="D429" s="362" t="s">
        <v>171</v>
      </c>
      <c r="E429" s="363" t="s">
        <v>5</v>
      </c>
      <c r="F429" s="364" t="s">
        <v>185</v>
      </c>
      <c r="H429" s="365">
        <v>11</v>
      </c>
      <c r="L429" s="361"/>
      <c r="M429" s="415"/>
      <c r="N429" s="416"/>
      <c r="O429" s="416"/>
      <c r="P429" s="416"/>
      <c r="Q429" s="416"/>
      <c r="R429" s="416"/>
      <c r="S429" s="416"/>
      <c r="T429" s="417"/>
      <c r="AT429" s="418" t="s">
        <v>171</v>
      </c>
      <c r="AU429" s="418" t="s">
        <v>90</v>
      </c>
      <c r="AV429" s="360" t="s">
        <v>96</v>
      </c>
      <c r="AW429" s="360" t="s">
        <v>42</v>
      </c>
      <c r="AX429" s="360" t="s">
        <v>44</v>
      </c>
      <c r="AY429" s="418" t="s">
        <v>163</v>
      </c>
    </row>
    <row r="430" spans="2:65" s="267" customFormat="1" ht="22.5" customHeight="1">
      <c r="B430" s="268"/>
      <c r="C430" s="367" t="s">
        <v>433</v>
      </c>
      <c r="D430" s="367" t="s">
        <v>256</v>
      </c>
      <c r="E430" s="368" t="s">
        <v>490</v>
      </c>
      <c r="F430" s="369" t="s">
        <v>491</v>
      </c>
      <c r="G430" s="370" t="s">
        <v>168</v>
      </c>
      <c r="H430" s="371">
        <v>11</v>
      </c>
      <c r="I430" s="137"/>
      <c r="J430" s="372">
        <f>ROUND(I430*H430,2)</f>
        <v>0</v>
      </c>
      <c r="K430" s="369" t="s">
        <v>169</v>
      </c>
      <c r="L430" s="421"/>
      <c r="M430" s="422" t="s">
        <v>5</v>
      </c>
      <c r="N430" s="423" t="s">
        <v>53</v>
      </c>
      <c r="O430" s="269"/>
      <c r="P430" s="403">
        <f>O430*H430</f>
        <v>0</v>
      </c>
      <c r="Q430" s="403">
        <v>0.0012</v>
      </c>
      <c r="R430" s="403">
        <f>Q430*H430</f>
        <v>0.013199999999999998</v>
      </c>
      <c r="S430" s="403">
        <v>0</v>
      </c>
      <c r="T430" s="404">
        <f>S430*H430</f>
        <v>0</v>
      </c>
      <c r="AR430" s="386" t="s">
        <v>423</v>
      </c>
      <c r="AT430" s="386" t="s">
        <v>256</v>
      </c>
      <c r="AU430" s="386" t="s">
        <v>90</v>
      </c>
      <c r="AY430" s="386" t="s">
        <v>163</v>
      </c>
      <c r="BE430" s="405">
        <f>IF(N430="základní",J430,0)</f>
        <v>0</v>
      </c>
      <c r="BF430" s="405">
        <f>IF(N430="snížená",J430,0)</f>
        <v>0</v>
      </c>
      <c r="BG430" s="405">
        <f>IF(N430="zákl. přenesená",J430,0)</f>
        <v>0</v>
      </c>
      <c r="BH430" s="405">
        <f>IF(N430="sníž. přenesená",J430,0)</f>
        <v>0</v>
      </c>
      <c r="BI430" s="405">
        <f>IF(N430="nulová",J430,0)</f>
        <v>0</v>
      </c>
      <c r="BJ430" s="386" t="s">
        <v>44</v>
      </c>
      <c r="BK430" s="405">
        <f>ROUND(I430*H430,2)</f>
        <v>0</v>
      </c>
      <c r="BL430" s="386" t="s">
        <v>333</v>
      </c>
      <c r="BM430" s="386" t="s">
        <v>1803</v>
      </c>
    </row>
    <row r="431" spans="2:47" s="267" customFormat="1" ht="27">
      <c r="B431" s="268"/>
      <c r="D431" s="362" t="s">
        <v>493</v>
      </c>
      <c r="F431" s="376" t="s">
        <v>494</v>
      </c>
      <c r="L431" s="268"/>
      <c r="M431" s="419"/>
      <c r="N431" s="269"/>
      <c r="O431" s="269"/>
      <c r="P431" s="269"/>
      <c r="Q431" s="269"/>
      <c r="R431" s="269"/>
      <c r="S431" s="269"/>
      <c r="T431" s="420"/>
      <c r="AT431" s="386" t="s">
        <v>493</v>
      </c>
      <c r="AU431" s="386" t="s">
        <v>90</v>
      </c>
    </row>
    <row r="432" spans="2:65" s="267" customFormat="1" ht="31.5" customHeight="1">
      <c r="B432" s="268"/>
      <c r="C432" s="338" t="s">
        <v>423</v>
      </c>
      <c r="D432" s="338" t="s">
        <v>165</v>
      </c>
      <c r="E432" s="339" t="s">
        <v>496</v>
      </c>
      <c r="F432" s="340" t="s">
        <v>497</v>
      </c>
      <c r="G432" s="341" t="s">
        <v>369</v>
      </c>
      <c r="H432" s="342">
        <v>0.611</v>
      </c>
      <c r="I432" s="107"/>
      <c r="J432" s="343">
        <f>ROUND(I432*H432,2)</f>
        <v>0</v>
      </c>
      <c r="K432" s="340" t="s">
        <v>169</v>
      </c>
      <c r="L432" s="268"/>
      <c r="M432" s="401" t="s">
        <v>5</v>
      </c>
      <c r="N432" s="402" t="s">
        <v>53</v>
      </c>
      <c r="O432" s="269"/>
      <c r="P432" s="403">
        <f>O432*H432</f>
        <v>0</v>
      </c>
      <c r="Q432" s="403">
        <v>0</v>
      </c>
      <c r="R432" s="403">
        <f>Q432*H432</f>
        <v>0</v>
      </c>
      <c r="S432" s="403">
        <v>0</v>
      </c>
      <c r="T432" s="404">
        <f>S432*H432</f>
        <v>0</v>
      </c>
      <c r="AR432" s="386" t="s">
        <v>333</v>
      </c>
      <c r="AT432" s="386" t="s">
        <v>165</v>
      </c>
      <c r="AU432" s="386" t="s">
        <v>90</v>
      </c>
      <c r="AY432" s="386" t="s">
        <v>163</v>
      </c>
      <c r="BE432" s="405">
        <f>IF(N432="základní",J432,0)</f>
        <v>0</v>
      </c>
      <c r="BF432" s="405">
        <f>IF(N432="snížená",J432,0)</f>
        <v>0</v>
      </c>
      <c r="BG432" s="405">
        <f>IF(N432="zákl. přenesená",J432,0)</f>
        <v>0</v>
      </c>
      <c r="BH432" s="405">
        <f>IF(N432="sníž. přenesená",J432,0)</f>
        <v>0</v>
      </c>
      <c r="BI432" s="405">
        <f>IF(N432="nulová",J432,0)</f>
        <v>0</v>
      </c>
      <c r="BJ432" s="386" t="s">
        <v>44</v>
      </c>
      <c r="BK432" s="405">
        <f>ROUND(I432*H432,2)</f>
        <v>0</v>
      </c>
      <c r="BL432" s="386" t="s">
        <v>333</v>
      </c>
      <c r="BM432" s="386" t="s">
        <v>1804</v>
      </c>
    </row>
    <row r="433" spans="2:47" s="267" customFormat="1" ht="121.5">
      <c r="B433" s="268"/>
      <c r="D433" s="362" t="s">
        <v>190</v>
      </c>
      <c r="F433" s="376" t="s">
        <v>499</v>
      </c>
      <c r="L433" s="268"/>
      <c r="M433" s="419"/>
      <c r="N433" s="269"/>
      <c r="O433" s="269"/>
      <c r="P433" s="269"/>
      <c r="Q433" s="269"/>
      <c r="R433" s="269"/>
      <c r="S433" s="269"/>
      <c r="T433" s="420"/>
      <c r="AT433" s="386" t="s">
        <v>190</v>
      </c>
      <c r="AU433" s="386" t="s">
        <v>90</v>
      </c>
    </row>
    <row r="434" spans="2:65" s="267" customFormat="1" ht="44.25" customHeight="1">
      <c r="B434" s="268"/>
      <c r="C434" s="338" t="s">
        <v>440</v>
      </c>
      <c r="D434" s="338" t="s">
        <v>165</v>
      </c>
      <c r="E434" s="339" t="s">
        <v>501</v>
      </c>
      <c r="F434" s="340" t="s">
        <v>502</v>
      </c>
      <c r="G434" s="341" t="s">
        <v>369</v>
      </c>
      <c r="H434" s="342">
        <v>0.611</v>
      </c>
      <c r="I434" s="107"/>
      <c r="J434" s="343">
        <f>ROUND(I434*H434,2)</f>
        <v>0</v>
      </c>
      <c r="K434" s="340" t="s">
        <v>169</v>
      </c>
      <c r="L434" s="268"/>
      <c r="M434" s="401" t="s">
        <v>5</v>
      </c>
      <c r="N434" s="402" t="s">
        <v>53</v>
      </c>
      <c r="O434" s="269"/>
      <c r="P434" s="403">
        <f>O434*H434</f>
        <v>0</v>
      </c>
      <c r="Q434" s="403">
        <v>0</v>
      </c>
      <c r="R434" s="403">
        <f>Q434*H434</f>
        <v>0</v>
      </c>
      <c r="S434" s="403">
        <v>0</v>
      </c>
      <c r="T434" s="404">
        <f>S434*H434</f>
        <v>0</v>
      </c>
      <c r="AR434" s="386" t="s">
        <v>333</v>
      </c>
      <c r="AT434" s="386" t="s">
        <v>165</v>
      </c>
      <c r="AU434" s="386" t="s">
        <v>90</v>
      </c>
      <c r="AY434" s="386" t="s">
        <v>163</v>
      </c>
      <c r="BE434" s="405">
        <f>IF(N434="základní",J434,0)</f>
        <v>0</v>
      </c>
      <c r="BF434" s="405">
        <f>IF(N434="snížená",J434,0)</f>
        <v>0</v>
      </c>
      <c r="BG434" s="405">
        <f>IF(N434="zákl. přenesená",J434,0)</f>
        <v>0</v>
      </c>
      <c r="BH434" s="405">
        <f>IF(N434="sníž. přenesená",J434,0)</f>
        <v>0</v>
      </c>
      <c r="BI434" s="405">
        <f>IF(N434="nulová",J434,0)</f>
        <v>0</v>
      </c>
      <c r="BJ434" s="386" t="s">
        <v>44</v>
      </c>
      <c r="BK434" s="405">
        <f>ROUND(I434*H434,2)</f>
        <v>0</v>
      </c>
      <c r="BL434" s="386" t="s">
        <v>333</v>
      </c>
      <c r="BM434" s="386" t="s">
        <v>1805</v>
      </c>
    </row>
    <row r="435" spans="2:47" s="267" customFormat="1" ht="121.5">
      <c r="B435" s="268"/>
      <c r="D435" s="346" t="s">
        <v>190</v>
      </c>
      <c r="F435" s="366" t="s">
        <v>499</v>
      </c>
      <c r="L435" s="268"/>
      <c r="M435" s="419"/>
      <c r="N435" s="269"/>
      <c r="O435" s="269"/>
      <c r="P435" s="269"/>
      <c r="Q435" s="269"/>
      <c r="R435" s="269"/>
      <c r="S435" s="269"/>
      <c r="T435" s="420"/>
      <c r="AT435" s="386" t="s">
        <v>190</v>
      </c>
      <c r="AU435" s="386" t="s">
        <v>90</v>
      </c>
    </row>
    <row r="436" spans="2:63" s="330" customFormat="1" ht="29.85" customHeight="1">
      <c r="B436" s="331"/>
      <c r="D436" s="335" t="s">
        <v>81</v>
      </c>
      <c r="E436" s="336" t="s">
        <v>504</v>
      </c>
      <c r="F436" s="336" t="s">
        <v>505</v>
      </c>
      <c r="J436" s="337">
        <f>BK436</f>
        <v>0</v>
      </c>
      <c r="L436" s="331"/>
      <c r="M436" s="395"/>
      <c r="N436" s="396"/>
      <c r="O436" s="396"/>
      <c r="P436" s="397">
        <f>SUM(P437:P465)</f>
        <v>0</v>
      </c>
      <c r="Q436" s="396"/>
      <c r="R436" s="397">
        <f>SUM(R437:R465)</f>
        <v>0.03938</v>
      </c>
      <c r="S436" s="396"/>
      <c r="T436" s="398">
        <f>SUM(T437:T465)</f>
        <v>0.033</v>
      </c>
      <c r="AR436" s="332" t="s">
        <v>90</v>
      </c>
      <c r="AT436" s="399" t="s">
        <v>81</v>
      </c>
      <c r="AU436" s="399" t="s">
        <v>44</v>
      </c>
      <c r="AY436" s="332" t="s">
        <v>163</v>
      </c>
      <c r="BK436" s="400">
        <f>SUM(BK437:BK465)</f>
        <v>0</v>
      </c>
    </row>
    <row r="437" spans="2:65" s="267" customFormat="1" ht="31.5" customHeight="1">
      <c r="B437" s="268"/>
      <c r="C437" s="338" t="s">
        <v>457</v>
      </c>
      <c r="D437" s="338" t="s">
        <v>165</v>
      </c>
      <c r="E437" s="339" t="s">
        <v>507</v>
      </c>
      <c r="F437" s="340" t="s">
        <v>508</v>
      </c>
      <c r="G437" s="341" t="s">
        <v>168</v>
      </c>
      <c r="H437" s="342">
        <v>11</v>
      </c>
      <c r="I437" s="107"/>
      <c r="J437" s="343">
        <f>ROUND(I437*H437,2)</f>
        <v>0</v>
      </c>
      <c r="K437" s="340" t="s">
        <v>169</v>
      </c>
      <c r="L437" s="268"/>
      <c r="M437" s="401" t="s">
        <v>5</v>
      </c>
      <c r="N437" s="402" t="s">
        <v>53</v>
      </c>
      <c r="O437" s="269"/>
      <c r="P437" s="403">
        <f>O437*H437</f>
        <v>0</v>
      </c>
      <c r="Q437" s="403">
        <v>0.00035</v>
      </c>
      <c r="R437" s="403">
        <f>Q437*H437</f>
        <v>0.00385</v>
      </c>
      <c r="S437" s="403">
        <v>0.003</v>
      </c>
      <c r="T437" s="404">
        <f>S437*H437</f>
        <v>0.033</v>
      </c>
      <c r="AR437" s="386" t="s">
        <v>333</v>
      </c>
      <c r="AT437" s="386" t="s">
        <v>165</v>
      </c>
      <c r="AU437" s="386" t="s">
        <v>90</v>
      </c>
      <c r="AY437" s="386" t="s">
        <v>163</v>
      </c>
      <c r="BE437" s="405">
        <f>IF(N437="základní",J437,0)</f>
        <v>0</v>
      </c>
      <c r="BF437" s="405">
        <f>IF(N437="snížená",J437,0)</f>
        <v>0</v>
      </c>
      <c r="BG437" s="405">
        <f>IF(N437="zákl. přenesená",J437,0)</f>
        <v>0</v>
      </c>
      <c r="BH437" s="405">
        <f>IF(N437="sníž. přenesená",J437,0)</f>
        <v>0</v>
      </c>
      <c r="BI437" s="405">
        <f>IF(N437="nulová",J437,0)</f>
        <v>0</v>
      </c>
      <c r="BJ437" s="386" t="s">
        <v>44</v>
      </c>
      <c r="BK437" s="405">
        <f>ROUND(I437*H437,2)</f>
        <v>0</v>
      </c>
      <c r="BL437" s="386" t="s">
        <v>333</v>
      </c>
      <c r="BM437" s="386" t="s">
        <v>1806</v>
      </c>
    </row>
    <row r="438" spans="2:47" s="267" customFormat="1" ht="27">
      <c r="B438" s="268"/>
      <c r="D438" s="346" t="s">
        <v>190</v>
      </c>
      <c r="F438" s="366" t="s">
        <v>510</v>
      </c>
      <c r="L438" s="268"/>
      <c r="M438" s="419"/>
      <c r="N438" s="269"/>
      <c r="O438" s="269"/>
      <c r="P438" s="269"/>
      <c r="Q438" s="269"/>
      <c r="R438" s="269"/>
      <c r="S438" s="269"/>
      <c r="T438" s="420"/>
      <c r="AT438" s="386" t="s">
        <v>190</v>
      </c>
      <c r="AU438" s="386" t="s">
        <v>90</v>
      </c>
    </row>
    <row r="439" spans="2:51" s="344" customFormat="1" ht="13.5">
      <c r="B439" s="345"/>
      <c r="D439" s="346" t="s">
        <v>171</v>
      </c>
      <c r="E439" s="347" t="s">
        <v>5</v>
      </c>
      <c r="F439" s="348" t="s">
        <v>172</v>
      </c>
      <c r="H439" s="349" t="s">
        <v>5</v>
      </c>
      <c r="L439" s="345"/>
      <c r="M439" s="406"/>
      <c r="N439" s="407"/>
      <c r="O439" s="407"/>
      <c r="P439" s="407"/>
      <c r="Q439" s="407"/>
      <c r="R439" s="407"/>
      <c r="S439" s="407"/>
      <c r="T439" s="408"/>
      <c r="AT439" s="349" t="s">
        <v>171</v>
      </c>
      <c r="AU439" s="349" t="s">
        <v>90</v>
      </c>
      <c r="AV439" s="344" t="s">
        <v>44</v>
      </c>
      <c r="AW439" s="344" t="s">
        <v>42</v>
      </c>
      <c r="AX439" s="344" t="s">
        <v>82</v>
      </c>
      <c r="AY439" s="349" t="s">
        <v>163</v>
      </c>
    </row>
    <row r="440" spans="2:51" s="344" customFormat="1" ht="13.5">
      <c r="B440" s="345"/>
      <c r="D440" s="346" t="s">
        <v>171</v>
      </c>
      <c r="E440" s="347" t="s">
        <v>5</v>
      </c>
      <c r="F440" s="348" t="s">
        <v>511</v>
      </c>
      <c r="H440" s="349" t="s">
        <v>5</v>
      </c>
      <c r="L440" s="345"/>
      <c r="M440" s="406"/>
      <c r="N440" s="407"/>
      <c r="O440" s="407"/>
      <c r="P440" s="407"/>
      <c r="Q440" s="407"/>
      <c r="R440" s="407"/>
      <c r="S440" s="407"/>
      <c r="T440" s="408"/>
      <c r="AT440" s="349" t="s">
        <v>171</v>
      </c>
      <c r="AU440" s="349" t="s">
        <v>90</v>
      </c>
      <c r="AV440" s="344" t="s">
        <v>44</v>
      </c>
      <c r="AW440" s="344" t="s">
        <v>42</v>
      </c>
      <c r="AX440" s="344" t="s">
        <v>82</v>
      </c>
      <c r="AY440" s="349" t="s">
        <v>163</v>
      </c>
    </row>
    <row r="441" spans="2:51" s="350" customFormat="1" ht="13.5">
      <c r="B441" s="351"/>
      <c r="D441" s="346" t="s">
        <v>171</v>
      </c>
      <c r="E441" s="352" t="s">
        <v>5</v>
      </c>
      <c r="F441" s="353" t="s">
        <v>1653</v>
      </c>
      <c r="H441" s="354">
        <v>1</v>
      </c>
      <c r="L441" s="351"/>
      <c r="M441" s="409"/>
      <c r="N441" s="410"/>
      <c r="O441" s="410"/>
      <c r="P441" s="410"/>
      <c r="Q441" s="410"/>
      <c r="R441" s="410"/>
      <c r="S441" s="410"/>
      <c r="T441" s="411"/>
      <c r="AT441" s="352" t="s">
        <v>171</v>
      </c>
      <c r="AU441" s="352" t="s">
        <v>90</v>
      </c>
      <c r="AV441" s="350" t="s">
        <v>90</v>
      </c>
      <c r="AW441" s="350" t="s">
        <v>42</v>
      </c>
      <c r="AX441" s="350" t="s">
        <v>82</v>
      </c>
      <c r="AY441" s="352" t="s">
        <v>163</v>
      </c>
    </row>
    <row r="442" spans="2:51" s="350" customFormat="1" ht="13.5">
      <c r="B442" s="351"/>
      <c r="D442" s="346" t="s">
        <v>171</v>
      </c>
      <c r="E442" s="352" t="s">
        <v>5</v>
      </c>
      <c r="F442" s="353" t="s">
        <v>1741</v>
      </c>
      <c r="H442" s="354">
        <v>1</v>
      </c>
      <c r="L442" s="351"/>
      <c r="M442" s="409"/>
      <c r="N442" s="410"/>
      <c r="O442" s="410"/>
      <c r="P442" s="410"/>
      <c r="Q442" s="410"/>
      <c r="R442" s="410"/>
      <c r="S442" s="410"/>
      <c r="T442" s="411"/>
      <c r="AT442" s="352" t="s">
        <v>171</v>
      </c>
      <c r="AU442" s="352" t="s">
        <v>90</v>
      </c>
      <c r="AV442" s="350" t="s">
        <v>90</v>
      </c>
      <c r="AW442" s="350" t="s">
        <v>42</v>
      </c>
      <c r="AX442" s="350" t="s">
        <v>82</v>
      </c>
      <c r="AY442" s="352" t="s">
        <v>163</v>
      </c>
    </row>
    <row r="443" spans="2:51" s="350" customFormat="1" ht="13.5">
      <c r="B443" s="351"/>
      <c r="D443" s="346" t="s">
        <v>171</v>
      </c>
      <c r="E443" s="352" t="s">
        <v>5</v>
      </c>
      <c r="F443" s="353" t="s">
        <v>1548</v>
      </c>
      <c r="H443" s="354">
        <v>1</v>
      </c>
      <c r="L443" s="351"/>
      <c r="M443" s="409"/>
      <c r="N443" s="410"/>
      <c r="O443" s="410"/>
      <c r="P443" s="410"/>
      <c r="Q443" s="410"/>
      <c r="R443" s="410"/>
      <c r="S443" s="410"/>
      <c r="T443" s="411"/>
      <c r="AT443" s="352" t="s">
        <v>171</v>
      </c>
      <c r="AU443" s="352" t="s">
        <v>90</v>
      </c>
      <c r="AV443" s="350" t="s">
        <v>90</v>
      </c>
      <c r="AW443" s="350" t="s">
        <v>42</v>
      </c>
      <c r="AX443" s="350" t="s">
        <v>82</v>
      </c>
      <c r="AY443" s="352" t="s">
        <v>163</v>
      </c>
    </row>
    <row r="444" spans="2:51" s="355" customFormat="1" ht="13.5">
      <c r="B444" s="356"/>
      <c r="D444" s="346" t="s">
        <v>171</v>
      </c>
      <c r="E444" s="357" t="s">
        <v>5</v>
      </c>
      <c r="F444" s="358" t="s">
        <v>176</v>
      </c>
      <c r="H444" s="359">
        <v>3</v>
      </c>
      <c r="L444" s="356"/>
      <c r="M444" s="412"/>
      <c r="N444" s="413"/>
      <c r="O444" s="413"/>
      <c r="P444" s="413"/>
      <c r="Q444" s="413"/>
      <c r="R444" s="413"/>
      <c r="S444" s="413"/>
      <c r="T444" s="414"/>
      <c r="AT444" s="357" t="s">
        <v>171</v>
      </c>
      <c r="AU444" s="357" t="s">
        <v>90</v>
      </c>
      <c r="AV444" s="355" t="s">
        <v>93</v>
      </c>
      <c r="AW444" s="355" t="s">
        <v>42</v>
      </c>
      <c r="AX444" s="355" t="s">
        <v>82</v>
      </c>
      <c r="AY444" s="357" t="s">
        <v>163</v>
      </c>
    </row>
    <row r="445" spans="2:51" s="350" customFormat="1" ht="13.5">
      <c r="B445" s="351"/>
      <c r="D445" s="346" t="s">
        <v>171</v>
      </c>
      <c r="E445" s="352" t="s">
        <v>5</v>
      </c>
      <c r="F445" s="353" t="s">
        <v>1742</v>
      </c>
      <c r="H445" s="354">
        <v>1</v>
      </c>
      <c r="L445" s="351"/>
      <c r="M445" s="409"/>
      <c r="N445" s="410"/>
      <c r="O445" s="410"/>
      <c r="P445" s="410"/>
      <c r="Q445" s="410"/>
      <c r="R445" s="410"/>
      <c r="S445" s="410"/>
      <c r="T445" s="411"/>
      <c r="AT445" s="352" t="s">
        <v>171</v>
      </c>
      <c r="AU445" s="352" t="s">
        <v>90</v>
      </c>
      <c r="AV445" s="350" t="s">
        <v>90</v>
      </c>
      <c r="AW445" s="350" t="s">
        <v>42</v>
      </c>
      <c r="AX445" s="350" t="s">
        <v>82</v>
      </c>
      <c r="AY445" s="352" t="s">
        <v>163</v>
      </c>
    </row>
    <row r="446" spans="2:51" s="350" customFormat="1" ht="13.5">
      <c r="B446" s="351"/>
      <c r="D446" s="346" t="s">
        <v>171</v>
      </c>
      <c r="E446" s="352" t="s">
        <v>5</v>
      </c>
      <c r="F446" s="353" t="s">
        <v>1006</v>
      </c>
      <c r="H446" s="354">
        <v>1</v>
      </c>
      <c r="L446" s="351"/>
      <c r="M446" s="409"/>
      <c r="N446" s="410"/>
      <c r="O446" s="410"/>
      <c r="P446" s="410"/>
      <c r="Q446" s="410"/>
      <c r="R446" s="410"/>
      <c r="S446" s="410"/>
      <c r="T446" s="411"/>
      <c r="AT446" s="352" t="s">
        <v>171</v>
      </c>
      <c r="AU446" s="352" t="s">
        <v>90</v>
      </c>
      <c r="AV446" s="350" t="s">
        <v>90</v>
      </c>
      <c r="AW446" s="350" t="s">
        <v>42</v>
      </c>
      <c r="AX446" s="350" t="s">
        <v>82</v>
      </c>
      <c r="AY446" s="352" t="s">
        <v>163</v>
      </c>
    </row>
    <row r="447" spans="2:51" s="350" customFormat="1" ht="13.5">
      <c r="B447" s="351"/>
      <c r="D447" s="346" t="s">
        <v>171</v>
      </c>
      <c r="E447" s="352" t="s">
        <v>5</v>
      </c>
      <c r="F447" s="353" t="s">
        <v>836</v>
      </c>
      <c r="H447" s="354">
        <v>1</v>
      </c>
      <c r="L447" s="351"/>
      <c r="M447" s="409"/>
      <c r="N447" s="410"/>
      <c r="O447" s="410"/>
      <c r="P447" s="410"/>
      <c r="Q447" s="410"/>
      <c r="R447" s="410"/>
      <c r="S447" s="410"/>
      <c r="T447" s="411"/>
      <c r="AT447" s="352" t="s">
        <v>171</v>
      </c>
      <c r="AU447" s="352" t="s">
        <v>90</v>
      </c>
      <c r="AV447" s="350" t="s">
        <v>90</v>
      </c>
      <c r="AW447" s="350" t="s">
        <v>42</v>
      </c>
      <c r="AX447" s="350" t="s">
        <v>82</v>
      </c>
      <c r="AY447" s="352" t="s">
        <v>163</v>
      </c>
    </row>
    <row r="448" spans="2:51" s="350" customFormat="1" ht="13.5">
      <c r="B448" s="351"/>
      <c r="D448" s="346" t="s">
        <v>171</v>
      </c>
      <c r="E448" s="352" t="s">
        <v>5</v>
      </c>
      <c r="F448" s="353" t="s">
        <v>1743</v>
      </c>
      <c r="H448" s="354">
        <v>1</v>
      </c>
      <c r="L448" s="351"/>
      <c r="M448" s="409"/>
      <c r="N448" s="410"/>
      <c r="O448" s="410"/>
      <c r="P448" s="410"/>
      <c r="Q448" s="410"/>
      <c r="R448" s="410"/>
      <c r="S448" s="410"/>
      <c r="T448" s="411"/>
      <c r="AT448" s="352" t="s">
        <v>171</v>
      </c>
      <c r="AU448" s="352" t="s">
        <v>90</v>
      </c>
      <c r="AV448" s="350" t="s">
        <v>90</v>
      </c>
      <c r="AW448" s="350" t="s">
        <v>42</v>
      </c>
      <c r="AX448" s="350" t="s">
        <v>82</v>
      </c>
      <c r="AY448" s="352" t="s">
        <v>163</v>
      </c>
    </row>
    <row r="449" spans="2:51" s="355" customFormat="1" ht="13.5">
      <c r="B449" s="356"/>
      <c r="D449" s="346" t="s">
        <v>171</v>
      </c>
      <c r="E449" s="357" t="s">
        <v>5</v>
      </c>
      <c r="F449" s="358" t="s">
        <v>179</v>
      </c>
      <c r="H449" s="359">
        <v>4</v>
      </c>
      <c r="L449" s="356"/>
      <c r="M449" s="412"/>
      <c r="N449" s="413"/>
      <c r="O449" s="413"/>
      <c r="P449" s="413"/>
      <c r="Q449" s="413"/>
      <c r="R449" s="413"/>
      <c r="S449" s="413"/>
      <c r="T449" s="414"/>
      <c r="AT449" s="357" t="s">
        <v>171</v>
      </c>
      <c r="AU449" s="357" t="s">
        <v>90</v>
      </c>
      <c r="AV449" s="355" t="s">
        <v>93</v>
      </c>
      <c r="AW449" s="355" t="s">
        <v>42</v>
      </c>
      <c r="AX449" s="355" t="s">
        <v>82</v>
      </c>
      <c r="AY449" s="357" t="s">
        <v>163</v>
      </c>
    </row>
    <row r="450" spans="2:51" s="350" customFormat="1" ht="13.5">
      <c r="B450" s="351"/>
      <c r="D450" s="346" t="s">
        <v>171</v>
      </c>
      <c r="E450" s="352" t="s">
        <v>5</v>
      </c>
      <c r="F450" s="353" t="s">
        <v>1299</v>
      </c>
      <c r="H450" s="354">
        <v>1</v>
      </c>
      <c r="L450" s="351"/>
      <c r="M450" s="409"/>
      <c r="N450" s="410"/>
      <c r="O450" s="410"/>
      <c r="P450" s="410"/>
      <c r="Q450" s="410"/>
      <c r="R450" s="410"/>
      <c r="S450" s="410"/>
      <c r="T450" s="411"/>
      <c r="AT450" s="352" t="s">
        <v>171</v>
      </c>
      <c r="AU450" s="352" t="s">
        <v>90</v>
      </c>
      <c r="AV450" s="350" t="s">
        <v>90</v>
      </c>
      <c r="AW450" s="350" t="s">
        <v>42</v>
      </c>
      <c r="AX450" s="350" t="s">
        <v>82</v>
      </c>
      <c r="AY450" s="352" t="s">
        <v>163</v>
      </c>
    </row>
    <row r="451" spans="2:51" s="355" customFormat="1" ht="13.5">
      <c r="B451" s="356"/>
      <c r="D451" s="346" t="s">
        <v>171</v>
      </c>
      <c r="E451" s="357" t="s">
        <v>5</v>
      </c>
      <c r="F451" s="358" t="s">
        <v>181</v>
      </c>
      <c r="H451" s="359">
        <v>1</v>
      </c>
      <c r="L451" s="356"/>
      <c r="M451" s="412"/>
      <c r="N451" s="413"/>
      <c r="O451" s="413"/>
      <c r="P451" s="413"/>
      <c r="Q451" s="413"/>
      <c r="R451" s="413"/>
      <c r="S451" s="413"/>
      <c r="T451" s="414"/>
      <c r="AT451" s="357" t="s">
        <v>171</v>
      </c>
      <c r="AU451" s="357" t="s">
        <v>90</v>
      </c>
      <c r="AV451" s="355" t="s">
        <v>93</v>
      </c>
      <c r="AW451" s="355" t="s">
        <v>42</v>
      </c>
      <c r="AX451" s="355" t="s">
        <v>82</v>
      </c>
      <c r="AY451" s="357" t="s">
        <v>163</v>
      </c>
    </row>
    <row r="452" spans="2:51" s="350" customFormat="1" ht="13.5">
      <c r="B452" s="351"/>
      <c r="D452" s="346" t="s">
        <v>171</v>
      </c>
      <c r="E452" s="352" t="s">
        <v>5</v>
      </c>
      <c r="F452" s="353" t="s">
        <v>827</v>
      </c>
      <c r="H452" s="354">
        <v>1</v>
      </c>
      <c r="L452" s="351"/>
      <c r="M452" s="409"/>
      <c r="N452" s="410"/>
      <c r="O452" s="410"/>
      <c r="P452" s="410"/>
      <c r="Q452" s="410"/>
      <c r="R452" s="410"/>
      <c r="S452" s="410"/>
      <c r="T452" s="411"/>
      <c r="AT452" s="352" t="s">
        <v>171</v>
      </c>
      <c r="AU452" s="352" t="s">
        <v>90</v>
      </c>
      <c r="AV452" s="350" t="s">
        <v>90</v>
      </c>
      <c r="AW452" s="350" t="s">
        <v>42</v>
      </c>
      <c r="AX452" s="350" t="s">
        <v>82</v>
      </c>
      <c r="AY452" s="352" t="s">
        <v>163</v>
      </c>
    </row>
    <row r="453" spans="2:51" s="355" customFormat="1" ht="13.5">
      <c r="B453" s="356"/>
      <c r="D453" s="346" t="s">
        <v>171</v>
      </c>
      <c r="E453" s="357" t="s">
        <v>5</v>
      </c>
      <c r="F453" s="358" t="s">
        <v>653</v>
      </c>
      <c r="H453" s="359">
        <v>1</v>
      </c>
      <c r="L453" s="356"/>
      <c r="M453" s="412"/>
      <c r="N453" s="413"/>
      <c r="O453" s="413"/>
      <c r="P453" s="413"/>
      <c r="Q453" s="413"/>
      <c r="R453" s="413"/>
      <c r="S453" s="413"/>
      <c r="T453" s="414"/>
      <c r="AT453" s="357" t="s">
        <v>171</v>
      </c>
      <c r="AU453" s="357" t="s">
        <v>90</v>
      </c>
      <c r="AV453" s="355" t="s">
        <v>93</v>
      </c>
      <c r="AW453" s="355" t="s">
        <v>42</v>
      </c>
      <c r="AX453" s="355" t="s">
        <v>82</v>
      </c>
      <c r="AY453" s="357" t="s">
        <v>163</v>
      </c>
    </row>
    <row r="454" spans="2:51" s="350" customFormat="1" ht="13.5">
      <c r="B454" s="351"/>
      <c r="D454" s="346" t="s">
        <v>171</v>
      </c>
      <c r="E454" s="352" t="s">
        <v>5</v>
      </c>
      <c r="F454" s="353" t="s">
        <v>834</v>
      </c>
      <c r="H454" s="354">
        <v>1</v>
      </c>
      <c r="L454" s="351"/>
      <c r="M454" s="409"/>
      <c r="N454" s="410"/>
      <c r="O454" s="410"/>
      <c r="P454" s="410"/>
      <c r="Q454" s="410"/>
      <c r="R454" s="410"/>
      <c r="S454" s="410"/>
      <c r="T454" s="411"/>
      <c r="AT454" s="352" t="s">
        <v>171</v>
      </c>
      <c r="AU454" s="352" t="s">
        <v>90</v>
      </c>
      <c r="AV454" s="350" t="s">
        <v>90</v>
      </c>
      <c r="AW454" s="350" t="s">
        <v>42</v>
      </c>
      <c r="AX454" s="350" t="s">
        <v>82</v>
      </c>
      <c r="AY454" s="352" t="s">
        <v>163</v>
      </c>
    </row>
    <row r="455" spans="2:51" s="350" customFormat="1" ht="13.5">
      <c r="B455" s="351"/>
      <c r="D455" s="346" t="s">
        <v>171</v>
      </c>
      <c r="E455" s="352" t="s">
        <v>5</v>
      </c>
      <c r="F455" s="353" t="s">
        <v>835</v>
      </c>
      <c r="H455" s="354">
        <v>1</v>
      </c>
      <c r="L455" s="351"/>
      <c r="M455" s="409"/>
      <c r="N455" s="410"/>
      <c r="O455" s="410"/>
      <c r="P455" s="410"/>
      <c r="Q455" s="410"/>
      <c r="R455" s="410"/>
      <c r="S455" s="410"/>
      <c r="T455" s="411"/>
      <c r="AT455" s="352" t="s">
        <v>171</v>
      </c>
      <c r="AU455" s="352" t="s">
        <v>90</v>
      </c>
      <c r="AV455" s="350" t="s">
        <v>90</v>
      </c>
      <c r="AW455" s="350" t="s">
        <v>42</v>
      </c>
      <c r="AX455" s="350" t="s">
        <v>82</v>
      </c>
      <c r="AY455" s="352" t="s">
        <v>163</v>
      </c>
    </row>
    <row r="456" spans="2:51" s="355" customFormat="1" ht="13.5">
      <c r="B456" s="356"/>
      <c r="D456" s="346" t="s">
        <v>171</v>
      </c>
      <c r="E456" s="357" t="s">
        <v>5</v>
      </c>
      <c r="F456" s="358" t="s">
        <v>184</v>
      </c>
      <c r="H456" s="359">
        <v>2</v>
      </c>
      <c r="L456" s="356"/>
      <c r="M456" s="412"/>
      <c r="N456" s="413"/>
      <c r="O456" s="413"/>
      <c r="P456" s="413"/>
      <c r="Q456" s="413"/>
      <c r="R456" s="413"/>
      <c r="S456" s="413"/>
      <c r="T456" s="414"/>
      <c r="AT456" s="357" t="s">
        <v>171</v>
      </c>
      <c r="AU456" s="357" t="s">
        <v>90</v>
      </c>
      <c r="AV456" s="355" t="s">
        <v>93</v>
      </c>
      <c r="AW456" s="355" t="s">
        <v>42</v>
      </c>
      <c r="AX456" s="355" t="s">
        <v>82</v>
      </c>
      <c r="AY456" s="357" t="s">
        <v>163</v>
      </c>
    </row>
    <row r="457" spans="2:51" s="360" customFormat="1" ht="13.5">
      <c r="B457" s="361"/>
      <c r="D457" s="362" t="s">
        <v>171</v>
      </c>
      <c r="E457" s="363" t="s">
        <v>5</v>
      </c>
      <c r="F457" s="364" t="s">
        <v>185</v>
      </c>
      <c r="H457" s="365">
        <v>11</v>
      </c>
      <c r="L457" s="361"/>
      <c r="M457" s="415"/>
      <c r="N457" s="416"/>
      <c r="O457" s="416"/>
      <c r="P457" s="416"/>
      <c r="Q457" s="416"/>
      <c r="R457" s="416"/>
      <c r="S457" s="416"/>
      <c r="T457" s="417"/>
      <c r="AT457" s="418" t="s">
        <v>171</v>
      </c>
      <c r="AU457" s="418" t="s">
        <v>90</v>
      </c>
      <c r="AV457" s="360" t="s">
        <v>96</v>
      </c>
      <c r="AW457" s="360" t="s">
        <v>42</v>
      </c>
      <c r="AX457" s="360" t="s">
        <v>44</v>
      </c>
      <c r="AY457" s="418" t="s">
        <v>163</v>
      </c>
    </row>
    <row r="458" spans="2:65" s="267" customFormat="1" ht="31.5" customHeight="1">
      <c r="B458" s="268"/>
      <c r="C458" s="367" t="s">
        <v>461</v>
      </c>
      <c r="D458" s="367" t="s">
        <v>256</v>
      </c>
      <c r="E458" s="368" t="s">
        <v>513</v>
      </c>
      <c r="F458" s="369" t="s">
        <v>514</v>
      </c>
      <c r="G458" s="370" t="s">
        <v>188</v>
      </c>
      <c r="H458" s="371">
        <v>11</v>
      </c>
      <c r="I458" s="137"/>
      <c r="J458" s="372">
        <f>ROUND(I458*H458,2)</f>
        <v>0</v>
      </c>
      <c r="K458" s="369" t="s">
        <v>169</v>
      </c>
      <c r="L458" s="421"/>
      <c r="M458" s="422" t="s">
        <v>5</v>
      </c>
      <c r="N458" s="423" t="s">
        <v>53</v>
      </c>
      <c r="O458" s="269"/>
      <c r="P458" s="403">
        <f>O458*H458</f>
        <v>0</v>
      </c>
      <c r="Q458" s="403">
        <v>0.00315</v>
      </c>
      <c r="R458" s="403">
        <f>Q458*H458</f>
        <v>0.03465</v>
      </c>
      <c r="S458" s="403">
        <v>0</v>
      </c>
      <c r="T458" s="404">
        <f>S458*H458</f>
        <v>0</v>
      </c>
      <c r="AR458" s="386" t="s">
        <v>423</v>
      </c>
      <c r="AT458" s="386" t="s">
        <v>256</v>
      </c>
      <c r="AU458" s="386" t="s">
        <v>90</v>
      </c>
      <c r="AY458" s="386" t="s">
        <v>163</v>
      </c>
      <c r="BE458" s="405">
        <f>IF(N458="základní",J458,0)</f>
        <v>0</v>
      </c>
      <c r="BF458" s="405">
        <f>IF(N458="snížená",J458,0)</f>
        <v>0</v>
      </c>
      <c r="BG458" s="405">
        <f>IF(N458="zákl. přenesená",J458,0)</f>
        <v>0</v>
      </c>
      <c r="BH458" s="405">
        <f>IF(N458="sníž. přenesená",J458,0)</f>
        <v>0</v>
      </c>
      <c r="BI458" s="405">
        <f>IF(N458="nulová",J458,0)</f>
        <v>0</v>
      </c>
      <c r="BJ458" s="386" t="s">
        <v>44</v>
      </c>
      <c r="BK458" s="405">
        <f>ROUND(I458*H458,2)</f>
        <v>0</v>
      </c>
      <c r="BL458" s="386" t="s">
        <v>333</v>
      </c>
      <c r="BM458" s="386" t="s">
        <v>1807</v>
      </c>
    </row>
    <row r="459" spans="2:47" s="267" customFormat="1" ht="27">
      <c r="B459" s="268"/>
      <c r="D459" s="362" t="s">
        <v>493</v>
      </c>
      <c r="F459" s="376" t="s">
        <v>516</v>
      </c>
      <c r="L459" s="268"/>
      <c r="M459" s="419"/>
      <c r="N459" s="269"/>
      <c r="O459" s="269"/>
      <c r="P459" s="269"/>
      <c r="Q459" s="269"/>
      <c r="R459" s="269"/>
      <c r="S459" s="269"/>
      <c r="T459" s="420"/>
      <c r="AT459" s="386" t="s">
        <v>493</v>
      </c>
      <c r="AU459" s="386" t="s">
        <v>90</v>
      </c>
    </row>
    <row r="460" spans="2:65" s="267" customFormat="1" ht="22.5" customHeight="1">
      <c r="B460" s="268"/>
      <c r="C460" s="338" t="s">
        <v>465</v>
      </c>
      <c r="D460" s="338" t="s">
        <v>165</v>
      </c>
      <c r="E460" s="339" t="s">
        <v>518</v>
      </c>
      <c r="F460" s="340" t="s">
        <v>519</v>
      </c>
      <c r="G460" s="341" t="s">
        <v>221</v>
      </c>
      <c r="H460" s="342">
        <v>44</v>
      </c>
      <c r="I460" s="107"/>
      <c r="J460" s="343">
        <f>ROUND(I460*H460,2)</f>
        <v>0</v>
      </c>
      <c r="K460" s="340" t="s">
        <v>169</v>
      </c>
      <c r="L460" s="268"/>
      <c r="M460" s="401" t="s">
        <v>5</v>
      </c>
      <c r="N460" s="402" t="s">
        <v>53</v>
      </c>
      <c r="O460" s="269"/>
      <c r="P460" s="403">
        <f>O460*H460</f>
        <v>0</v>
      </c>
      <c r="Q460" s="403">
        <v>2E-05</v>
      </c>
      <c r="R460" s="403">
        <f>Q460*H460</f>
        <v>0.00088</v>
      </c>
      <c r="S460" s="403">
        <v>0</v>
      </c>
      <c r="T460" s="404">
        <f>S460*H460</f>
        <v>0</v>
      </c>
      <c r="AR460" s="386" t="s">
        <v>333</v>
      </c>
      <c r="AT460" s="386" t="s">
        <v>165</v>
      </c>
      <c r="AU460" s="386" t="s">
        <v>90</v>
      </c>
      <c r="AY460" s="386" t="s">
        <v>163</v>
      </c>
      <c r="BE460" s="405">
        <f>IF(N460="základní",J460,0)</f>
        <v>0</v>
      </c>
      <c r="BF460" s="405">
        <f>IF(N460="snížená",J460,0)</f>
        <v>0</v>
      </c>
      <c r="BG460" s="405">
        <f>IF(N460="zákl. přenesená",J460,0)</f>
        <v>0</v>
      </c>
      <c r="BH460" s="405">
        <f>IF(N460="sníž. přenesená",J460,0)</f>
        <v>0</v>
      </c>
      <c r="BI460" s="405">
        <f>IF(N460="nulová",J460,0)</f>
        <v>0</v>
      </c>
      <c r="BJ460" s="386" t="s">
        <v>44</v>
      </c>
      <c r="BK460" s="405">
        <f>ROUND(I460*H460,2)</f>
        <v>0</v>
      </c>
      <c r="BL460" s="386" t="s">
        <v>333</v>
      </c>
      <c r="BM460" s="386" t="s">
        <v>1808</v>
      </c>
    </row>
    <row r="461" spans="2:51" s="350" customFormat="1" ht="13.5">
      <c r="B461" s="351"/>
      <c r="D461" s="362" t="s">
        <v>171</v>
      </c>
      <c r="E461" s="379" t="s">
        <v>5</v>
      </c>
      <c r="F461" s="377" t="s">
        <v>1809</v>
      </c>
      <c r="H461" s="378">
        <v>44</v>
      </c>
      <c r="L461" s="351"/>
      <c r="M461" s="409"/>
      <c r="N461" s="410"/>
      <c r="O461" s="410"/>
      <c r="P461" s="410"/>
      <c r="Q461" s="410"/>
      <c r="R461" s="410"/>
      <c r="S461" s="410"/>
      <c r="T461" s="411"/>
      <c r="AT461" s="352" t="s">
        <v>171</v>
      </c>
      <c r="AU461" s="352" t="s">
        <v>90</v>
      </c>
      <c r="AV461" s="350" t="s">
        <v>90</v>
      </c>
      <c r="AW461" s="350" t="s">
        <v>42</v>
      </c>
      <c r="AX461" s="350" t="s">
        <v>44</v>
      </c>
      <c r="AY461" s="352" t="s">
        <v>163</v>
      </c>
    </row>
    <row r="462" spans="2:65" s="267" customFormat="1" ht="31.5" customHeight="1">
      <c r="B462" s="268"/>
      <c r="C462" s="338" t="s">
        <v>469</v>
      </c>
      <c r="D462" s="338" t="s">
        <v>165</v>
      </c>
      <c r="E462" s="339" t="s">
        <v>523</v>
      </c>
      <c r="F462" s="340" t="s">
        <v>524</v>
      </c>
      <c r="G462" s="341" t="s">
        <v>369</v>
      </c>
      <c r="H462" s="342">
        <v>0.039</v>
      </c>
      <c r="I462" s="107"/>
      <c r="J462" s="343">
        <f>ROUND(I462*H462,2)</f>
        <v>0</v>
      </c>
      <c r="K462" s="340" t="s">
        <v>169</v>
      </c>
      <c r="L462" s="268"/>
      <c r="M462" s="401" t="s">
        <v>5</v>
      </c>
      <c r="N462" s="402" t="s">
        <v>53</v>
      </c>
      <c r="O462" s="269"/>
      <c r="P462" s="403">
        <f>O462*H462</f>
        <v>0</v>
      </c>
      <c r="Q462" s="403">
        <v>0</v>
      </c>
      <c r="R462" s="403">
        <f>Q462*H462</f>
        <v>0</v>
      </c>
      <c r="S462" s="403">
        <v>0</v>
      </c>
      <c r="T462" s="404">
        <f>S462*H462</f>
        <v>0</v>
      </c>
      <c r="AR462" s="386" t="s">
        <v>333</v>
      </c>
      <c r="AT462" s="386" t="s">
        <v>165</v>
      </c>
      <c r="AU462" s="386" t="s">
        <v>90</v>
      </c>
      <c r="AY462" s="386" t="s">
        <v>163</v>
      </c>
      <c r="BE462" s="405">
        <f>IF(N462="základní",J462,0)</f>
        <v>0</v>
      </c>
      <c r="BF462" s="405">
        <f>IF(N462="snížená",J462,0)</f>
        <v>0</v>
      </c>
      <c r="BG462" s="405">
        <f>IF(N462="zákl. přenesená",J462,0)</f>
        <v>0</v>
      </c>
      <c r="BH462" s="405">
        <f>IF(N462="sníž. přenesená",J462,0)</f>
        <v>0</v>
      </c>
      <c r="BI462" s="405">
        <f>IF(N462="nulová",J462,0)</f>
        <v>0</v>
      </c>
      <c r="BJ462" s="386" t="s">
        <v>44</v>
      </c>
      <c r="BK462" s="405">
        <f>ROUND(I462*H462,2)</f>
        <v>0</v>
      </c>
      <c r="BL462" s="386" t="s">
        <v>333</v>
      </c>
      <c r="BM462" s="386" t="s">
        <v>1810</v>
      </c>
    </row>
    <row r="463" spans="2:47" s="267" customFormat="1" ht="121.5">
      <c r="B463" s="268"/>
      <c r="D463" s="362" t="s">
        <v>190</v>
      </c>
      <c r="F463" s="376" t="s">
        <v>499</v>
      </c>
      <c r="L463" s="268"/>
      <c r="M463" s="419"/>
      <c r="N463" s="269"/>
      <c r="O463" s="269"/>
      <c r="P463" s="269"/>
      <c r="Q463" s="269"/>
      <c r="R463" s="269"/>
      <c r="S463" s="269"/>
      <c r="T463" s="420"/>
      <c r="AT463" s="386" t="s">
        <v>190</v>
      </c>
      <c r="AU463" s="386" t="s">
        <v>90</v>
      </c>
    </row>
    <row r="464" spans="2:65" s="267" customFormat="1" ht="44.25" customHeight="1">
      <c r="B464" s="268"/>
      <c r="C464" s="338" t="s">
        <v>473</v>
      </c>
      <c r="D464" s="338" t="s">
        <v>165</v>
      </c>
      <c r="E464" s="339" t="s">
        <v>527</v>
      </c>
      <c r="F464" s="340" t="s">
        <v>528</v>
      </c>
      <c r="G464" s="341" t="s">
        <v>369</v>
      </c>
      <c r="H464" s="342">
        <v>0.039</v>
      </c>
      <c r="I464" s="107"/>
      <c r="J464" s="343">
        <f>ROUND(I464*H464,2)</f>
        <v>0</v>
      </c>
      <c r="K464" s="340" t="s">
        <v>169</v>
      </c>
      <c r="L464" s="268"/>
      <c r="M464" s="401" t="s">
        <v>5</v>
      </c>
      <c r="N464" s="402" t="s">
        <v>53</v>
      </c>
      <c r="O464" s="269"/>
      <c r="P464" s="403">
        <f>O464*H464</f>
        <v>0</v>
      </c>
      <c r="Q464" s="403">
        <v>0</v>
      </c>
      <c r="R464" s="403">
        <f>Q464*H464</f>
        <v>0</v>
      </c>
      <c r="S464" s="403">
        <v>0</v>
      </c>
      <c r="T464" s="404">
        <f>S464*H464</f>
        <v>0</v>
      </c>
      <c r="AR464" s="386" t="s">
        <v>333</v>
      </c>
      <c r="AT464" s="386" t="s">
        <v>165</v>
      </c>
      <c r="AU464" s="386" t="s">
        <v>90</v>
      </c>
      <c r="AY464" s="386" t="s">
        <v>163</v>
      </c>
      <c r="BE464" s="405">
        <f>IF(N464="základní",J464,0)</f>
        <v>0</v>
      </c>
      <c r="BF464" s="405">
        <f>IF(N464="snížená",J464,0)</f>
        <v>0</v>
      </c>
      <c r="BG464" s="405">
        <f>IF(N464="zákl. přenesená",J464,0)</f>
        <v>0</v>
      </c>
      <c r="BH464" s="405">
        <f>IF(N464="sníž. přenesená",J464,0)</f>
        <v>0</v>
      </c>
      <c r="BI464" s="405">
        <f>IF(N464="nulová",J464,0)</f>
        <v>0</v>
      </c>
      <c r="BJ464" s="386" t="s">
        <v>44</v>
      </c>
      <c r="BK464" s="405">
        <f>ROUND(I464*H464,2)</f>
        <v>0</v>
      </c>
      <c r="BL464" s="386" t="s">
        <v>333</v>
      </c>
      <c r="BM464" s="386" t="s">
        <v>1811</v>
      </c>
    </row>
    <row r="465" spans="2:47" s="267" customFormat="1" ht="121.5">
      <c r="B465" s="268"/>
      <c r="D465" s="346" t="s">
        <v>190</v>
      </c>
      <c r="F465" s="366" t="s">
        <v>499</v>
      </c>
      <c r="L465" s="268"/>
      <c r="M465" s="419"/>
      <c r="N465" s="269"/>
      <c r="O465" s="269"/>
      <c r="P465" s="269"/>
      <c r="Q465" s="269"/>
      <c r="R465" s="269"/>
      <c r="S465" s="269"/>
      <c r="T465" s="420"/>
      <c r="AT465" s="386" t="s">
        <v>190</v>
      </c>
      <c r="AU465" s="386" t="s">
        <v>90</v>
      </c>
    </row>
    <row r="466" spans="2:63" s="330" customFormat="1" ht="29.85" customHeight="1">
      <c r="B466" s="331"/>
      <c r="D466" s="335" t="s">
        <v>81</v>
      </c>
      <c r="E466" s="336" t="s">
        <v>530</v>
      </c>
      <c r="F466" s="336" t="s">
        <v>531</v>
      </c>
      <c r="J466" s="337">
        <f>BK466</f>
        <v>0</v>
      </c>
      <c r="L466" s="331"/>
      <c r="M466" s="395"/>
      <c r="N466" s="396"/>
      <c r="O466" s="396"/>
      <c r="P466" s="397">
        <f>SUM(P467:P546)</f>
        <v>0</v>
      </c>
      <c r="Q466" s="396"/>
      <c r="R466" s="397">
        <f>SUM(R467:R546)</f>
        <v>0.00493152</v>
      </c>
      <c r="S466" s="396"/>
      <c r="T466" s="398">
        <f>SUM(T467:T546)</f>
        <v>0</v>
      </c>
      <c r="AR466" s="332" t="s">
        <v>90</v>
      </c>
      <c r="AT466" s="399" t="s">
        <v>81</v>
      </c>
      <c r="AU466" s="399" t="s">
        <v>44</v>
      </c>
      <c r="AY466" s="332" t="s">
        <v>163</v>
      </c>
      <c r="BK466" s="400">
        <f>SUM(BK467:BK546)</f>
        <v>0</v>
      </c>
    </row>
    <row r="467" spans="2:65" s="267" customFormat="1" ht="31.5" customHeight="1">
      <c r="B467" s="268"/>
      <c r="C467" s="338" t="s">
        <v>480</v>
      </c>
      <c r="D467" s="338" t="s">
        <v>165</v>
      </c>
      <c r="E467" s="339" t="s">
        <v>533</v>
      </c>
      <c r="F467" s="340" t="s">
        <v>534</v>
      </c>
      <c r="G467" s="341" t="s">
        <v>188</v>
      </c>
      <c r="H467" s="342">
        <v>15.411</v>
      </c>
      <c r="I467" s="107"/>
      <c r="J467" s="343">
        <f>ROUND(I467*H467,2)</f>
        <v>0</v>
      </c>
      <c r="K467" s="340" t="s">
        <v>169</v>
      </c>
      <c r="L467" s="268"/>
      <c r="M467" s="401" t="s">
        <v>5</v>
      </c>
      <c r="N467" s="402" t="s">
        <v>53</v>
      </c>
      <c r="O467" s="269"/>
      <c r="P467" s="403">
        <f>O467*H467</f>
        <v>0</v>
      </c>
      <c r="Q467" s="403">
        <v>8E-05</v>
      </c>
      <c r="R467" s="403">
        <f>Q467*H467</f>
        <v>0.00123288</v>
      </c>
      <c r="S467" s="403">
        <v>0</v>
      </c>
      <c r="T467" s="404">
        <f>S467*H467</f>
        <v>0</v>
      </c>
      <c r="AR467" s="386" t="s">
        <v>333</v>
      </c>
      <c r="AT467" s="386" t="s">
        <v>165</v>
      </c>
      <c r="AU467" s="386" t="s">
        <v>90</v>
      </c>
      <c r="AY467" s="386" t="s">
        <v>163</v>
      </c>
      <c r="BE467" s="405">
        <f>IF(N467="základní",J467,0)</f>
        <v>0</v>
      </c>
      <c r="BF467" s="405">
        <f>IF(N467="snížená",J467,0)</f>
        <v>0</v>
      </c>
      <c r="BG467" s="405">
        <f>IF(N467="zákl. přenesená",J467,0)</f>
        <v>0</v>
      </c>
      <c r="BH467" s="405">
        <f>IF(N467="sníž. přenesená",J467,0)</f>
        <v>0</v>
      </c>
      <c r="BI467" s="405">
        <f>IF(N467="nulová",J467,0)</f>
        <v>0</v>
      </c>
      <c r="BJ467" s="386" t="s">
        <v>44</v>
      </c>
      <c r="BK467" s="405">
        <f>ROUND(I467*H467,2)</f>
        <v>0</v>
      </c>
      <c r="BL467" s="386" t="s">
        <v>333</v>
      </c>
      <c r="BM467" s="386" t="s">
        <v>1812</v>
      </c>
    </row>
    <row r="468" spans="2:51" s="344" customFormat="1" ht="13.5">
      <c r="B468" s="345"/>
      <c r="D468" s="346" t="s">
        <v>171</v>
      </c>
      <c r="E468" s="347" t="s">
        <v>5</v>
      </c>
      <c r="F468" s="348" t="s">
        <v>172</v>
      </c>
      <c r="H468" s="349" t="s">
        <v>5</v>
      </c>
      <c r="L468" s="345"/>
      <c r="M468" s="406"/>
      <c r="N468" s="407"/>
      <c r="O468" s="407"/>
      <c r="P468" s="407"/>
      <c r="Q468" s="407"/>
      <c r="R468" s="407"/>
      <c r="S468" s="407"/>
      <c r="T468" s="408"/>
      <c r="AT468" s="349" t="s">
        <v>171</v>
      </c>
      <c r="AU468" s="349" t="s">
        <v>90</v>
      </c>
      <c r="AV468" s="344" t="s">
        <v>44</v>
      </c>
      <c r="AW468" s="344" t="s">
        <v>42</v>
      </c>
      <c r="AX468" s="344" t="s">
        <v>82</v>
      </c>
      <c r="AY468" s="349" t="s">
        <v>163</v>
      </c>
    </row>
    <row r="469" spans="2:51" s="344" customFormat="1" ht="13.5">
      <c r="B469" s="345"/>
      <c r="D469" s="346" t="s">
        <v>171</v>
      </c>
      <c r="E469" s="347" t="s">
        <v>5</v>
      </c>
      <c r="F469" s="348" t="s">
        <v>310</v>
      </c>
      <c r="H469" s="349" t="s">
        <v>5</v>
      </c>
      <c r="L469" s="345"/>
      <c r="M469" s="406"/>
      <c r="N469" s="407"/>
      <c r="O469" s="407"/>
      <c r="P469" s="407"/>
      <c r="Q469" s="407"/>
      <c r="R469" s="407"/>
      <c r="S469" s="407"/>
      <c r="T469" s="408"/>
      <c r="AT469" s="349" t="s">
        <v>171</v>
      </c>
      <c r="AU469" s="349" t="s">
        <v>90</v>
      </c>
      <c r="AV469" s="344" t="s">
        <v>44</v>
      </c>
      <c r="AW469" s="344" t="s">
        <v>42</v>
      </c>
      <c r="AX469" s="344" t="s">
        <v>82</v>
      </c>
      <c r="AY469" s="349" t="s">
        <v>163</v>
      </c>
    </row>
    <row r="470" spans="2:51" s="350" customFormat="1" ht="13.5">
      <c r="B470" s="351"/>
      <c r="D470" s="346" t="s">
        <v>171</v>
      </c>
      <c r="E470" s="352" t="s">
        <v>5</v>
      </c>
      <c r="F470" s="353" t="s">
        <v>1632</v>
      </c>
      <c r="H470" s="354">
        <v>1.401</v>
      </c>
      <c r="L470" s="351"/>
      <c r="M470" s="409"/>
      <c r="N470" s="410"/>
      <c r="O470" s="410"/>
      <c r="P470" s="410"/>
      <c r="Q470" s="410"/>
      <c r="R470" s="410"/>
      <c r="S470" s="410"/>
      <c r="T470" s="411"/>
      <c r="AT470" s="352" t="s">
        <v>171</v>
      </c>
      <c r="AU470" s="352" t="s">
        <v>90</v>
      </c>
      <c r="AV470" s="350" t="s">
        <v>90</v>
      </c>
      <c r="AW470" s="350" t="s">
        <v>42</v>
      </c>
      <c r="AX470" s="350" t="s">
        <v>82</v>
      </c>
      <c r="AY470" s="352" t="s">
        <v>163</v>
      </c>
    </row>
    <row r="471" spans="2:51" s="350" customFormat="1" ht="13.5">
      <c r="B471" s="351"/>
      <c r="D471" s="346" t="s">
        <v>171</v>
      </c>
      <c r="E471" s="352" t="s">
        <v>5</v>
      </c>
      <c r="F471" s="353" t="s">
        <v>1755</v>
      </c>
      <c r="H471" s="354">
        <v>1.401</v>
      </c>
      <c r="L471" s="351"/>
      <c r="M471" s="409"/>
      <c r="N471" s="410"/>
      <c r="O471" s="410"/>
      <c r="P471" s="410"/>
      <c r="Q471" s="410"/>
      <c r="R471" s="410"/>
      <c r="S471" s="410"/>
      <c r="T471" s="411"/>
      <c r="AT471" s="352" t="s">
        <v>171</v>
      </c>
      <c r="AU471" s="352" t="s">
        <v>90</v>
      </c>
      <c r="AV471" s="350" t="s">
        <v>90</v>
      </c>
      <c r="AW471" s="350" t="s">
        <v>42</v>
      </c>
      <c r="AX471" s="350" t="s">
        <v>82</v>
      </c>
      <c r="AY471" s="352" t="s">
        <v>163</v>
      </c>
    </row>
    <row r="472" spans="2:51" s="350" customFormat="1" ht="13.5">
      <c r="B472" s="351"/>
      <c r="D472" s="346" t="s">
        <v>171</v>
      </c>
      <c r="E472" s="352" t="s">
        <v>5</v>
      </c>
      <c r="F472" s="353" t="s">
        <v>1756</v>
      </c>
      <c r="H472" s="354">
        <v>1.401</v>
      </c>
      <c r="L472" s="351"/>
      <c r="M472" s="409"/>
      <c r="N472" s="410"/>
      <c r="O472" s="410"/>
      <c r="P472" s="410"/>
      <c r="Q472" s="410"/>
      <c r="R472" s="410"/>
      <c r="S472" s="410"/>
      <c r="T472" s="411"/>
      <c r="AT472" s="352" t="s">
        <v>171</v>
      </c>
      <c r="AU472" s="352" t="s">
        <v>90</v>
      </c>
      <c r="AV472" s="350" t="s">
        <v>90</v>
      </c>
      <c r="AW472" s="350" t="s">
        <v>42</v>
      </c>
      <c r="AX472" s="350" t="s">
        <v>82</v>
      </c>
      <c r="AY472" s="352" t="s">
        <v>163</v>
      </c>
    </row>
    <row r="473" spans="2:51" s="355" customFormat="1" ht="13.5">
      <c r="B473" s="356"/>
      <c r="D473" s="346" t="s">
        <v>171</v>
      </c>
      <c r="E473" s="357" t="s">
        <v>5</v>
      </c>
      <c r="F473" s="358" t="s">
        <v>176</v>
      </c>
      <c r="H473" s="359">
        <v>4.203</v>
      </c>
      <c r="L473" s="356"/>
      <c r="M473" s="412"/>
      <c r="N473" s="413"/>
      <c r="O473" s="413"/>
      <c r="P473" s="413"/>
      <c r="Q473" s="413"/>
      <c r="R473" s="413"/>
      <c r="S473" s="413"/>
      <c r="T473" s="414"/>
      <c r="AT473" s="357" t="s">
        <v>171</v>
      </c>
      <c r="AU473" s="357" t="s">
        <v>90</v>
      </c>
      <c r="AV473" s="355" t="s">
        <v>93</v>
      </c>
      <c r="AW473" s="355" t="s">
        <v>42</v>
      </c>
      <c r="AX473" s="355" t="s">
        <v>82</v>
      </c>
      <c r="AY473" s="357" t="s">
        <v>163</v>
      </c>
    </row>
    <row r="474" spans="2:51" s="350" customFormat="1" ht="13.5">
      <c r="B474" s="351"/>
      <c r="D474" s="346" t="s">
        <v>171</v>
      </c>
      <c r="E474" s="352" t="s">
        <v>5</v>
      </c>
      <c r="F474" s="353" t="s">
        <v>1757</v>
      </c>
      <c r="H474" s="354">
        <v>1.401</v>
      </c>
      <c r="L474" s="351"/>
      <c r="M474" s="409"/>
      <c r="N474" s="410"/>
      <c r="O474" s="410"/>
      <c r="P474" s="410"/>
      <c r="Q474" s="410"/>
      <c r="R474" s="410"/>
      <c r="S474" s="410"/>
      <c r="T474" s="411"/>
      <c r="AT474" s="352" t="s">
        <v>171</v>
      </c>
      <c r="AU474" s="352" t="s">
        <v>90</v>
      </c>
      <c r="AV474" s="350" t="s">
        <v>90</v>
      </c>
      <c r="AW474" s="350" t="s">
        <v>42</v>
      </c>
      <c r="AX474" s="350" t="s">
        <v>82</v>
      </c>
      <c r="AY474" s="352" t="s">
        <v>163</v>
      </c>
    </row>
    <row r="475" spans="2:51" s="350" customFormat="1" ht="13.5">
      <c r="B475" s="351"/>
      <c r="D475" s="346" t="s">
        <v>171</v>
      </c>
      <c r="E475" s="352" t="s">
        <v>5</v>
      </c>
      <c r="F475" s="353" t="s">
        <v>1758</v>
      </c>
      <c r="H475" s="354">
        <v>1.401</v>
      </c>
      <c r="L475" s="351"/>
      <c r="M475" s="409"/>
      <c r="N475" s="410"/>
      <c r="O475" s="410"/>
      <c r="P475" s="410"/>
      <c r="Q475" s="410"/>
      <c r="R475" s="410"/>
      <c r="S475" s="410"/>
      <c r="T475" s="411"/>
      <c r="AT475" s="352" t="s">
        <v>171</v>
      </c>
      <c r="AU475" s="352" t="s">
        <v>90</v>
      </c>
      <c r="AV475" s="350" t="s">
        <v>90</v>
      </c>
      <c r="AW475" s="350" t="s">
        <v>42</v>
      </c>
      <c r="AX475" s="350" t="s">
        <v>82</v>
      </c>
      <c r="AY475" s="352" t="s">
        <v>163</v>
      </c>
    </row>
    <row r="476" spans="2:51" s="350" customFormat="1" ht="13.5">
      <c r="B476" s="351"/>
      <c r="D476" s="346" t="s">
        <v>171</v>
      </c>
      <c r="E476" s="352" t="s">
        <v>5</v>
      </c>
      <c r="F476" s="353" t="s">
        <v>1759</v>
      </c>
      <c r="H476" s="354">
        <v>1.401</v>
      </c>
      <c r="L476" s="351"/>
      <c r="M476" s="409"/>
      <c r="N476" s="410"/>
      <c r="O476" s="410"/>
      <c r="P476" s="410"/>
      <c r="Q476" s="410"/>
      <c r="R476" s="410"/>
      <c r="S476" s="410"/>
      <c r="T476" s="411"/>
      <c r="AT476" s="352" t="s">
        <v>171</v>
      </c>
      <c r="AU476" s="352" t="s">
        <v>90</v>
      </c>
      <c r="AV476" s="350" t="s">
        <v>90</v>
      </c>
      <c r="AW476" s="350" t="s">
        <v>42</v>
      </c>
      <c r="AX476" s="350" t="s">
        <v>82</v>
      </c>
      <c r="AY476" s="352" t="s">
        <v>163</v>
      </c>
    </row>
    <row r="477" spans="2:51" s="350" customFormat="1" ht="13.5">
      <c r="B477" s="351"/>
      <c r="D477" s="346" t="s">
        <v>171</v>
      </c>
      <c r="E477" s="352" t="s">
        <v>5</v>
      </c>
      <c r="F477" s="353" t="s">
        <v>1760</v>
      </c>
      <c r="H477" s="354">
        <v>1.401</v>
      </c>
      <c r="L477" s="351"/>
      <c r="M477" s="409"/>
      <c r="N477" s="410"/>
      <c r="O477" s="410"/>
      <c r="P477" s="410"/>
      <c r="Q477" s="410"/>
      <c r="R477" s="410"/>
      <c r="S477" s="410"/>
      <c r="T477" s="411"/>
      <c r="AT477" s="352" t="s">
        <v>171</v>
      </c>
      <c r="AU477" s="352" t="s">
        <v>90</v>
      </c>
      <c r="AV477" s="350" t="s">
        <v>90</v>
      </c>
      <c r="AW477" s="350" t="s">
        <v>42</v>
      </c>
      <c r="AX477" s="350" t="s">
        <v>82</v>
      </c>
      <c r="AY477" s="352" t="s">
        <v>163</v>
      </c>
    </row>
    <row r="478" spans="2:51" s="355" customFormat="1" ht="13.5">
      <c r="B478" s="356"/>
      <c r="D478" s="346" t="s">
        <v>171</v>
      </c>
      <c r="E478" s="357" t="s">
        <v>5</v>
      </c>
      <c r="F478" s="358" t="s">
        <v>179</v>
      </c>
      <c r="H478" s="359">
        <v>5.604</v>
      </c>
      <c r="L478" s="356"/>
      <c r="M478" s="412"/>
      <c r="N478" s="413"/>
      <c r="O478" s="413"/>
      <c r="P478" s="413"/>
      <c r="Q478" s="413"/>
      <c r="R478" s="413"/>
      <c r="S478" s="413"/>
      <c r="T478" s="414"/>
      <c r="AT478" s="357" t="s">
        <v>171</v>
      </c>
      <c r="AU478" s="357" t="s">
        <v>90</v>
      </c>
      <c r="AV478" s="355" t="s">
        <v>93</v>
      </c>
      <c r="AW478" s="355" t="s">
        <v>42</v>
      </c>
      <c r="AX478" s="355" t="s">
        <v>82</v>
      </c>
      <c r="AY478" s="357" t="s">
        <v>163</v>
      </c>
    </row>
    <row r="479" spans="2:51" s="350" customFormat="1" ht="13.5">
      <c r="B479" s="351"/>
      <c r="D479" s="346" t="s">
        <v>171</v>
      </c>
      <c r="E479" s="352" t="s">
        <v>5</v>
      </c>
      <c r="F479" s="353" t="s">
        <v>1279</v>
      </c>
      <c r="H479" s="354">
        <v>1.401</v>
      </c>
      <c r="L479" s="351"/>
      <c r="M479" s="409"/>
      <c r="N479" s="410"/>
      <c r="O479" s="410"/>
      <c r="P479" s="410"/>
      <c r="Q479" s="410"/>
      <c r="R479" s="410"/>
      <c r="S479" s="410"/>
      <c r="T479" s="411"/>
      <c r="AT479" s="352" t="s">
        <v>171</v>
      </c>
      <c r="AU479" s="352" t="s">
        <v>90</v>
      </c>
      <c r="AV479" s="350" t="s">
        <v>90</v>
      </c>
      <c r="AW479" s="350" t="s">
        <v>42</v>
      </c>
      <c r="AX479" s="350" t="s">
        <v>82</v>
      </c>
      <c r="AY479" s="352" t="s">
        <v>163</v>
      </c>
    </row>
    <row r="480" spans="2:51" s="355" customFormat="1" ht="13.5">
      <c r="B480" s="356"/>
      <c r="D480" s="346" t="s">
        <v>171</v>
      </c>
      <c r="E480" s="357" t="s">
        <v>5</v>
      </c>
      <c r="F480" s="358" t="s">
        <v>181</v>
      </c>
      <c r="H480" s="359">
        <v>1.401</v>
      </c>
      <c r="L480" s="356"/>
      <c r="M480" s="412"/>
      <c r="N480" s="413"/>
      <c r="O480" s="413"/>
      <c r="P480" s="413"/>
      <c r="Q480" s="413"/>
      <c r="R480" s="413"/>
      <c r="S480" s="413"/>
      <c r="T480" s="414"/>
      <c r="AT480" s="357" t="s">
        <v>171</v>
      </c>
      <c r="AU480" s="357" t="s">
        <v>90</v>
      </c>
      <c r="AV480" s="355" t="s">
        <v>93</v>
      </c>
      <c r="AW480" s="355" t="s">
        <v>42</v>
      </c>
      <c r="AX480" s="355" t="s">
        <v>82</v>
      </c>
      <c r="AY480" s="357" t="s">
        <v>163</v>
      </c>
    </row>
    <row r="481" spans="2:51" s="350" customFormat="1" ht="13.5">
      <c r="B481" s="351"/>
      <c r="D481" s="346" t="s">
        <v>171</v>
      </c>
      <c r="E481" s="352" t="s">
        <v>5</v>
      </c>
      <c r="F481" s="353" t="s">
        <v>1045</v>
      </c>
      <c r="H481" s="354">
        <v>1.401</v>
      </c>
      <c r="L481" s="351"/>
      <c r="M481" s="409"/>
      <c r="N481" s="410"/>
      <c r="O481" s="410"/>
      <c r="P481" s="410"/>
      <c r="Q481" s="410"/>
      <c r="R481" s="410"/>
      <c r="S481" s="410"/>
      <c r="T481" s="411"/>
      <c r="AT481" s="352" t="s">
        <v>171</v>
      </c>
      <c r="AU481" s="352" t="s">
        <v>90</v>
      </c>
      <c r="AV481" s="350" t="s">
        <v>90</v>
      </c>
      <c r="AW481" s="350" t="s">
        <v>42</v>
      </c>
      <c r="AX481" s="350" t="s">
        <v>82</v>
      </c>
      <c r="AY481" s="352" t="s">
        <v>163</v>
      </c>
    </row>
    <row r="482" spans="2:51" s="355" customFormat="1" ht="13.5">
      <c r="B482" s="356"/>
      <c r="D482" s="346" t="s">
        <v>171</v>
      </c>
      <c r="E482" s="357" t="s">
        <v>5</v>
      </c>
      <c r="F482" s="358" t="s">
        <v>653</v>
      </c>
      <c r="H482" s="359">
        <v>1.401</v>
      </c>
      <c r="L482" s="356"/>
      <c r="M482" s="412"/>
      <c r="N482" s="413"/>
      <c r="O482" s="413"/>
      <c r="P482" s="413"/>
      <c r="Q482" s="413"/>
      <c r="R482" s="413"/>
      <c r="S482" s="413"/>
      <c r="T482" s="414"/>
      <c r="AT482" s="357" t="s">
        <v>171</v>
      </c>
      <c r="AU482" s="357" t="s">
        <v>90</v>
      </c>
      <c r="AV482" s="355" t="s">
        <v>93</v>
      </c>
      <c r="AW482" s="355" t="s">
        <v>42</v>
      </c>
      <c r="AX482" s="355" t="s">
        <v>82</v>
      </c>
      <c r="AY482" s="357" t="s">
        <v>163</v>
      </c>
    </row>
    <row r="483" spans="2:51" s="350" customFormat="1" ht="13.5">
      <c r="B483" s="351"/>
      <c r="D483" s="346" t="s">
        <v>171</v>
      </c>
      <c r="E483" s="352" t="s">
        <v>5</v>
      </c>
      <c r="F483" s="353" t="s">
        <v>1761</v>
      </c>
      <c r="H483" s="354">
        <v>1.401</v>
      </c>
      <c r="L483" s="351"/>
      <c r="M483" s="409"/>
      <c r="N483" s="410"/>
      <c r="O483" s="410"/>
      <c r="P483" s="410"/>
      <c r="Q483" s="410"/>
      <c r="R483" s="410"/>
      <c r="S483" s="410"/>
      <c r="T483" s="411"/>
      <c r="AT483" s="352" t="s">
        <v>171</v>
      </c>
      <c r="AU483" s="352" t="s">
        <v>90</v>
      </c>
      <c r="AV483" s="350" t="s">
        <v>90</v>
      </c>
      <c r="AW483" s="350" t="s">
        <v>42</v>
      </c>
      <c r="AX483" s="350" t="s">
        <v>82</v>
      </c>
      <c r="AY483" s="352" t="s">
        <v>163</v>
      </c>
    </row>
    <row r="484" spans="2:51" s="350" customFormat="1" ht="13.5">
      <c r="B484" s="351"/>
      <c r="D484" s="346" t="s">
        <v>171</v>
      </c>
      <c r="E484" s="352" t="s">
        <v>5</v>
      </c>
      <c r="F484" s="353" t="s">
        <v>1762</v>
      </c>
      <c r="H484" s="354">
        <v>1.401</v>
      </c>
      <c r="L484" s="351"/>
      <c r="M484" s="409"/>
      <c r="N484" s="410"/>
      <c r="O484" s="410"/>
      <c r="P484" s="410"/>
      <c r="Q484" s="410"/>
      <c r="R484" s="410"/>
      <c r="S484" s="410"/>
      <c r="T484" s="411"/>
      <c r="AT484" s="352" t="s">
        <v>171</v>
      </c>
      <c r="AU484" s="352" t="s">
        <v>90</v>
      </c>
      <c r="AV484" s="350" t="s">
        <v>90</v>
      </c>
      <c r="AW484" s="350" t="s">
        <v>42</v>
      </c>
      <c r="AX484" s="350" t="s">
        <v>82</v>
      </c>
      <c r="AY484" s="352" t="s">
        <v>163</v>
      </c>
    </row>
    <row r="485" spans="2:51" s="355" customFormat="1" ht="13.5">
      <c r="B485" s="356"/>
      <c r="D485" s="346" t="s">
        <v>171</v>
      </c>
      <c r="E485" s="357" t="s">
        <v>5</v>
      </c>
      <c r="F485" s="358" t="s">
        <v>184</v>
      </c>
      <c r="H485" s="359">
        <v>2.802</v>
      </c>
      <c r="L485" s="356"/>
      <c r="M485" s="412"/>
      <c r="N485" s="413"/>
      <c r="O485" s="413"/>
      <c r="P485" s="413"/>
      <c r="Q485" s="413"/>
      <c r="R485" s="413"/>
      <c r="S485" s="413"/>
      <c r="T485" s="414"/>
      <c r="AT485" s="357" t="s">
        <v>171</v>
      </c>
      <c r="AU485" s="357" t="s">
        <v>90</v>
      </c>
      <c r="AV485" s="355" t="s">
        <v>93</v>
      </c>
      <c r="AW485" s="355" t="s">
        <v>42</v>
      </c>
      <c r="AX485" s="355" t="s">
        <v>82</v>
      </c>
      <c r="AY485" s="357" t="s">
        <v>163</v>
      </c>
    </row>
    <row r="486" spans="2:51" s="360" customFormat="1" ht="13.5">
      <c r="B486" s="361"/>
      <c r="D486" s="362" t="s">
        <v>171</v>
      </c>
      <c r="E486" s="363" t="s">
        <v>5</v>
      </c>
      <c r="F486" s="364" t="s">
        <v>185</v>
      </c>
      <c r="H486" s="365">
        <v>15.411</v>
      </c>
      <c r="L486" s="361"/>
      <c r="M486" s="415"/>
      <c r="N486" s="416"/>
      <c r="O486" s="416"/>
      <c r="P486" s="416"/>
      <c r="Q486" s="416"/>
      <c r="R486" s="416"/>
      <c r="S486" s="416"/>
      <c r="T486" s="417"/>
      <c r="AT486" s="418" t="s">
        <v>171</v>
      </c>
      <c r="AU486" s="418" t="s">
        <v>90</v>
      </c>
      <c r="AV486" s="360" t="s">
        <v>96</v>
      </c>
      <c r="AW486" s="360" t="s">
        <v>42</v>
      </c>
      <c r="AX486" s="360" t="s">
        <v>44</v>
      </c>
      <c r="AY486" s="418" t="s">
        <v>163</v>
      </c>
    </row>
    <row r="487" spans="2:65" s="267" customFormat="1" ht="22.5" customHeight="1">
      <c r="B487" s="268"/>
      <c r="C487" s="338" t="s">
        <v>484</v>
      </c>
      <c r="D487" s="338" t="s">
        <v>165</v>
      </c>
      <c r="E487" s="339" t="s">
        <v>537</v>
      </c>
      <c r="F487" s="340" t="s">
        <v>538</v>
      </c>
      <c r="G487" s="341" t="s">
        <v>188</v>
      </c>
      <c r="H487" s="342">
        <v>15.411</v>
      </c>
      <c r="I487" s="107"/>
      <c r="J487" s="343">
        <f>ROUND(I487*H487,2)</f>
        <v>0</v>
      </c>
      <c r="K487" s="340" t="s">
        <v>169</v>
      </c>
      <c r="L487" s="268"/>
      <c r="M487" s="401" t="s">
        <v>5</v>
      </c>
      <c r="N487" s="402" t="s">
        <v>53</v>
      </c>
      <c r="O487" s="269"/>
      <c r="P487" s="403">
        <f>O487*H487</f>
        <v>0</v>
      </c>
      <c r="Q487" s="403">
        <v>0</v>
      </c>
      <c r="R487" s="403">
        <f>Q487*H487</f>
        <v>0</v>
      </c>
      <c r="S487" s="403">
        <v>0</v>
      </c>
      <c r="T487" s="404">
        <f>S487*H487</f>
        <v>0</v>
      </c>
      <c r="AR487" s="386" t="s">
        <v>333</v>
      </c>
      <c r="AT487" s="386" t="s">
        <v>165</v>
      </c>
      <c r="AU487" s="386" t="s">
        <v>90</v>
      </c>
      <c r="AY487" s="386" t="s">
        <v>163</v>
      </c>
      <c r="BE487" s="405">
        <f>IF(N487="základní",J487,0)</f>
        <v>0</v>
      </c>
      <c r="BF487" s="405">
        <f>IF(N487="snížená",J487,0)</f>
        <v>0</v>
      </c>
      <c r="BG487" s="405">
        <f>IF(N487="zákl. přenesená",J487,0)</f>
        <v>0</v>
      </c>
      <c r="BH487" s="405">
        <f>IF(N487="sníž. přenesená",J487,0)</f>
        <v>0</v>
      </c>
      <c r="BI487" s="405">
        <f>IF(N487="nulová",J487,0)</f>
        <v>0</v>
      </c>
      <c r="BJ487" s="386" t="s">
        <v>44</v>
      </c>
      <c r="BK487" s="405">
        <f>ROUND(I487*H487,2)</f>
        <v>0</v>
      </c>
      <c r="BL487" s="386" t="s">
        <v>333</v>
      </c>
      <c r="BM487" s="386" t="s">
        <v>1813</v>
      </c>
    </row>
    <row r="488" spans="2:51" s="344" customFormat="1" ht="13.5">
      <c r="B488" s="345"/>
      <c r="D488" s="346" t="s">
        <v>171</v>
      </c>
      <c r="E488" s="347" t="s">
        <v>5</v>
      </c>
      <c r="F488" s="348" t="s">
        <v>172</v>
      </c>
      <c r="H488" s="349" t="s">
        <v>5</v>
      </c>
      <c r="L488" s="345"/>
      <c r="M488" s="406"/>
      <c r="N488" s="407"/>
      <c r="O488" s="407"/>
      <c r="P488" s="407"/>
      <c r="Q488" s="407"/>
      <c r="R488" s="407"/>
      <c r="S488" s="407"/>
      <c r="T488" s="408"/>
      <c r="AT488" s="349" t="s">
        <v>171</v>
      </c>
      <c r="AU488" s="349" t="s">
        <v>90</v>
      </c>
      <c r="AV488" s="344" t="s">
        <v>44</v>
      </c>
      <c r="AW488" s="344" t="s">
        <v>42</v>
      </c>
      <c r="AX488" s="344" t="s">
        <v>82</v>
      </c>
      <c r="AY488" s="349" t="s">
        <v>163</v>
      </c>
    </row>
    <row r="489" spans="2:51" s="344" customFormat="1" ht="13.5">
      <c r="B489" s="345"/>
      <c r="D489" s="346" t="s">
        <v>171</v>
      </c>
      <c r="E489" s="347" t="s">
        <v>5</v>
      </c>
      <c r="F489" s="348" t="s">
        <v>310</v>
      </c>
      <c r="H489" s="349" t="s">
        <v>5</v>
      </c>
      <c r="L489" s="345"/>
      <c r="M489" s="406"/>
      <c r="N489" s="407"/>
      <c r="O489" s="407"/>
      <c r="P489" s="407"/>
      <c r="Q489" s="407"/>
      <c r="R489" s="407"/>
      <c r="S489" s="407"/>
      <c r="T489" s="408"/>
      <c r="AT489" s="349" t="s">
        <v>171</v>
      </c>
      <c r="AU489" s="349" t="s">
        <v>90</v>
      </c>
      <c r="AV489" s="344" t="s">
        <v>44</v>
      </c>
      <c r="AW489" s="344" t="s">
        <v>42</v>
      </c>
      <c r="AX489" s="344" t="s">
        <v>82</v>
      </c>
      <c r="AY489" s="349" t="s">
        <v>163</v>
      </c>
    </row>
    <row r="490" spans="2:51" s="350" customFormat="1" ht="13.5">
      <c r="B490" s="351"/>
      <c r="D490" s="346" t="s">
        <v>171</v>
      </c>
      <c r="E490" s="352" t="s">
        <v>5</v>
      </c>
      <c r="F490" s="353" t="s">
        <v>1632</v>
      </c>
      <c r="H490" s="354">
        <v>1.401</v>
      </c>
      <c r="L490" s="351"/>
      <c r="M490" s="409"/>
      <c r="N490" s="410"/>
      <c r="O490" s="410"/>
      <c r="P490" s="410"/>
      <c r="Q490" s="410"/>
      <c r="R490" s="410"/>
      <c r="S490" s="410"/>
      <c r="T490" s="411"/>
      <c r="AT490" s="352" t="s">
        <v>171</v>
      </c>
      <c r="AU490" s="352" t="s">
        <v>90</v>
      </c>
      <c r="AV490" s="350" t="s">
        <v>90</v>
      </c>
      <c r="AW490" s="350" t="s">
        <v>42</v>
      </c>
      <c r="AX490" s="350" t="s">
        <v>82</v>
      </c>
      <c r="AY490" s="352" t="s">
        <v>163</v>
      </c>
    </row>
    <row r="491" spans="2:51" s="350" customFormat="1" ht="13.5">
      <c r="B491" s="351"/>
      <c r="D491" s="346" t="s">
        <v>171</v>
      </c>
      <c r="E491" s="352" t="s">
        <v>5</v>
      </c>
      <c r="F491" s="353" t="s">
        <v>1755</v>
      </c>
      <c r="H491" s="354">
        <v>1.401</v>
      </c>
      <c r="L491" s="351"/>
      <c r="M491" s="409"/>
      <c r="N491" s="410"/>
      <c r="O491" s="410"/>
      <c r="P491" s="410"/>
      <c r="Q491" s="410"/>
      <c r="R491" s="410"/>
      <c r="S491" s="410"/>
      <c r="T491" s="411"/>
      <c r="AT491" s="352" t="s">
        <v>171</v>
      </c>
      <c r="AU491" s="352" t="s">
        <v>90</v>
      </c>
      <c r="AV491" s="350" t="s">
        <v>90</v>
      </c>
      <c r="AW491" s="350" t="s">
        <v>42</v>
      </c>
      <c r="AX491" s="350" t="s">
        <v>82</v>
      </c>
      <c r="AY491" s="352" t="s">
        <v>163</v>
      </c>
    </row>
    <row r="492" spans="2:51" s="350" customFormat="1" ht="13.5">
      <c r="B492" s="351"/>
      <c r="D492" s="346" t="s">
        <v>171</v>
      </c>
      <c r="E492" s="352" t="s">
        <v>5</v>
      </c>
      <c r="F492" s="353" t="s">
        <v>1756</v>
      </c>
      <c r="H492" s="354">
        <v>1.401</v>
      </c>
      <c r="L492" s="351"/>
      <c r="M492" s="409"/>
      <c r="N492" s="410"/>
      <c r="O492" s="410"/>
      <c r="P492" s="410"/>
      <c r="Q492" s="410"/>
      <c r="R492" s="410"/>
      <c r="S492" s="410"/>
      <c r="T492" s="411"/>
      <c r="AT492" s="352" t="s">
        <v>171</v>
      </c>
      <c r="AU492" s="352" t="s">
        <v>90</v>
      </c>
      <c r="AV492" s="350" t="s">
        <v>90</v>
      </c>
      <c r="AW492" s="350" t="s">
        <v>42</v>
      </c>
      <c r="AX492" s="350" t="s">
        <v>82</v>
      </c>
      <c r="AY492" s="352" t="s">
        <v>163</v>
      </c>
    </row>
    <row r="493" spans="2:51" s="355" customFormat="1" ht="13.5">
      <c r="B493" s="356"/>
      <c r="D493" s="346" t="s">
        <v>171</v>
      </c>
      <c r="E493" s="357" t="s">
        <v>5</v>
      </c>
      <c r="F493" s="358" t="s">
        <v>176</v>
      </c>
      <c r="H493" s="359">
        <v>4.203</v>
      </c>
      <c r="L493" s="356"/>
      <c r="M493" s="412"/>
      <c r="N493" s="413"/>
      <c r="O493" s="413"/>
      <c r="P493" s="413"/>
      <c r="Q493" s="413"/>
      <c r="R493" s="413"/>
      <c r="S493" s="413"/>
      <c r="T493" s="414"/>
      <c r="AT493" s="357" t="s">
        <v>171</v>
      </c>
      <c r="AU493" s="357" t="s">
        <v>90</v>
      </c>
      <c r="AV493" s="355" t="s">
        <v>93</v>
      </c>
      <c r="AW493" s="355" t="s">
        <v>42</v>
      </c>
      <c r="AX493" s="355" t="s">
        <v>82</v>
      </c>
      <c r="AY493" s="357" t="s">
        <v>163</v>
      </c>
    </row>
    <row r="494" spans="2:51" s="350" customFormat="1" ht="13.5">
      <c r="B494" s="351"/>
      <c r="D494" s="346" t="s">
        <v>171</v>
      </c>
      <c r="E494" s="352" t="s">
        <v>5</v>
      </c>
      <c r="F494" s="353" t="s">
        <v>1757</v>
      </c>
      <c r="H494" s="354">
        <v>1.401</v>
      </c>
      <c r="L494" s="351"/>
      <c r="M494" s="409"/>
      <c r="N494" s="410"/>
      <c r="O494" s="410"/>
      <c r="P494" s="410"/>
      <c r="Q494" s="410"/>
      <c r="R494" s="410"/>
      <c r="S494" s="410"/>
      <c r="T494" s="411"/>
      <c r="AT494" s="352" t="s">
        <v>171</v>
      </c>
      <c r="AU494" s="352" t="s">
        <v>90</v>
      </c>
      <c r="AV494" s="350" t="s">
        <v>90</v>
      </c>
      <c r="AW494" s="350" t="s">
        <v>42</v>
      </c>
      <c r="AX494" s="350" t="s">
        <v>82</v>
      </c>
      <c r="AY494" s="352" t="s">
        <v>163</v>
      </c>
    </row>
    <row r="495" spans="2:51" s="350" customFormat="1" ht="13.5">
      <c r="B495" s="351"/>
      <c r="D495" s="346" t="s">
        <v>171</v>
      </c>
      <c r="E495" s="352" t="s">
        <v>5</v>
      </c>
      <c r="F495" s="353" t="s">
        <v>1758</v>
      </c>
      <c r="H495" s="354">
        <v>1.401</v>
      </c>
      <c r="L495" s="351"/>
      <c r="M495" s="409"/>
      <c r="N495" s="410"/>
      <c r="O495" s="410"/>
      <c r="P495" s="410"/>
      <c r="Q495" s="410"/>
      <c r="R495" s="410"/>
      <c r="S495" s="410"/>
      <c r="T495" s="411"/>
      <c r="AT495" s="352" t="s">
        <v>171</v>
      </c>
      <c r="AU495" s="352" t="s">
        <v>90</v>
      </c>
      <c r="AV495" s="350" t="s">
        <v>90</v>
      </c>
      <c r="AW495" s="350" t="s">
        <v>42</v>
      </c>
      <c r="AX495" s="350" t="s">
        <v>82</v>
      </c>
      <c r="AY495" s="352" t="s">
        <v>163</v>
      </c>
    </row>
    <row r="496" spans="2:51" s="350" customFormat="1" ht="13.5">
      <c r="B496" s="351"/>
      <c r="D496" s="346" t="s">
        <v>171</v>
      </c>
      <c r="E496" s="352" t="s">
        <v>5</v>
      </c>
      <c r="F496" s="353" t="s">
        <v>1759</v>
      </c>
      <c r="H496" s="354">
        <v>1.401</v>
      </c>
      <c r="L496" s="351"/>
      <c r="M496" s="409"/>
      <c r="N496" s="410"/>
      <c r="O496" s="410"/>
      <c r="P496" s="410"/>
      <c r="Q496" s="410"/>
      <c r="R496" s="410"/>
      <c r="S496" s="410"/>
      <c r="T496" s="411"/>
      <c r="AT496" s="352" t="s">
        <v>171</v>
      </c>
      <c r="AU496" s="352" t="s">
        <v>90</v>
      </c>
      <c r="AV496" s="350" t="s">
        <v>90</v>
      </c>
      <c r="AW496" s="350" t="s">
        <v>42</v>
      </c>
      <c r="AX496" s="350" t="s">
        <v>82</v>
      </c>
      <c r="AY496" s="352" t="s">
        <v>163</v>
      </c>
    </row>
    <row r="497" spans="2:51" s="350" customFormat="1" ht="13.5">
      <c r="B497" s="351"/>
      <c r="D497" s="346" t="s">
        <v>171</v>
      </c>
      <c r="E497" s="352" t="s">
        <v>5</v>
      </c>
      <c r="F497" s="353" t="s">
        <v>1760</v>
      </c>
      <c r="H497" s="354">
        <v>1.401</v>
      </c>
      <c r="L497" s="351"/>
      <c r="M497" s="409"/>
      <c r="N497" s="410"/>
      <c r="O497" s="410"/>
      <c r="P497" s="410"/>
      <c r="Q497" s="410"/>
      <c r="R497" s="410"/>
      <c r="S497" s="410"/>
      <c r="T497" s="411"/>
      <c r="AT497" s="352" t="s">
        <v>171</v>
      </c>
      <c r="AU497" s="352" t="s">
        <v>90</v>
      </c>
      <c r="AV497" s="350" t="s">
        <v>90</v>
      </c>
      <c r="AW497" s="350" t="s">
        <v>42</v>
      </c>
      <c r="AX497" s="350" t="s">
        <v>82</v>
      </c>
      <c r="AY497" s="352" t="s">
        <v>163</v>
      </c>
    </row>
    <row r="498" spans="2:51" s="355" customFormat="1" ht="13.5">
      <c r="B498" s="356"/>
      <c r="D498" s="346" t="s">
        <v>171</v>
      </c>
      <c r="E498" s="357" t="s">
        <v>5</v>
      </c>
      <c r="F498" s="358" t="s">
        <v>179</v>
      </c>
      <c r="H498" s="359">
        <v>5.604</v>
      </c>
      <c r="L498" s="356"/>
      <c r="M498" s="412"/>
      <c r="N498" s="413"/>
      <c r="O498" s="413"/>
      <c r="P498" s="413"/>
      <c r="Q498" s="413"/>
      <c r="R498" s="413"/>
      <c r="S498" s="413"/>
      <c r="T498" s="414"/>
      <c r="AT498" s="357" t="s">
        <v>171</v>
      </c>
      <c r="AU498" s="357" t="s">
        <v>90</v>
      </c>
      <c r="AV498" s="355" t="s">
        <v>93</v>
      </c>
      <c r="AW498" s="355" t="s">
        <v>42</v>
      </c>
      <c r="AX498" s="355" t="s">
        <v>82</v>
      </c>
      <c r="AY498" s="357" t="s">
        <v>163</v>
      </c>
    </row>
    <row r="499" spans="2:51" s="350" customFormat="1" ht="13.5">
      <c r="B499" s="351"/>
      <c r="D499" s="346" t="s">
        <v>171</v>
      </c>
      <c r="E499" s="352" t="s">
        <v>5</v>
      </c>
      <c r="F499" s="353" t="s">
        <v>1279</v>
      </c>
      <c r="H499" s="354">
        <v>1.401</v>
      </c>
      <c r="L499" s="351"/>
      <c r="M499" s="409"/>
      <c r="N499" s="410"/>
      <c r="O499" s="410"/>
      <c r="P499" s="410"/>
      <c r="Q499" s="410"/>
      <c r="R499" s="410"/>
      <c r="S499" s="410"/>
      <c r="T499" s="411"/>
      <c r="AT499" s="352" t="s">
        <v>171</v>
      </c>
      <c r="AU499" s="352" t="s">
        <v>90</v>
      </c>
      <c r="AV499" s="350" t="s">
        <v>90</v>
      </c>
      <c r="AW499" s="350" t="s">
        <v>42</v>
      </c>
      <c r="AX499" s="350" t="s">
        <v>82</v>
      </c>
      <c r="AY499" s="352" t="s">
        <v>163</v>
      </c>
    </row>
    <row r="500" spans="2:51" s="355" customFormat="1" ht="13.5">
      <c r="B500" s="356"/>
      <c r="D500" s="346" t="s">
        <v>171</v>
      </c>
      <c r="E500" s="357" t="s">
        <v>5</v>
      </c>
      <c r="F500" s="358" t="s">
        <v>181</v>
      </c>
      <c r="H500" s="359">
        <v>1.401</v>
      </c>
      <c r="L500" s="356"/>
      <c r="M500" s="412"/>
      <c r="N500" s="413"/>
      <c r="O500" s="413"/>
      <c r="P500" s="413"/>
      <c r="Q500" s="413"/>
      <c r="R500" s="413"/>
      <c r="S500" s="413"/>
      <c r="T500" s="414"/>
      <c r="AT500" s="357" t="s">
        <v>171</v>
      </c>
      <c r="AU500" s="357" t="s">
        <v>90</v>
      </c>
      <c r="AV500" s="355" t="s">
        <v>93</v>
      </c>
      <c r="AW500" s="355" t="s">
        <v>42</v>
      </c>
      <c r="AX500" s="355" t="s">
        <v>82</v>
      </c>
      <c r="AY500" s="357" t="s">
        <v>163</v>
      </c>
    </row>
    <row r="501" spans="2:51" s="350" customFormat="1" ht="13.5">
      <c r="B501" s="351"/>
      <c r="D501" s="346" t="s">
        <v>171</v>
      </c>
      <c r="E501" s="352" t="s">
        <v>5</v>
      </c>
      <c r="F501" s="353" t="s">
        <v>1045</v>
      </c>
      <c r="H501" s="354">
        <v>1.401</v>
      </c>
      <c r="L501" s="351"/>
      <c r="M501" s="409"/>
      <c r="N501" s="410"/>
      <c r="O501" s="410"/>
      <c r="P501" s="410"/>
      <c r="Q501" s="410"/>
      <c r="R501" s="410"/>
      <c r="S501" s="410"/>
      <c r="T501" s="411"/>
      <c r="AT501" s="352" t="s">
        <v>171</v>
      </c>
      <c r="AU501" s="352" t="s">
        <v>90</v>
      </c>
      <c r="AV501" s="350" t="s">
        <v>90</v>
      </c>
      <c r="AW501" s="350" t="s">
        <v>42</v>
      </c>
      <c r="AX501" s="350" t="s">
        <v>82</v>
      </c>
      <c r="AY501" s="352" t="s">
        <v>163</v>
      </c>
    </row>
    <row r="502" spans="2:51" s="355" customFormat="1" ht="13.5">
      <c r="B502" s="356"/>
      <c r="D502" s="346" t="s">
        <v>171</v>
      </c>
      <c r="E502" s="357" t="s">
        <v>5</v>
      </c>
      <c r="F502" s="358" t="s">
        <v>653</v>
      </c>
      <c r="H502" s="359">
        <v>1.401</v>
      </c>
      <c r="L502" s="356"/>
      <c r="M502" s="412"/>
      <c r="N502" s="413"/>
      <c r="O502" s="413"/>
      <c r="P502" s="413"/>
      <c r="Q502" s="413"/>
      <c r="R502" s="413"/>
      <c r="S502" s="413"/>
      <c r="T502" s="414"/>
      <c r="AT502" s="357" t="s">
        <v>171</v>
      </c>
      <c r="AU502" s="357" t="s">
        <v>90</v>
      </c>
      <c r="AV502" s="355" t="s">
        <v>93</v>
      </c>
      <c r="AW502" s="355" t="s">
        <v>42</v>
      </c>
      <c r="AX502" s="355" t="s">
        <v>82</v>
      </c>
      <c r="AY502" s="357" t="s">
        <v>163</v>
      </c>
    </row>
    <row r="503" spans="2:51" s="350" customFormat="1" ht="13.5">
      <c r="B503" s="351"/>
      <c r="D503" s="346" t="s">
        <v>171</v>
      </c>
      <c r="E503" s="352" t="s">
        <v>5</v>
      </c>
      <c r="F503" s="353" t="s">
        <v>1761</v>
      </c>
      <c r="H503" s="354">
        <v>1.401</v>
      </c>
      <c r="L503" s="351"/>
      <c r="M503" s="409"/>
      <c r="N503" s="410"/>
      <c r="O503" s="410"/>
      <c r="P503" s="410"/>
      <c r="Q503" s="410"/>
      <c r="R503" s="410"/>
      <c r="S503" s="410"/>
      <c r="T503" s="411"/>
      <c r="AT503" s="352" t="s">
        <v>171</v>
      </c>
      <c r="AU503" s="352" t="s">
        <v>90</v>
      </c>
      <c r="AV503" s="350" t="s">
        <v>90</v>
      </c>
      <c r="AW503" s="350" t="s">
        <v>42</v>
      </c>
      <c r="AX503" s="350" t="s">
        <v>82</v>
      </c>
      <c r="AY503" s="352" t="s">
        <v>163</v>
      </c>
    </row>
    <row r="504" spans="2:51" s="350" customFormat="1" ht="13.5">
      <c r="B504" s="351"/>
      <c r="D504" s="346" t="s">
        <v>171</v>
      </c>
      <c r="E504" s="352" t="s">
        <v>5</v>
      </c>
      <c r="F504" s="353" t="s">
        <v>1762</v>
      </c>
      <c r="H504" s="354">
        <v>1.401</v>
      </c>
      <c r="L504" s="351"/>
      <c r="M504" s="409"/>
      <c r="N504" s="410"/>
      <c r="O504" s="410"/>
      <c r="P504" s="410"/>
      <c r="Q504" s="410"/>
      <c r="R504" s="410"/>
      <c r="S504" s="410"/>
      <c r="T504" s="411"/>
      <c r="AT504" s="352" t="s">
        <v>171</v>
      </c>
      <c r="AU504" s="352" t="s">
        <v>90</v>
      </c>
      <c r="AV504" s="350" t="s">
        <v>90</v>
      </c>
      <c r="AW504" s="350" t="s">
        <v>42</v>
      </c>
      <c r="AX504" s="350" t="s">
        <v>82</v>
      </c>
      <c r="AY504" s="352" t="s">
        <v>163</v>
      </c>
    </row>
    <row r="505" spans="2:51" s="355" customFormat="1" ht="13.5">
      <c r="B505" s="356"/>
      <c r="D505" s="346" t="s">
        <v>171</v>
      </c>
      <c r="E505" s="357" t="s">
        <v>5</v>
      </c>
      <c r="F505" s="358" t="s">
        <v>184</v>
      </c>
      <c r="H505" s="359">
        <v>2.802</v>
      </c>
      <c r="L505" s="356"/>
      <c r="M505" s="412"/>
      <c r="N505" s="413"/>
      <c r="O505" s="413"/>
      <c r="P505" s="413"/>
      <c r="Q505" s="413"/>
      <c r="R505" s="413"/>
      <c r="S505" s="413"/>
      <c r="T505" s="414"/>
      <c r="AT505" s="357" t="s">
        <v>171</v>
      </c>
      <c r="AU505" s="357" t="s">
        <v>90</v>
      </c>
      <c r="AV505" s="355" t="s">
        <v>93</v>
      </c>
      <c r="AW505" s="355" t="s">
        <v>42</v>
      </c>
      <c r="AX505" s="355" t="s">
        <v>82</v>
      </c>
      <c r="AY505" s="357" t="s">
        <v>163</v>
      </c>
    </row>
    <row r="506" spans="2:51" s="360" customFormat="1" ht="13.5">
      <c r="B506" s="361"/>
      <c r="D506" s="362" t="s">
        <v>171</v>
      </c>
      <c r="E506" s="363" t="s">
        <v>5</v>
      </c>
      <c r="F506" s="364" t="s">
        <v>185</v>
      </c>
      <c r="H506" s="365">
        <v>15.411</v>
      </c>
      <c r="L506" s="361"/>
      <c r="M506" s="415"/>
      <c r="N506" s="416"/>
      <c r="O506" s="416"/>
      <c r="P506" s="416"/>
      <c r="Q506" s="416"/>
      <c r="R506" s="416"/>
      <c r="S506" s="416"/>
      <c r="T506" s="417"/>
      <c r="AT506" s="418" t="s">
        <v>171</v>
      </c>
      <c r="AU506" s="418" t="s">
        <v>90</v>
      </c>
      <c r="AV506" s="360" t="s">
        <v>96</v>
      </c>
      <c r="AW506" s="360" t="s">
        <v>42</v>
      </c>
      <c r="AX506" s="360" t="s">
        <v>44</v>
      </c>
      <c r="AY506" s="418" t="s">
        <v>163</v>
      </c>
    </row>
    <row r="507" spans="2:65" s="267" customFormat="1" ht="22.5" customHeight="1">
      <c r="B507" s="268"/>
      <c r="C507" s="338" t="s">
        <v>489</v>
      </c>
      <c r="D507" s="338" t="s">
        <v>165</v>
      </c>
      <c r="E507" s="339" t="s">
        <v>541</v>
      </c>
      <c r="F507" s="340" t="s">
        <v>542</v>
      </c>
      <c r="G507" s="341" t="s">
        <v>188</v>
      </c>
      <c r="H507" s="342">
        <v>15.411</v>
      </c>
      <c r="I507" s="107"/>
      <c r="J507" s="343">
        <f>ROUND(I507*H507,2)</f>
        <v>0</v>
      </c>
      <c r="K507" s="340" t="s">
        <v>169</v>
      </c>
      <c r="L507" s="268"/>
      <c r="M507" s="401" t="s">
        <v>5</v>
      </c>
      <c r="N507" s="402" t="s">
        <v>53</v>
      </c>
      <c r="O507" s="269"/>
      <c r="P507" s="403">
        <f>O507*H507</f>
        <v>0</v>
      </c>
      <c r="Q507" s="403">
        <v>0.00012</v>
      </c>
      <c r="R507" s="403">
        <f>Q507*H507</f>
        <v>0.00184932</v>
      </c>
      <c r="S507" s="403">
        <v>0</v>
      </c>
      <c r="T507" s="404">
        <f>S507*H507</f>
        <v>0</v>
      </c>
      <c r="AR507" s="386" t="s">
        <v>333</v>
      </c>
      <c r="AT507" s="386" t="s">
        <v>165</v>
      </c>
      <c r="AU507" s="386" t="s">
        <v>90</v>
      </c>
      <c r="AY507" s="386" t="s">
        <v>163</v>
      </c>
      <c r="BE507" s="405">
        <f>IF(N507="základní",J507,0)</f>
        <v>0</v>
      </c>
      <c r="BF507" s="405">
        <f>IF(N507="snížená",J507,0)</f>
        <v>0</v>
      </c>
      <c r="BG507" s="405">
        <f>IF(N507="zákl. přenesená",J507,0)</f>
        <v>0</v>
      </c>
      <c r="BH507" s="405">
        <f>IF(N507="sníž. přenesená",J507,0)</f>
        <v>0</v>
      </c>
      <c r="BI507" s="405">
        <f>IF(N507="nulová",J507,0)</f>
        <v>0</v>
      </c>
      <c r="BJ507" s="386" t="s">
        <v>44</v>
      </c>
      <c r="BK507" s="405">
        <f>ROUND(I507*H507,2)</f>
        <v>0</v>
      </c>
      <c r="BL507" s="386" t="s">
        <v>333</v>
      </c>
      <c r="BM507" s="386" t="s">
        <v>1814</v>
      </c>
    </row>
    <row r="508" spans="2:51" s="344" customFormat="1" ht="13.5">
      <c r="B508" s="345"/>
      <c r="D508" s="346" t="s">
        <v>171</v>
      </c>
      <c r="E508" s="347" t="s">
        <v>5</v>
      </c>
      <c r="F508" s="348" t="s">
        <v>172</v>
      </c>
      <c r="H508" s="349" t="s">
        <v>5</v>
      </c>
      <c r="L508" s="345"/>
      <c r="M508" s="406"/>
      <c r="N508" s="407"/>
      <c r="O508" s="407"/>
      <c r="P508" s="407"/>
      <c r="Q508" s="407"/>
      <c r="R508" s="407"/>
      <c r="S508" s="407"/>
      <c r="T508" s="408"/>
      <c r="AT508" s="349" t="s">
        <v>171</v>
      </c>
      <c r="AU508" s="349" t="s">
        <v>90</v>
      </c>
      <c r="AV508" s="344" t="s">
        <v>44</v>
      </c>
      <c r="AW508" s="344" t="s">
        <v>42</v>
      </c>
      <c r="AX508" s="344" t="s">
        <v>82</v>
      </c>
      <c r="AY508" s="349" t="s">
        <v>163</v>
      </c>
    </row>
    <row r="509" spans="2:51" s="344" customFormat="1" ht="13.5">
      <c r="B509" s="345"/>
      <c r="D509" s="346" t="s">
        <v>171</v>
      </c>
      <c r="E509" s="347" t="s">
        <v>5</v>
      </c>
      <c r="F509" s="348" t="s">
        <v>310</v>
      </c>
      <c r="H509" s="349" t="s">
        <v>5</v>
      </c>
      <c r="L509" s="345"/>
      <c r="M509" s="406"/>
      <c r="N509" s="407"/>
      <c r="O509" s="407"/>
      <c r="P509" s="407"/>
      <c r="Q509" s="407"/>
      <c r="R509" s="407"/>
      <c r="S509" s="407"/>
      <c r="T509" s="408"/>
      <c r="AT509" s="349" t="s">
        <v>171</v>
      </c>
      <c r="AU509" s="349" t="s">
        <v>90</v>
      </c>
      <c r="AV509" s="344" t="s">
        <v>44</v>
      </c>
      <c r="AW509" s="344" t="s">
        <v>42</v>
      </c>
      <c r="AX509" s="344" t="s">
        <v>82</v>
      </c>
      <c r="AY509" s="349" t="s">
        <v>163</v>
      </c>
    </row>
    <row r="510" spans="2:51" s="350" customFormat="1" ht="13.5">
      <c r="B510" s="351"/>
      <c r="D510" s="346" t="s">
        <v>171</v>
      </c>
      <c r="E510" s="352" t="s">
        <v>5</v>
      </c>
      <c r="F510" s="353" t="s">
        <v>1632</v>
      </c>
      <c r="H510" s="354">
        <v>1.401</v>
      </c>
      <c r="L510" s="351"/>
      <c r="M510" s="409"/>
      <c r="N510" s="410"/>
      <c r="O510" s="410"/>
      <c r="P510" s="410"/>
      <c r="Q510" s="410"/>
      <c r="R510" s="410"/>
      <c r="S510" s="410"/>
      <c r="T510" s="411"/>
      <c r="AT510" s="352" t="s">
        <v>171</v>
      </c>
      <c r="AU510" s="352" t="s">
        <v>90</v>
      </c>
      <c r="AV510" s="350" t="s">
        <v>90</v>
      </c>
      <c r="AW510" s="350" t="s">
        <v>42</v>
      </c>
      <c r="AX510" s="350" t="s">
        <v>82</v>
      </c>
      <c r="AY510" s="352" t="s">
        <v>163</v>
      </c>
    </row>
    <row r="511" spans="2:51" s="350" customFormat="1" ht="13.5">
      <c r="B511" s="351"/>
      <c r="D511" s="346" t="s">
        <v>171</v>
      </c>
      <c r="E511" s="352" t="s">
        <v>5</v>
      </c>
      <c r="F511" s="353" t="s">
        <v>1755</v>
      </c>
      <c r="H511" s="354">
        <v>1.401</v>
      </c>
      <c r="L511" s="351"/>
      <c r="M511" s="409"/>
      <c r="N511" s="410"/>
      <c r="O511" s="410"/>
      <c r="P511" s="410"/>
      <c r="Q511" s="410"/>
      <c r="R511" s="410"/>
      <c r="S511" s="410"/>
      <c r="T511" s="411"/>
      <c r="AT511" s="352" t="s">
        <v>171</v>
      </c>
      <c r="AU511" s="352" t="s">
        <v>90</v>
      </c>
      <c r="AV511" s="350" t="s">
        <v>90</v>
      </c>
      <c r="AW511" s="350" t="s">
        <v>42</v>
      </c>
      <c r="AX511" s="350" t="s">
        <v>82</v>
      </c>
      <c r="AY511" s="352" t="s">
        <v>163</v>
      </c>
    </row>
    <row r="512" spans="2:51" s="350" customFormat="1" ht="13.5">
      <c r="B512" s="351"/>
      <c r="D512" s="346" t="s">
        <v>171</v>
      </c>
      <c r="E512" s="352" t="s">
        <v>5</v>
      </c>
      <c r="F512" s="353" t="s">
        <v>1756</v>
      </c>
      <c r="H512" s="354">
        <v>1.401</v>
      </c>
      <c r="L512" s="351"/>
      <c r="M512" s="409"/>
      <c r="N512" s="410"/>
      <c r="O512" s="410"/>
      <c r="P512" s="410"/>
      <c r="Q512" s="410"/>
      <c r="R512" s="410"/>
      <c r="S512" s="410"/>
      <c r="T512" s="411"/>
      <c r="AT512" s="352" t="s">
        <v>171</v>
      </c>
      <c r="AU512" s="352" t="s">
        <v>90</v>
      </c>
      <c r="AV512" s="350" t="s">
        <v>90</v>
      </c>
      <c r="AW512" s="350" t="s">
        <v>42</v>
      </c>
      <c r="AX512" s="350" t="s">
        <v>82</v>
      </c>
      <c r="AY512" s="352" t="s">
        <v>163</v>
      </c>
    </row>
    <row r="513" spans="2:51" s="355" customFormat="1" ht="13.5">
      <c r="B513" s="356"/>
      <c r="D513" s="346" t="s">
        <v>171</v>
      </c>
      <c r="E513" s="357" t="s">
        <v>5</v>
      </c>
      <c r="F513" s="358" t="s">
        <v>176</v>
      </c>
      <c r="H513" s="359">
        <v>4.203</v>
      </c>
      <c r="L513" s="356"/>
      <c r="M513" s="412"/>
      <c r="N513" s="413"/>
      <c r="O513" s="413"/>
      <c r="P513" s="413"/>
      <c r="Q513" s="413"/>
      <c r="R513" s="413"/>
      <c r="S513" s="413"/>
      <c r="T513" s="414"/>
      <c r="AT513" s="357" t="s">
        <v>171</v>
      </c>
      <c r="AU513" s="357" t="s">
        <v>90</v>
      </c>
      <c r="AV513" s="355" t="s">
        <v>93</v>
      </c>
      <c r="AW513" s="355" t="s">
        <v>42</v>
      </c>
      <c r="AX513" s="355" t="s">
        <v>82</v>
      </c>
      <c r="AY513" s="357" t="s">
        <v>163</v>
      </c>
    </row>
    <row r="514" spans="2:51" s="350" customFormat="1" ht="13.5">
      <c r="B514" s="351"/>
      <c r="D514" s="346" t="s">
        <v>171</v>
      </c>
      <c r="E514" s="352" t="s">
        <v>5</v>
      </c>
      <c r="F514" s="353" t="s">
        <v>1757</v>
      </c>
      <c r="H514" s="354">
        <v>1.401</v>
      </c>
      <c r="L514" s="351"/>
      <c r="M514" s="409"/>
      <c r="N514" s="410"/>
      <c r="O514" s="410"/>
      <c r="P514" s="410"/>
      <c r="Q514" s="410"/>
      <c r="R514" s="410"/>
      <c r="S514" s="410"/>
      <c r="T514" s="411"/>
      <c r="AT514" s="352" t="s">
        <v>171</v>
      </c>
      <c r="AU514" s="352" t="s">
        <v>90</v>
      </c>
      <c r="AV514" s="350" t="s">
        <v>90</v>
      </c>
      <c r="AW514" s="350" t="s">
        <v>42</v>
      </c>
      <c r="AX514" s="350" t="s">
        <v>82</v>
      </c>
      <c r="AY514" s="352" t="s">
        <v>163</v>
      </c>
    </row>
    <row r="515" spans="2:51" s="350" customFormat="1" ht="13.5">
      <c r="B515" s="351"/>
      <c r="D515" s="346" t="s">
        <v>171</v>
      </c>
      <c r="E515" s="352" t="s">
        <v>5</v>
      </c>
      <c r="F515" s="353" t="s">
        <v>1758</v>
      </c>
      <c r="H515" s="354">
        <v>1.401</v>
      </c>
      <c r="L515" s="351"/>
      <c r="M515" s="409"/>
      <c r="N515" s="410"/>
      <c r="O515" s="410"/>
      <c r="P515" s="410"/>
      <c r="Q515" s="410"/>
      <c r="R515" s="410"/>
      <c r="S515" s="410"/>
      <c r="T515" s="411"/>
      <c r="AT515" s="352" t="s">
        <v>171</v>
      </c>
      <c r="AU515" s="352" t="s">
        <v>90</v>
      </c>
      <c r="AV515" s="350" t="s">
        <v>90</v>
      </c>
      <c r="AW515" s="350" t="s">
        <v>42</v>
      </c>
      <c r="AX515" s="350" t="s">
        <v>82</v>
      </c>
      <c r="AY515" s="352" t="s">
        <v>163</v>
      </c>
    </row>
    <row r="516" spans="2:51" s="350" customFormat="1" ht="13.5">
      <c r="B516" s="351"/>
      <c r="D516" s="346" t="s">
        <v>171</v>
      </c>
      <c r="E516" s="352" t="s">
        <v>5</v>
      </c>
      <c r="F516" s="353" t="s">
        <v>1759</v>
      </c>
      <c r="H516" s="354">
        <v>1.401</v>
      </c>
      <c r="L516" s="351"/>
      <c r="M516" s="409"/>
      <c r="N516" s="410"/>
      <c r="O516" s="410"/>
      <c r="P516" s="410"/>
      <c r="Q516" s="410"/>
      <c r="R516" s="410"/>
      <c r="S516" s="410"/>
      <c r="T516" s="411"/>
      <c r="AT516" s="352" t="s">
        <v>171</v>
      </c>
      <c r="AU516" s="352" t="s">
        <v>90</v>
      </c>
      <c r="AV516" s="350" t="s">
        <v>90</v>
      </c>
      <c r="AW516" s="350" t="s">
        <v>42</v>
      </c>
      <c r="AX516" s="350" t="s">
        <v>82</v>
      </c>
      <c r="AY516" s="352" t="s">
        <v>163</v>
      </c>
    </row>
    <row r="517" spans="2:51" s="350" customFormat="1" ht="13.5">
      <c r="B517" s="351"/>
      <c r="D517" s="346" t="s">
        <v>171</v>
      </c>
      <c r="E517" s="352" t="s">
        <v>5</v>
      </c>
      <c r="F517" s="353" t="s">
        <v>1760</v>
      </c>
      <c r="H517" s="354">
        <v>1.401</v>
      </c>
      <c r="L517" s="351"/>
      <c r="M517" s="409"/>
      <c r="N517" s="410"/>
      <c r="O517" s="410"/>
      <c r="P517" s="410"/>
      <c r="Q517" s="410"/>
      <c r="R517" s="410"/>
      <c r="S517" s="410"/>
      <c r="T517" s="411"/>
      <c r="AT517" s="352" t="s">
        <v>171</v>
      </c>
      <c r="AU517" s="352" t="s">
        <v>90</v>
      </c>
      <c r="AV517" s="350" t="s">
        <v>90</v>
      </c>
      <c r="AW517" s="350" t="s">
        <v>42</v>
      </c>
      <c r="AX517" s="350" t="s">
        <v>82</v>
      </c>
      <c r="AY517" s="352" t="s">
        <v>163</v>
      </c>
    </row>
    <row r="518" spans="2:51" s="355" customFormat="1" ht="13.5">
      <c r="B518" s="356"/>
      <c r="D518" s="346" t="s">
        <v>171</v>
      </c>
      <c r="E518" s="357" t="s">
        <v>5</v>
      </c>
      <c r="F518" s="358" t="s">
        <v>179</v>
      </c>
      <c r="H518" s="359">
        <v>5.604</v>
      </c>
      <c r="L518" s="356"/>
      <c r="M518" s="412"/>
      <c r="N518" s="413"/>
      <c r="O518" s="413"/>
      <c r="P518" s="413"/>
      <c r="Q518" s="413"/>
      <c r="R518" s="413"/>
      <c r="S518" s="413"/>
      <c r="T518" s="414"/>
      <c r="AT518" s="357" t="s">
        <v>171</v>
      </c>
      <c r="AU518" s="357" t="s">
        <v>90</v>
      </c>
      <c r="AV518" s="355" t="s">
        <v>93</v>
      </c>
      <c r="AW518" s="355" t="s">
        <v>42</v>
      </c>
      <c r="AX518" s="355" t="s">
        <v>82</v>
      </c>
      <c r="AY518" s="357" t="s">
        <v>163</v>
      </c>
    </row>
    <row r="519" spans="2:51" s="350" customFormat="1" ht="13.5">
      <c r="B519" s="351"/>
      <c r="D519" s="346" t="s">
        <v>171</v>
      </c>
      <c r="E519" s="352" t="s">
        <v>5</v>
      </c>
      <c r="F519" s="353" t="s">
        <v>1279</v>
      </c>
      <c r="H519" s="354">
        <v>1.401</v>
      </c>
      <c r="L519" s="351"/>
      <c r="M519" s="409"/>
      <c r="N519" s="410"/>
      <c r="O519" s="410"/>
      <c r="P519" s="410"/>
      <c r="Q519" s="410"/>
      <c r="R519" s="410"/>
      <c r="S519" s="410"/>
      <c r="T519" s="411"/>
      <c r="AT519" s="352" t="s">
        <v>171</v>
      </c>
      <c r="AU519" s="352" t="s">
        <v>90</v>
      </c>
      <c r="AV519" s="350" t="s">
        <v>90</v>
      </c>
      <c r="AW519" s="350" t="s">
        <v>42</v>
      </c>
      <c r="AX519" s="350" t="s">
        <v>82</v>
      </c>
      <c r="AY519" s="352" t="s">
        <v>163</v>
      </c>
    </row>
    <row r="520" spans="2:51" s="355" customFormat="1" ht="13.5">
      <c r="B520" s="356"/>
      <c r="D520" s="346" t="s">
        <v>171</v>
      </c>
      <c r="E520" s="357" t="s">
        <v>5</v>
      </c>
      <c r="F520" s="358" t="s">
        <v>181</v>
      </c>
      <c r="H520" s="359">
        <v>1.401</v>
      </c>
      <c r="L520" s="356"/>
      <c r="M520" s="412"/>
      <c r="N520" s="413"/>
      <c r="O520" s="413"/>
      <c r="P520" s="413"/>
      <c r="Q520" s="413"/>
      <c r="R520" s="413"/>
      <c r="S520" s="413"/>
      <c r="T520" s="414"/>
      <c r="AT520" s="357" t="s">
        <v>171</v>
      </c>
      <c r="AU520" s="357" t="s">
        <v>90</v>
      </c>
      <c r="AV520" s="355" t="s">
        <v>93</v>
      </c>
      <c r="AW520" s="355" t="s">
        <v>42</v>
      </c>
      <c r="AX520" s="355" t="s">
        <v>82</v>
      </c>
      <c r="AY520" s="357" t="s">
        <v>163</v>
      </c>
    </row>
    <row r="521" spans="2:51" s="350" customFormat="1" ht="13.5">
      <c r="B521" s="351"/>
      <c r="D521" s="346" t="s">
        <v>171</v>
      </c>
      <c r="E521" s="352" t="s">
        <v>5</v>
      </c>
      <c r="F521" s="353" t="s">
        <v>1045</v>
      </c>
      <c r="H521" s="354">
        <v>1.401</v>
      </c>
      <c r="L521" s="351"/>
      <c r="M521" s="409"/>
      <c r="N521" s="410"/>
      <c r="O521" s="410"/>
      <c r="P521" s="410"/>
      <c r="Q521" s="410"/>
      <c r="R521" s="410"/>
      <c r="S521" s="410"/>
      <c r="T521" s="411"/>
      <c r="AT521" s="352" t="s">
        <v>171</v>
      </c>
      <c r="AU521" s="352" t="s">
        <v>90</v>
      </c>
      <c r="AV521" s="350" t="s">
        <v>90</v>
      </c>
      <c r="AW521" s="350" t="s">
        <v>42</v>
      </c>
      <c r="AX521" s="350" t="s">
        <v>82</v>
      </c>
      <c r="AY521" s="352" t="s">
        <v>163</v>
      </c>
    </row>
    <row r="522" spans="2:51" s="355" customFormat="1" ht="13.5">
      <c r="B522" s="356"/>
      <c r="D522" s="346" t="s">
        <v>171</v>
      </c>
      <c r="E522" s="357" t="s">
        <v>5</v>
      </c>
      <c r="F522" s="358" t="s">
        <v>653</v>
      </c>
      <c r="H522" s="359">
        <v>1.401</v>
      </c>
      <c r="L522" s="356"/>
      <c r="M522" s="412"/>
      <c r="N522" s="413"/>
      <c r="O522" s="413"/>
      <c r="P522" s="413"/>
      <c r="Q522" s="413"/>
      <c r="R522" s="413"/>
      <c r="S522" s="413"/>
      <c r="T522" s="414"/>
      <c r="AT522" s="357" t="s">
        <v>171</v>
      </c>
      <c r="AU522" s="357" t="s">
        <v>90</v>
      </c>
      <c r="AV522" s="355" t="s">
        <v>93</v>
      </c>
      <c r="AW522" s="355" t="s">
        <v>42</v>
      </c>
      <c r="AX522" s="355" t="s">
        <v>82</v>
      </c>
      <c r="AY522" s="357" t="s">
        <v>163</v>
      </c>
    </row>
    <row r="523" spans="2:51" s="350" customFormat="1" ht="13.5">
      <c r="B523" s="351"/>
      <c r="D523" s="346" t="s">
        <v>171</v>
      </c>
      <c r="E523" s="352" t="s">
        <v>5</v>
      </c>
      <c r="F523" s="353" t="s">
        <v>1761</v>
      </c>
      <c r="H523" s="354">
        <v>1.401</v>
      </c>
      <c r="L523" s="351"/>
      <c r="M523" s="409"/>
      <c r="N523" s="410"/>
      <c r="O523" s="410"/>
      <c r="P523" s="410"/>
      <c r="Q523" s="410"/>
      <c r="R523" s="410"/>
      <c r="S523" s="410"/>
      <c r="T523" s="411"/>
      <c r="AT523" s="352" t="s">
        <v>171</v>
      </c>
      <c r="AU523" s="352" t="s">
        <v>90</v>
      </c>
      <c r="AV523" s="350" t="s">
        <v>90</v>
      </c>
      <c r="AW523" s="350" t="s">
        <v>42</v>
      </c>
      <c r="AX523" s="350" t="s">
        <v>82</v>
      </c>
      <c r="AY523" s="352" t="s">
        <v>163</v>
      </c>
    </row>
    <row r="524" spans="2:51" s="350" customFormat="1" ht="13.5">
      <c r="B524" s="351"/>
      <c r="D524" s="346" t="s">
        <v>171</v>
      </c>
      <c r="E524" s="352" t="s">
        <v>5</v>
      </c>
      <c r="F524" s="353" t="s">
        <v>1762</v>
      </c>
      <c r="H524" s="354">
        <v>1.401</v>
      </c>
      <c r="L524" s="351"/>
      <c r="M524" s="409"/>
      <c r="N524" s="410"/>
      <c r="O524" s="410"/>
      <c r="P524" s="410"/>
      <c r="Q524" s="410"/>
      <c r="R524" s="410"/>
      <c r="S524" s="410"/>
      <c r="T524" s="411"/>
      <c r="AT524" s="352" t="s">
        <v>171</v>
      </c>
      <c r="AU524" s="352" t="s">
        <v>90</v>
      </c>
      <c r="AV524" s="350" t="s">
        <v>90</v>
      </c>
      <c r="AW524" s="350" t="s">
        <v>42</v>
      </c>
      <c r="AX524" s="350" t="s">
        <v>82</v>
      </c>
      <c r="AY524" s="352" t="s">
        <v>163</v>
      </c>
    </row>
    <row r="525" spans="2:51" s="355" customFormat="1" ht="13.5">
      <c r="B525" s="356"/>
      <c r="D525" s="346" t="s">
        <v>171</v>
      </c>
      <c r="E525" s="357" t="s">
        <v>5</v>
      </c>
      <c r="F525" s="358" t="s">
        <v>184</v>
      </c>
      <c r="H525" s="359">
        <v>2.802</v>
      </c>
      <c r="L525" s="356"/>
      <c r="M525" s="412"/>
      <c r="N525" s="413"/>
      <c r="O525" s="413"/>
      <c r="P525" s="413"/>
      <c r="Q525" s="413"/>
      <c r="R525" s="413"/>
      <c r="S525" s="413"/>
      <c r="T525" s="414"/>
      <c r="AT525" s="357" t="s">
        <v>171</v>
      </c>
      <c r="AU525" s="357" t="s">
        <v>90</v>
      </c>
      <c r="AV525" s="355" t="s">
        <v>93</v>
      </c>
      <c r="AW525" s="355" t="s">
        <v>42</v>
      </c>
      <c r="AX525" s="355" t="s">
        <v>82</v>
      </c>
      <c r="AY525" s="357" t="s">
        <v>163</v>
      </c>
    </row>
    <row r="526" spans="2:51" s="360" customFormat="1" ht="13.5">
      <c r="B526" s="361"/>
      <c r="D526" s="362" t="s">
        <v>171</v>
      </c>
      <c r="E526" s="363" t="s">
        <v>5</v>
      </c>
      <c r="F526" s="364" t="s">
        <v>185</v>
      </c>
      <c r="H526" s="365">
        <v>15.411</v>
      </c>
      <c r="L526" s="361"/>
      <c r="M526" s="415"/>
      <c r="N526" s="416"/>
      <c r="O526" s="416"/>
      <c r="P526" s="416"/>
      <c r="Q526" s="416"/>
      <c r="R526" s="416"/>
      <c r="S526" s="416"/>
      <c r="T526" s="417"/>
      <c r="AT526" s="418" t="s">
        <v>171</v>
      </c>
      <c r="AU526" s="418" t="s">
        <v>90</v>
      </c>
      <c r="AV526" s="360" t="s">
        <v>96</v>
      </c>
      <c r="AW526" s="360" t="s">
        <v>42</v>
      </c>
      <c r="AX526" s="360" t="s">
        <v>44</v>
      </c>
      <c r="AY526" s="418" t="s">
        <v>163</v>
      </c>
    </row>
    <row r="527" spans="2:65" s="267" customFormat="1" ht="22.5" customHeight="1">
      <c r="B527" s="268"/>
      <c r="C527" s="338" t="s">
        <v>495</v>
      </c>
      <c r="D527" s="338" t="s">
        <v>165</v>
      </c>
      <c r="E527" s="339" t="s">
        <v>545</v>
      </c>
      <c r="F527" s="340" t="s">
        <v>546</v>
      </c>
      <c r="G527" s="341" t="s">
        <v>188</v>
      </c>
      <c r="H527" s="342">
        <v>15.411</v>
      </c>
      <c r="I527" s="107"/>
      <c r="J527" s="343">
        <f>ROUND(I527*H527,2)</f>
        <v>0</v>
      </c>
      <c r="K527" s="340" t="s">
        <v>169</v>
      </c>
      <c r="L527" s="268"/>
      <c r="M527" s="401" t="s">
        <v>5</v>
      </c>
      <c r="N527" s="402" t="s">
        <v>53</v>
      </c>
      <c r="O527" s="269"/>
      <c r="P527" s="403">
        <f>O527*H527</f>
        <v>0</v>
      </c>
      <c r="Q527" s="403">
        <v>0.00012</v>
      </c>
      <c r="R527" s="403">
        <f>Q527*H527</f>
        <v>0.00184932</v>
      </c>
      <c r="S527" s="403">
        <v>0</v>
      </c>
      <c r="T527" s="404">
        <f>S527*H527</f>
        <v>0</v>
      </c>
      <c r="AR527" s="386" t="s">
        <v>333</v>
      </c>
      <c r="AT527" s="386" t="s">
        <v>165</v>
      </c>
      <c r="AU527" s="386" t="s">
        <v>90</v>
      </c>
      <c r="AY527" s="386" t="s">
        <v>163</v>
      </c>
      <c r="BE527" s="405">
        <f>IF(N527="základní",J527,0)</f>
        <v>0</v>
      </c>
      <c r="BF527" s="405">
        <f>IF(N527="snížená",J527,0)</f>
        <v>0</v>
      </c>
      <c r="BG527" s="405">
        <f>IF(N527="zákl. přenesená",J527,0)</f>
        <v>0</v>
      </c>
      <c r="BH527" s="405">
        <f>IF(N527="sníž. přenesená",J527,0)</f>
        <v>0</v>
      </c>
      <c r="BI527" s="405">
        <f>IF(N527="nulová",J527,0)</f>
        <v>0</v>
      </c>
      <c r="BJ527" s="386" t="s">
        <v>44</v>
      </c>
      <c r="BK527" s="405">
        <f>ROUND(I527*H527,2)</f>
        <v>0</v>
      </c>
      <c r="BL527" s="386" t="s">
        <v>333</v>
      </c>
      <c r="BM527" s="386" t="s">
        <v>1815</v>
      </c>
    </row>
    <row r="528" spans="2:51" s="344" customFormat="1" ht="13.5">
      <c r="B528" s="345"/>
      <c r="D528" s="346" t="s">
        <v>171</v>
      </c>
      <c r="E528" s="347" t="s">
        <v>5</v>
      </c>
      <c r="F528" s="348" t="s">
        <v>172</v>
      </c>
      <c r="H528" s="349" t="s">
        <v>5</v>
      </c>
      <c r="L528" s="345"/>
      <c r="M528" s="406"/>
      <c r="N528" s="407"/>
      <c r="O528" s="407"/>
      <c r="P528" s="407"/>
      <c r="Q528" s="407"/>
      <c r="R528" s="407"/>
      <c r="S528" s="407"/>
      <c r="T528" s="408"/>
      <c r="AT528" s="349" t="s">
        <v>171</v>
      </c>
      <c r="AU528" s="349" t="s">
        <v>90</v>
      </c>
      <c r="AV528" s="344" t="s">
        <v>44</v>
      </c>
      <c r="AW528" s="344" t="s">
        <v>42</v>
      </c>
      <c r="AX528" s="344" t="s">
        <v>82</v>
      </c>
      <c r="AY528" s="349" t="s">
        <v>163</v>
      </c>
    </row>
    <row r="529" spans="2:51" s="344" customFormat="1" ht="13.5">
      <c r="B529" s="345"/>
      <c r="D529" s="346" t="s">
        <v>171</v>
      </c>
      <c r="E529" s="347" t="s">
        <v>5</v>
      </c>
      <c r="F529" s="348" t="s">
        <v>310</v>
      </c>
      <c r="H529" s="349" t="s">
        <v>5</v>
      </c>
      <c r="L529" s="345"/>
      <c r="M529" s="406"/>
      <c r="N529" s="407"/>
      <c r="O529" s="407"/>
      <c r="P529" s="407"/>
      <c r="Q529" s="407"/>
      <c r="R529" s="407"/>
      <c r="S529" s="407"/>
      <c r="T529" s="408"/>
      <c r="AT529" s="349" t="s">
        <v>171</v>
      </c>
      <c r="AU529" s="349" t="s">
        <v>90</v>
      </c>
      <c r="AV529" s="344" t="s">
        <v>44</v>
      </c>
      <c r="AW529" s="344" t="s">
        <v>42</v>
      </c>
      <c r="AX529" s="344" t="s">
        <v>82</v>
      </c>
      <c r="AY529" s="349" t="s">
        <v>163</v>
      </c>
    </row>
    <row r="530" spans="2:51" s="350" customFormat="1" ht="13.5">
      <c r="B530" s="351"/>
      <c r="D530" s="346" t="s">
        <v>171</v>
      </c>
      <c r="E530" s="352" t="s">
        <v>5</v>
      </c>
      <c r="F530" s="353" t="s">
        <v>1632</v>
      </c>
      <c r="H530" s="354">
        <v>1.401</v>
      </c>
      <c r="L530" s="351"/>
      <c r="M530" s="409"/>
      <c r="N530" s="410"/>
      <c r="O530" s="410"/>
      <c r="P530" s="410"/>
      <c r="Q530" s="410"/>
      <c r="R530" s="410"/>
      <c r="S530" s="410"/>
      <c r="T530" s="411"/>
      <c r="AT530" s="352" t="s">
        <v>171</v>
      </c>
      <c r="AU530" s="352" t="s">
        <v>90</v>
      </c>
      <c r="AV530" s="350" t="s">
        <v>90</v>
      </c>
      <c r="AW530" s="350" t="s">
        <v>42</v>
      </c>
      <c r="AX530" s="350" t="s">
        <v>82</v>
      </c>
      <c r="AY530" s="352" t="s">
        <v>163</v>
      </c>
    </row>
    <row r="531" spans="2:51" s="350" customFormat="1" ht="13.5">
      <c r="B531" s="351"/>
      <c r="D531" s="346" t="s">
        <v>171</v>
      </c>
      <c r="E531" s="352" t="s">
        <v>5</v>
      </c>
      <c r="F531" s="353" t="s">
        <v>1755</v>
      </c>
      <c r="H531" s="354">
        <v>1.401</v>
      </c>
      <c r="L531" s="351"/>
      <c r="M531" s="409"/>
      <c r="N531" s="410"/>
      <c r="O531" s="410"/>
      <c r="P531" s="410"/>
      <c r="Q531" s="410"/>
      <c r="R531" s="410"/>
      <c r="S531" s="410"/>
      <c r="T531" s="411"/>
      <c r="AT531" s="352" t="s">
        <v>171</v>
      </c>
      <c r="AU531" s="352" t="s">
        <v>90</v>
      </c>
      <c r="AV531" s="350" t="s">
        <v>90</v>
      </c>
      <c r="AW531" s="350" t="s">
        <v>42</v>
      </c>
      <c r="AX531" s="350" t="s">
        <v>82</v>
      </c>
      <c r="AY531" s="352" t="s">
        <v>163</v>
      </c>
    </row>
    <row r="532" spans="2:51" s="350" customFormat="1" ht="13.5">
      <c r="B532" s="351"/>
      <c r="D532" s="346" t="s">
        <v>171</v>
      </c>
      <c r="E532" s="352" t="s">
        <v>5</v>
      </c>
      <c r="F532" s="353" t="s">
        <v>1756</v>
      </c>
      <c r="H532" s="354">
        <v>1.401</v>
      </c>
      <c r="L532" s="351"/>
      <c r="M532" s="409"/>
      <c r="N532" s="410"/>
      <c r="O532" s="410"/>
      <c r="P532" s="410"/>
      <c r="Q532" s="410"/>
      <c r="R532" s="410"/>
      <c r="S532" s="410"/>
      <c r="T532" s="411"/>
      <c r="AT532" s="352" t="s">
        <v>171</v>
      </c>
      <c r="AU532" s="352" t="s">
        <v>90</v>
      </c>
      <c r="AV532" s="350" t="s">
        <v>90</v>
      </c>
      <c r="AW532" s="350" t="s">
        <v>42</v>
      </c>
      <c r="AX532" s="350" t="s">
        <v>82</v>
      </c>
      <c r="AY532" s="352" t="s">
        <v>163</v>
      </c>
    </row>
    <row r="533" spans="2:51" s="355" customFormat="1" ht="13.5">
      <c r="B533" s="356"/>
      <c r="D533" s="346" t="s">
        <v>171</v>
      </c>
      <c r="E533" s="357" t="s">
        <v>5</v>
      </c>
      <c r="F533" s="358" t="s">
        <v>176</v>
      </c>
      <c r="H533" s="359">
        <v>4.203</v>
      </c>
      <c r="L533" s="356"/>
      <c r="M533" s="412"/>
      <c r="N533" s="413"/>
      <c r="O533" s="413"/>
      <c r="P533" s="413"/>
      <c r="Q533" s="413"/>
      <c r="R533" s="413"/>
      <c r="S533" s="413"/>
      <c r="T533" s="414"/>
      <c r="AT533" s="357" t="s">
        <v>171</v>
      </c>
      <c r="AU533" s="357" t="s">
        <v>90</v>
      </c>
      <c r="AV533" s="355" t="s">
        <v>93</v>
      </c>
      <c r="AW533" s="355" t="s">
        <v>42</v>
      </c>
      <c r="AX533" s="355" t="s">
        <v>82</v>
      </c>
      <c r="AY533" s="357" t="s">
        <v>163</v>
      </c>
    </row>
    <row r="534" spans="2:51" s="350" customFormat="1" ht="13.5">
      <c r="B534" s="351"/>
      <c r="D534" s="346" t="s">
        <v>171</v>
      </c>
      <c r="E534" s="352" t="s">
        <v>5</v>
      </c>
      <c r="F534" s="353" t="s">
        <v>1757</v>
      </c>
      <c r="H534" s="354">
        <v>1.401</v>
      </c>
      <c r="L534" s="351"/>
      <c r="M534" s="409"/>
      <c r="N534" s="410"/>
      <c r="O534" s="410"/>
      <c r="P534" s="410"/>
      <c r="Q534" s="410"/>
      <c r="R534" s="410"/>
      <c r="S534" s="410"/>
      <c r="T534" s="411"/>
      <c r="AT534" s="352" t="s">
        <v>171</v>
      </c>
      <c r="AU534" s="352" t="s">
        <v>90</v>
      </c>
      <c r="AV534" s="350" t="s">
        <v>90</v>
      </c>
      <c r="AW534" s="350" t="s">
        <v>42</v>
      </c>
      <c r="AX534" s="350" t="s">
        <v>82</v>
      </c>
      <c r="AY534" s="352" t="s">
        <v>163</v>
      </c>
    </row>
    <row r="535" spans="2:51" s="350" customFormat="1" ht="13.5">
      <c r="B535" s="351"/>
      <c r="D535" s="346" t="s">
        <v>171</v>
      </c>
      <c r="E535" s="352" t="s">
        <v>5</v>
      </c>
      <c r="F535" s="353" t="s">
        <v>1758</v>
      </c>
      <c r="H535" s="354">
        <v>1.401</v>
      </c>
      <c r="L535" s="351"/>
      <c r="M535" s="409"/>
      <c r="N535" s="410"/>
      <c r="O535" s="410"/>
      <c r="P535" s="410"/>
      <c r="Q535" s="410"/>
      <c r="R535" s="410"/>
      <c r="S535" s="410"/>
      <c r="T535" s="411"/>
      <c r="AT535" s="352" t="s">
        <v>171</v>
      </c>
      <c r="AU535" s="352" t="s">
        <v>90</v>
      </c>
      <c r="AV535" s="350" t="s">
        <v>90</v>
      </c>
      <c r="AW535" s="350" t="s">
        <v>42</v>
      </c>
      <c r="AX535" s="350" t="s">
        <v>82</v>
      </c>
      <c r="AY535" s="352" t="s">
        <v>163</v>
      </c>
    </row>
    <row r="536" spans="2:51" s="350" customFormat="1" ht="13.5">
      <c r="B536" s="351"/>
      <c r="D536" s="346" t="s">
        <v>171</v>
      </c>
      <c r="E536" s="352" t="s">
        <v>5</v>
      </c>
      <c r="F536" s="353" t="s">
        <v>1759</v>
      </c>
      <c r="H536" s="354">
        <v>1.401</v>
      </c>
      <c r="L536" s="351"/>
      <c r="M536" s="409"/>
      <c r="N536" s="410"/>
      <c r="O536" s="410"/>
      <c r="P536" s="410"/>
      <c r="Q536" s="410"/>
      <c r="R536" s="410"/>
      <c r="S536" s="410"/>
      <c r="T536" s="411"/>
      <c r="AT536" s="352" t="s">
        <v>171</v>
      </c>
      <c r="AU536" s="352" t="s">
        <v>90</v>
      </c>
      <c r="AV536" s="350" t="s">
        <v>90</v>
      </c>
      <c r="AW536" s="350" t="s">
        <v>42</v>
      </c>
      <c r="AX536" s="350" t="s">
        <v>82</v>
      </c>
      <c r="AY536" s="352" t="s">
        <v>163</v>
      </c>
    </row>
    <row r="537" spans="2:51" s="350" customFormat="1" ht="13.5">
      <c r="B537" s="351"/>
      <c r="D537" s="346" t="s">
        <v>171</v>
      </c>
      <c r="E537" s="352" t="s">
        <v>5</v>
      </c>
      <c r="F537" s="353" t="s">
        <v>1760</v>
      </c>
      <c r="H537" s="354">
        <v>1.401</v>
      </c>
      <c r="L537" s="351"/>
      <c r="M537" s="409"/>
      <c r="N537" s="410"/>
      <c r="O537" s="410"/>
      <c r="P537" s="410"/>
      <c r="Q537" s="410"/>
      <c r="R537" s="410"/>
      <c r="S537" s="410"/>
      <c r="T537" s="411"/>
      <c r="AT537" s="352" t="s">
        <v>171</v>
      </c>
      <c r="AU537" s="352" t="s">
        <v>90</v>
      </c>
      <c r="AV537" s="350" t="s">
        <v>90</v>
      </c>
      <c r="AW537" s="350" t="s">
        <v>42</v>
      </c>
      <c r="AX537" s="350" t="s">
        <v>82</v>
      </c>
      <c r="AY537" s="352" t="s">
        <v>163</v>
      </c>
    </row>
    <row r="538" spans="2:51" s="355" customFormat="1" ht="13.5">
      <c r="B538" s="356"/>
      <c r="D538" s="346" t="s">
        <v>171</v>
      </c>
      <c r="E538" s="357" t="s">
        <v>5</v>
      </c>
      <c r="F538" s="358" t="s">
        <v>179</v>
      </c>
      <c r="H538" s="359">
        <v>5.604</v>
      </c>
      <c r="L538" s="356"/>
      <c r="M538" s="412"/>
      <c r="N538" s="413"/>
      <c r="O538" s="413"/>
      <c r="P538" s="413"/>
      <c r="Q538" s="413"/>
      <c r="R538" s="413"/>
      <c r="S538" s="413"/>
      <c r="T538" s="414"/>
      <c r="AT538" s="357" t="s">
        <v>171</v>
      </c>
      <c r="AU538" s="357" t="s">
        <v>90</v>
      </c>
      <c r="AV538" s="355" t="s">
        <v>93</v>
      </c>
      <c r="AW538" s="355" t="s">
        <v>42</v>
      </c>
      <c r="AX538" s="355" t="s">
        <v>82</v>
      </c>
      <c r="AY538" s="357" t="s">
        <v>163</v>
      </c>
    </row>
    <row r="539" spans="2:51" s="350" customFormat="1" ht="13.5">
      <c r="B539" s="351"/>
      <c r="D539" s="346" t="s">
        <v>171</v>
      </c>
      <c r="E539" s="352" t="s">
        <v>5</v>
      </c>
      <c r="F539" s="353" t="s">
        <v>1279</v>
      </c>
      <c r="H539" s="354">
        <v>1.401</v>
      </c>
      <c r="L539" s="351"/>
      <c r="M539" s="409"/>
      <c r="N539" s="410"/>
      <c r="O539" s="410"/>
      <c r="P539" s="410"/>
      <c r="Q539" s="410"/>
      <c r="R539" s="410"/>
      <c r="S539" s="410"/>
      <c r="T539" s="411"/>
      <c r="AT539" s="352" t="s">
        <v>171</v>
      </c>
      <c r="AU539" s="352" t="s">
        <v>90</v>
      </c>
      <c r="AV539" s="350" t="s">
        <v>90</v>
      </c>
      <c r="AW539" s="350" t="s">
        <v>42</v>
      </c>
      <c r="AX539" s="350" t="s">
        <v>82</v>
      </c>
      <c r="AY539" s="352" t="s">
        <v>163</v>
      </c>
    </row>
    <row r="540" spans="2:51" s="355" customFormat="1" ht="13.5">
      <c r="B540" s="356"/>
      <c r="D540" s="346" t="s">
        <v>171</v>
      </c>
      <c r="E540" s="357" t="s">
        <v>5</v>
      </c>
      <c r="F540" s="358" t="s">
        <v>181</v>
      </c>
      <c r="H540" s="359">
        <v>1.401</v>
      </c>
      <c r="L540" s="356"/>
      <c r="M540" s="412"/>
      <c r="N540" s="413"/>
      <c r="O540" s="413"/>
      <c r="P540" s="413"/>
      <c r="Q540" s="413"/>
      <c r="R540" s="413"/>
      <c r="S540" s="413"/>
      <c r="T540" s="414"/>
      <c r="AT540" s="357" t="s">
        <v>171</v>
      </c>
      <c r="AU540" s="357" t="s">
        <v>90</v>
      </c>
      <c r="AV540" s="355" t="s">
        <v>93</v>
      </c>
      <c r="AW540" s="355" t="s">
        <v>42</v>
      </c>
      <c r="AX540" s="355" t="s">
        <v>82</v>
      </c>
      <c r="AY540" s="357" t="s">
        <v>163</v>
      </c>
    </row>
    <row r="541" spans="2:51" s="350" customFormat="1" ht="13.5">
      <c r="B541" s="351"/>
      <c r="D541" s="346" t="s">
        <v>171</v>
      </c>
      <c r="E541" s="352" t="s">
        <v>5</v>
      </c>
      <c r="F541" s="353" t="s">
        <v>1045</v>
      </c>
      <c r="H541" s="354">
        <v>1.401</v>
      </c>
      <c r="L541" s="351"/>
      <c r="M541" s="409"/>
      <c r="N541" s="410"/>
      <c r="O541" s="410"/>
      <c r="P541" s="410"/>
      <c r="Q541" s="410"/>
      <c r="R541" s="410"/>
      <c r="S541" s="410"/>
      <c r="T541" s="411"/>
      <c r="AT541" s="352" t="s">
        <v>171</v>
      </c>
      <c r="AU541" s="352" t="s">
        <v>90</v>
      </c>
      <c r="AV541" s="350" t="s">
        <v>90</v>
      </c>
      <c r="AW541" s="350" t="s">
        <v>42</v>
      </c>
      <c r="AX541" s="350" t="s">
        <v>82</v>
      </c>
      <c r="AY541" s="352" t="s">
        <v>163</v>
      </c>
    </row>
    <row r="542" spans="2:51" s="355" customFormat="1" ht="13.5">
      <c r="B542" s="356"/>
      <c r="D542" s="346" t="s">
        <v>171</v>
      </c>
      <c r="E542" s="357" t="s">
        <v>5</v>
      </c>
      <c r="F542" s="358" t="s">
        <v>653</v>
      </c>
      <c r="H542" s="359">
        <v>1.401</v>
      </c>
      <c r="L542" s="356"/>
      <c r="M542" s="412"/>
      <c r="N542" s="413"/>
      <c r="O542" s="413"/>
      <c r="P542" s="413"/>
      <c r="Q542" s="413"/>
      <c r="R542" s="413"/>
      <c r="S542" s="413"/>
      <c r="T542" s="414"/>
      <c r="AT542" s="357" t="s">
        <v>171</v>
      </c>
      <c r="AU542" s="357" t="s">
        <v>90</v>
      </c>
      <c r="AV542" s="355" t="s">
        <v>93</v>
      </c>
      <c r="AW542" s="355" t="s">
        <v>42</v>
      </c>
      <c r="AX542" s="355" t="s">
        <v>82</v>
      </c>
      <c r="AY542" s="357" t="s">
        <v>163</v>
      </c>
    </row>
    <row r="543" spans="2:51" s="350" customFormat="1" ht="13.5">
      <c r="B543" s="351"/>
      <c r="D543" s="346" t="s">
        <v>171</v>
      </c>
      <c r="E543" s="352" t="s">
        <v>5</v>
      </c>
      <c r="F543" s="353" t="s">
        <v>1761</v>
      </c>
      <c r="H543" s="354">
        <v>1.401</v>
      </c>
      <c r="L543" s="351"/>
      <c r="M543" s="409"/>
      <c r="N543" s="410"/>
      <c r="O543" s="410"/>
      <c r="P543" s="410"/>
      <c r="Q543" s="410"/>
      <c r="R543" s="410"/>
      <c r="S543" s="410"/>
      <c r="T543" s="411"/>
      <c r="AT543" s="352" t="s">
        <v>171</v>
      </c>
      <c r="AU543" s="352" t="s">
        <v>90</v>
      </c>
      <c r="AV543" s="350" t="s">
        <v>90</v>
      </c>
      <c r="AW543" s="350" t="s">
        <v>42</v>
      </c>
      <c r="AX543" s="350" t="s">
        <v>82</v>
      </c>
      <c r="AY543" s="352" t="s">
        <v>163</v>
      </c>
    </row>
    <row r="544" spans="2:51" s="350" customFormat="1" ht="13.5">
      <c r="B544" s="351"/>
      <c r="D544" s="346" t="s">
        <v>171</v>
      </c>
      <c r="E544" s="352" t="s">
        <v>5</v>
      </c>
      <c r="F544" s="353" t="s">
        <v>1762</v>
      </c>
      <c r="H544" s="354">
        <v>1.401</v>
      </c>
      <c r="L544" s="351"/>
      <c r="M544" s="409"/>
      <c r="N544" s="410"/>
      <c r="O544" s="410"/>
      <c r="P544" s="410"/>
      <c r="Q544" s="410"/>
      <c r="R544" s="410"/>
      <c r="S544" s="410"/>
      <c r="T544" s="411"/>
      <c r="AT544" s="352" t="s">
        <v>171</v>
      </c>
      <c r="AU544" s="352" t="s">
        <v>90</v>
      </c>
      <c r="AV544" s="350" t="s">
        <v>90</v>
      </c>
      <c r="AW544" s="350" t="s">
        <v>42</v>
      </c>
      <c r="AX544" s="350" t="s">
        <v>82</v>
      </c>
      <c r="AY544" s="352" t="s">
        <v>163</v>
      </c>
    </row>
    <row r="545" spans="2:51" s="355" customFormat="1" ht="13.5">
      <c r="B545" s="356"/>
      <c r="D545" s="346" t="s">
        <v>171</v>
      </c>
      <c r="E545" s="357" t="s">
        <v>5</v>
      </c>
      <c r="F545" s="358" t="s">
        <v>184</v>
      </c>
      <c r="H545" s="359">
        <v>2.802</v>
      </c>
      <c r="L545" s="356"/>
      <c r="M545" s="412"/>
      <c r="N545" s="413"/>
      <c r="O545" s="413"/>
      <c r="P545" s="413"/>
      <c r="Q545" s="413"/>
      <c r="R545" s="413"/>
      <c r="S545" s="413"/>
      <c r="T545" s="414"/>
      <c r="AT545" s="357" t="s">
        <v>171</v>
      </c>
      <c r="AU545" s="357" t="s">
        <v>90</v>
      </c>
      <c r="AV545" s="355" t="s">
        <v>93</v>
      </c>
      <c r="AW545" s="355" t="s">
        <v>42</v>
      </c>
      <c r="AX545" s="355" t="s">
        <v>82</v>
      </c>
      <c r="AY545" s="357" t="s">
        <v>163</v>
      </c>
    </row>
    <row r="546" spans="2:51" s="360" customFormat="1" ht="13.5">
      <c r="B546" s="361"/>
      <c r="D546" s="346" t="s">
        <v>171</v>
      </c>
      <c r="E546" s="373" t="s">
        <v>5</v>
      </c>
      <c r="F546" s="374" t="s">
        <v>185</v>
      </c>
      <c r="H546" s="375">
        <v>15.411</v>
      </c>
      <c r="L546" s="361"/>
      <c r="M546" s="415"/>
      <c r="N546" s="416"/>
      <c r="O546" s="416"/>
      <c r="P546" s="416"/>
      <c r="Q546" s="416"/>
      <c r="R546" s="416"/>
      <c r="S546" s="416"/>
      <c r="T546" s="417"/>
      <c r="AT546" s="418" t="s">
        <v>171</v>
      </c>
      <c r="AU546" s="418" t="s">
        <v>90</v>
      </c>
      <c r="AV546" s="360" t="s">
        <v>96</v>
      </c>
      <c r="AW546" s="360" t="s">
        <v>42</v>
      </c>
      <c r="AX546" s="360" t="s">
        <v>44</v>
      </c>
      <c r="AY546" s="418" t="s">
        <v>163</v>
      </c>
    </row>
    <row r="547" spans="2:63" s="330" customFormat="1" ht="29.85" customHeight="1">
      <c r="B547" s="331"/>
      <c r="D547" s="335" t="s">
        <v>81</v>
      </c>
      <c r="E547" s="336" t="s">
        <v>548</v>
      </c>
      <c r="F547" s="336" t="s">
        <v>549</v>
      </c>
      <c r="J547" s="337">
        <f>BK547</f>
        <v>0</v>
      </c>
      <c r="L547" s="331"/>
      <c r="M547" s="395"/>
      <c r="N547" s="396"/>
      <c r="O547" s="396"/>
      <c r="P547" s="397">
        <f>SUM(P548:P677)</f>
        <v>0</v>
      </c>
      <c r="Q547" s="396"/>
      <c r="R547" s="397">
        <f>SUM(R548:R677)</f>
        <v>0.088935</v>
      </c>
      <c r="S547" s="396"/>
      <c r="T547" s="398">
        <f>SUM(T548:T677)</f>
        <v>0.0183799</v>
      </c>
      <c r="AR547" s="332" t="s">
        <v>90</v>
      </c>
      <c r="AT547" s="399" t="s">
        <v>81</v>
      </c>
      <c r="AU547" s="399" t="s">
        <v>44</v>
      </c>
      <c r="AY547" s="332" t="s">
        <v>163</v>
      </c>
      <c r="BK547" s="400">
        <f>SUM(BK548:BK677)</f>
        <v>0</v>
      </c>
    </row>
    <row r="548" spans="2:65" s="267" customFormat="1" ht="22.5" customHeight="1">
      <c r="B548" s="268"/>
      <c r="C548" s="338" t="s">
        <v>500</v>
      </c>
      <c r="D548" s="338" t="s">
        <v>165</v>
      </c>
      <c r="E548" s="339" t="s">
        <v>551</v>
      </c>
      <c r="F548" s="340" t="s">
        <v>552</v>
      </c>
      <c r="G548" s="341" t="s">
        <v>188</v>
      </c>
      <c r="H548" s="342">
        <v>59.29</v>
      </c>
      <c r="I548" s="107"/>
      <c r="J548" s="343">
        <f>ROUND(I548*H548,2)</f>
        <v>0</v>
      </c>
      <c r="K548" s="340" t="s">
        <v>169</v>
      </c>
      <c r="L548" s="268"/>
      <c r="M548" s="401" t="s">
        <v>5</v>
      </c>
      <c r="N548" s="402" t="s">
        <v>53</v>
      </c>
      <c r="O548" s="269"/>
      <c r="P548" s="403">
        <f>O548*H548</f>
        <v>0</v>
      </c>
      <c r="Q548" s="403">
        <v>0</v>
      </c>
      <c r="R548" s="403">
        <f>Q548*H548</f>
        <v>0</v>
      </c>
      <c r="S548" s="403">
        <v>0</v>
      </c>
      <c r="T548" s="404">
        <f>S548*H548</f>
        <v>0</v>
      </c>
      <c r="AR548" s="386" t="s">
        <v>333</v>
      </c>
      <c r="AT548" s="386" t="s">
        <v>165</v>
      </c>
      <c r="AU548" s="386" t="s">
        <v>90</v>
      </c>
      <c r="AY548" s="386" t="s">
        <v>163</v>
      </c>
      <c r="BE548" s="405">
        <f>IF(N548="základní",J548,0)</f>
        <v>0</v>
      </c>
      <c r="BF548" s="405">
        <f>IF(N548="snížená",J548,0)</f>
        <v>0</v>
      </c>
      <c r="BG548" s="405">
        <f>IF(N548="zákl. přenesená",J548,0)</f>
        <v>0</v>
      </c>
      <c r="BH548" s="405">
        <f>IF(N548="sníž. přenesená",J548,0)</f>
        <v>0</v>
      </c>
      <c r="BI548" s="405">
        <f>IF(N548="nulová",J548,0)</f>
        <v>0</v>
      </c>
      <c r="BJ548" s="386" t="s">
        <v>44</v>
      </c>
      <c r="BK548" s="405">
        <f>ROUND(I548*H548,2)</f>
        <v>0</v>
      </c>
      <c r="BL548" s="386" t="s">
        <v>333</v>
      </c>
      <c r="BM548" s="386" t="s">
        <v>1816</v>
      </c>
    </row>
    <row r="549" spans="2:51" s="344" customFormat="1" ht="13.5">
      <c r="B549" s="345"/>
      <c r="D549" s="346" t="s">
        <v>171</v>
      </c>
      <c r="E549" s="347" t="s">
        <v>5</v>
      </c>
      <c r="F549" s="348" t="s">
        <v>172</v>
      </c>
      <c r="H549" s="349" t="s">
        <v>5</v>
      </c>
      <c r="L549" s="345"/>
      <c r="M549" s="406"/>
      <c r="N549" s="407"/>
      <c r="O549" s="407"/>
      <c r="P549" s="407"/>
      <c r="Q549" s="407"/>
      <c r="R549" s="407"/>
      <c r="S549" s="407"/>
      <c r="T549" s="408"/>
      <c r="AT549" s="349" t="s">
        <v>171</v>
      </c>
      <c r="AU549" s="349" t="s">
        <v>90</v>
      </c>
      <c r="AV549" s="344" t="s">
        <v>44</v>
      </c>
      <c r="AW549" s="344" t="s">
        <v>42</v>
      </c>
      <c r="AX549" s="344" t="s">
        <v>82</v>
      </c>
      <c r="AY549" s="349" t="s">
        <v>163</v>
      </c>
    </row>
    <row r="550" spans="2:51" s="344" customFormat="1" ht="13.5">
      <c r="B550" s="345"/>
      <c r="D550" s="346" t="s">
        <v>171</v>
      </c>
      <c r="E550" s="347" t="s">
        <v>5</v>
      </c>
      <c r="F550" s="348" t="s">
        <v>554</v>
      </c>
      <c r="H550" s="349" t="s">
        <v>5</v>
      </c>
      <c r="L550" s="345"/>
      <c r="M550" s="406"/>
      <c r="N550" s="407"/>
      <c r="O550" s="407"/>
      <c r="P550" s="407"/>
      <c r="Q550" s="407"/>
      <c r="R550" s="407"/>
      <c r="S550" s="407"/>
      <c r="T550" s="408"/>
      <c r="AT550" s="349" t="s">
        <v>171</v>
      </c>
      <c r="AU550" s="349" t="s">
        <v>90</v>
      </c>
      <c r="AV550" s="344" t="s">
        <v>44</v>
      </c>
      <c r="AW550" s="344" t="s">
        <v>42</v>
      </c>
      <c r="AX550" s="344" t="s">
        <v>82</v>
      </c>
      <c r="AY550" s="349" t="s">
        <v>163</v>
      </c>
    </row>
    <row r="551" spans="2:51" s="350" customFormat="1" ht="13.5">
      <c r="B551" s="351"/>
      <c r="D551" s="346" t="s">
        <v>171</v>
      </c>
      <c r="E551" s="352" t="s">
        <v>5</v>
      </c>
      <c r="F551" s="353" t="s">
        <v>1682</v>
      </c>
      <c r="H551" s="354">
        <v>5.39</v>
      </c>
      <c r="L551" s="351"/>
      <c r="M551" s="409"/>
      <c r="N551" s="410"/>
      <c r="O551" s="410"/>
      <c r="P551" s="410"/>
      <c r="Q551" s="410"/>
      <c r="R551" s="410"/>
      <c r="S551" s="410"/>
      <c r="T551" s="411"/>
      <c r="AT551" s="352" t="s">
        <v>171</v>
      </c>
      <c r="AU551" s="352" t="s">
        <v>90</v>
      </c>
      <c r="AV551" s="350" t="s">
        <v>90</v>
      </c>
      <c r="AW551" s="350" t="s">
        <v>42</v>
      </c>
      <c r="AX551" s="350" t="s">
        <v>82</v>
      </c>
      <c r="AY551" s="352" t="s">
        <v>163</v>
      </c>
    </row>
    <row r="552" spans="2:51" s="350" customFormat="1" ht="13.5">
      <c r="B552" s="351"/>
      <c r="D552" s="346" t="s">
        <v>171</v>
      </c>
      <c r="E552" s="352" t="s">
        <v>5</v>
      </c>
      <c r="F552" s="353" t="s">
        <v>1817</v>
      </c>
      <c r="H552" s="354">
        <v>5.39</v>
      </c>
      <c r="L552" s="351"/>
      <c r="M552" s="409"/>
      <c r="N552" s="410"/>
      <c r="O552" s="410"/>
      <c r="P552" s="410"/>
      <c r="Q552" s="410"/>
      <c r="R552" s="410"/>
      <c r="S552" s="410"/>
      <c r="T552" s="411"/>
      <c r="AT552" s="352" t="s">
        <v>171</v>
      </c>
      <c r="AU552" s="352" t="s">
        <v>90</v>
      </c>
      <c r="AV552" s="350" t="s">
        <v>90</v>
      </c>
      <c r="AW552" s="350" t="s">
        <v>42</v>
      </c>
      <c r="AX552" s="350" t="s">
        <v>82</v>
      </c>
      <c r="AY552" s="352" t="s">
        <v>163</v>
      </c>
    </row>
    <row r="553" spans="2:51" s="350" customFormat="1" ht="13.5">
      <c r="B553" s="351"/>
      <c r="D553" s="346" t="s">
        <v>171</v>
      </c>
      <c r="E553" s="352" t="s">
        <v>5</v>
      </c>
      <c r="F553" s="353" t="s">
        <v>1818</v>
      </c>
      <c r="H553" s="354">
        <v>5.39</v>
      </c>
      <c r="L553" s="351"/>
      <c r="M553" s="409"/>
      <c r="N553" s="410"/>
      <c r="O553" s="410"/>
      <c r="P553" s="410"/>
      <c r="Q553" s="410"/>
      <c r="R553" s="410"/>
      <c r="S553" s="410"/>
      <c r="T553" s="411"/>
      <c r="AT553" s="352" t="s">
        <v>171</v>
      </c>
      <c r="AU553" s="352" t="s">
        <v>90</v>
      </c>
      <c r="AV553" s="350" t="s">
        <v>90</v>
      </c>
      <c r="AW553" s="350" t="s">
        <v>42</v>
      </c>
      <c r="AX553" s="350" t="s">
        <v>82</v>
      </c>
      <c r="AY553" s="352" t="s">
        <v>163</v>
      </c>
    </row>
    <row r="554" spans="2:51" s="355" customFormat="1" ht="13.5">
      <c r="B554" s="356"/>
      <c r="D554" s="346" t="s">
        <v>171</v>
      </c>
      <c r="E554" s="357" t="s">
        <v>5</v>
      </c>
      <c r="F554" s="358" t="s">
        <v>176</v>
      </c>
      <c r="H554" s="359">
        <v>16.17</v>
      </c>
      <c r="L554" s="356"/>
      <c r="M554" s="412"/>
      <c r="N554" s="413"/>
      <c r="O554" s="413"/>
      <c r="P554" s="413"/>
      <c r="Q554" s="413"/>
      <c r="R554" s="413"/>
      <c r="S554" s="413"/>
      <c r="T554" s="414"/>
      <c r="AT554" s="357" t="s">
        <v>171</v>
      </c>
      <c r="AU554" s="357" t="s">
        <v>90</v>
      </c>
      <c r="AV554" s="355" t="s">
        <v>93</v>
      </c>
      <c r="AW554" s="355" t="s">
        <v>42</v>
      </c>
      <c r="AX554" s="355" t="s">
        <v>82</v>
      </c>
      <c r="AY554" s="357" t="s">
        <v>163</v>
      </c>
    </row>
    <row r="555" spans="2:51" s="350" customFormat="1" ht="13.5">
      <c r="B555" s="351"/>
      <c r="D555" s="346" t="s">
        <v>171</v>
      </c>
      <c r="E555" s="352" t="s">
        <v>5</v>
      </c>
      <c r="F555" s="353" t="s">
        <v>1819</v>
      </c>
      <c r="H555" s="354">
        <v>5.39</v>
      </c>
      <c r="L555" s="351"/>
      <c r="M555" s="409"/>
      <c r="N555" s="410"/>
      <c r="O555" s="410"/>
      <c r="P555" s="410"/>
      <c r="Q555" s="410"/>
      <c r="R555" s="410"/>
      <c r="S555" s="410"/>
      <c r="T555" s="411"/>
      <c r="AT555" s="352" t="s">
        <v>171</v>
      </c>
      <c r="AU555" s="352" t="s">
        <v>90</v>
      </c>
      <c r="AV555" s="350" t="s">
        <v>90</v>
      </c>
      <c r="AW555" s="350" t="s">
        <v>42</v>
      </c>
      <c r="AX555" s="350" t="s">
        <v>82</v>
      </c>
      <c r="AY555" s="352" t="s">
        <v>163</v>
      </c>
    </row>
    <row r="556" spans="2:51" s="350" customFormat="1" ht="13.5">
      <c r="B556" s="351"/>
      <c r="D556" s="346" t="s">
        <v>171</v>
      </c>
      <c r="E556" s="352" t="s">
        <v>5</v>
      </c>
      <c r="F556" s="353" t="s">
        <v>1820</v>
      </c>
      <c r="H556" s="354">
        <v>5.39</v>
      </c>
      <c r="L556" s="351"/>
      <c r="M556" s="409"/>
      <c r="N556" s="410"/>
      <c r="O556" s="410"/>
      <c r="P556" s="410"/>
      <c r="Q556" s="410"/>
      <c r="R556" s="410"/>
      <c r="S556" s="410"/>
      <c r="T556" s="411"/>
      <c r="AT556" s="352" t="s">
        <v>171</v>
      </c>
      <c r="AU556" s="352" t="s">
        <v>90</v>
      </c>
      <c r="AV556" s="350" t="s">
        <v>90</v>
      </c>
      <c r="AW556" s="350" t="s">
        <v>42</v>
      </c>
      <c r="AX556" s="350" t="s">
        <v>82</v>
      </c>
      <c r="AY556" s="352" t="s">
        <v>163</v>
      </c>
    </row>
    <row r="557" spans="2:51" s="350" customFormat="1" ht="13.5">
      <c r="B557" s="351"/>
      <c r="D557" s="346" t="s">
        <v>171</v>
      </c>
      <c r="E557" s="352" t="s">
        <v>5</v>
      </c>
      <c r="F557" s="353" t="s">
        <v>1821</v>
      </c>
      <c r="H557" s="354">
        <v>5.39</v>
      </c>
      <c r="L557" s="351"/>
      <c r="M557" s="409"/>
      <c r="N557" s="410"/>
      <c r="O557" s="410"/>
      <c r="P557" s="410"/>
      <c r="Q557" s="410"/>
      <c r="R557" s="410"/>
      <c r="S557" s="410"/>
      <c r="T557" s="411"/>
      <c r="AT557" s="352" t="s">
        <v>171</v>
      </c>
      <c r="AU557" s="352" t="s">
        <v>90</v>
      </c>
      <c r="AV557" s="350" t="s">
        <v>90</v>
      </c>
      <c r="AW557" s="350" t="s">
        <v>42</v>
      </c>
      <c r="AX557" s="350" t="s">
        <v>82</v>
      </c>
      <c r="AY557" s="352" t="s">
        <v>163</v>
      </c>
    </row>
    <row r="558" spans="2:51" s="350" customFormat="1" ht="13.5">
      <c r="B558" s="351"/>
      <c r="D558" s="346" t="s">
        <v>171</v>
      </c>
      <c r="E558" s="352" t="s">
        <v>5</v>
      </c>
      <c r="F558" s="353" t="s">
        <v>1822</v>
      </c>
      <c r="H558" s="354">
        <v>5.39</v>
      </c>
      <c r="L558" s="351"/>
      <c r="M558" s="409"/>
      <c r="N558" s="410"/>
      <c r="O558" s="410"/>
      <c r="P558" s="410"/>
      <c r="Q558" s="410"/>
      <c r="R558" s="410"/>
      <c r="S558" s="410"/>
      <c r="T558" s="411"/>
      <c r="AT558" s="352" t="s">
        <v>171</v>
      </c>
      <c r="AU558" s="352" t="s">
        <v>90</v>
      </c>
      <c r="AV558" s="350" t="s">
        <v>90</v>
      </c>
      <c r="AW558" s="350" t="s">
        <v>42</v>
      </c>
      <c r="AX558" s="350" t="s">
        <v>82</v>
      </c>
      <c r="AY558" s="352" t="s">
        <v>163</v>
      </c>
    </row>
    <row r="559" spans="2:51" s="355" customFormat="1" ht="13.5">
      <c r="B559" s="356"/>
      <c r="D559" s="346" t="s">
        <v>171</v>
      </c>
      <c r="E559" s="357" t="s">
        <v>5</v>
      </c>
      <c r="F559" s="358" t="s">
        <v>179</v>
      </c>
      <c r="H559" s="359">
        <v>21.56</v>
      </c>
      <c r="L559" s="356"/>
      <c r="M559" s="412"/>
      <c r="N559" s="413"/>
      <c r="O559" s="413"/>
      <c r="P559" s="413"/>
      <c r="Q559" s="413"/>
      <c r="R559" s="413"/>
      <c r="S559" s="413"/>
      <c r="T559" s="414"/>
      <c r="AT559" s="357" t="s">
        <v>171</v>
      </c>
      <c r="AU559" s="357" t="s">
        <v>90</v>
      </c>
      <c r="AV559" s="355" t="s">
        <v>93</v>
      </c>
      <c r="AW559" s="355" t="s">
        <v>42</v>
      </c>
      <c r="AX559" s="355" t="s">
        <v>82</v>
      </c>
      <c r="AY559" s="357" t="s">
        <v>163</v>
      </c>
    </row>
    <row r="560" spans="2:51" s="350" customFormat="1" ht="13.5">
      <c r="B560" s="351"/>
      <c r="D560" s="346" t="s">
        <v>171</v>
      </c>
      <c r="E560" s="352" t="s">
        <v>5</v>
      </c>
      <c r="F560" s="353" t="s">
        <v>1324</v>
      </c>
      <c r="H560" s="354">
        <v>5.39</v>
      </c>
      <c r="L560" s="351"/>
      <c r="M560" s="409"/>
      <c r="N560" s="410"/>
      <c r="O560" s="410"/>
      <c r="P560" s="410"/>
      <c r="Q560" s="410"/>
      <c r="R560" s="410"/>
      <c r="S560" s="410"/>
      <c r="T560" s="411"/>
      <c r="AT560" s="352" t="s">
        <v>171</v>
      </c>
      <c r="AU560" s="352" t="s">
        <v>90</v>
      </c>
      <c r="AV560" s="350" t="s">
        <v>90</v>
      </c>
      <c r="AW560" s="350" t="s">
        <v>42</v>
      </c>
      <c r="AX560" s="350" t="s">
        <v>82</v>
      </c>
      <c r="AY560" s="352" t="s">
        <v>163</v>
      </c>
    </row>
    <row r="561" spans="2:51" s="355" customFormat="1" ht="13.5">
      <c r="B561" s="356"/>
      <c r="D561" s="346" t="s">
        <v>171</v>
      </c>
      <c r="E561" s="357" t="s">
        <v>5</v>
      </c>
      <c r="F561" s="358" t="s">
        <v>181</v>
      </c>
      <c r="H561" s="359">
        <v>5.39</v>
      </c>
      <c r="L561" s="356"/>
      <c r="M561" s="412"/>
      <c r="N561" s="413"/>
      <c r="O561" s="413"/>
      <c r="P561" s="413"/>
      <c r="Q561" s="413"/>
      <c r="R561" s="413"/>
      <c r="S561" s="413"/>
      <c r="T561" s="414"/>
      <c r="AT561" s="357" t="s">
        <v>171</v>
      </c>
      <c r="AU561" s="357" t="s">
        <v>90</v>
      </c>
      <c r="AV561" s="355" t="s">
        <v>93</v>
      </c>
      <c r="AW561" s="355" t="s">
        <v>42</v>
      </c>
      <c r="AX561" s="355" t="s">
        <v>82</v>
      </c>
      <c r="AY561" s="357" t="s">
        <v>163</v>
      </c>
    </row>
    <row r="562" spans="2:51" s="350" customFormat="1" ht="13.5">
      <c r="B562" s="351"/>
      <c r="D562" s="346" t="s">
        <v>171</v>
      </c>
      <c r="E562" s="352" t="s">
        <v>5</v>
      </c>
      <c r="F562" s="353" t="s">
        <v>1108</v>
      </c>
      <c r="H562" s="354">
        <v>5.39</v>
      </c>
      <c r="L562" s="351"/>
      <c r="M562" s="409"/>
      <c r="N562" s="410"/>
      <c r="O562" s="410"/>
      <c r="P562" s="410"/>
      <c r="Q562" s="410"/>
      <c r="R562" s="410"/>
      <c r="S562" s="410"/>
      <c r="T562" s="411"/>
      <c r="AT562" s="352" t="s">
        <v>171</v>
      </c>
      <c r="AU562" s="352" t="s">
        <v>90</v>
      </c>
      <c r="AV562" s="350" t="s">
        <v>90</v>
      </c>
      <c r="AW562" s="350" t="s">
        <v>42</v>
      </c>
      <c r="AX562" s="350" t="s">
        <v>82</v>
      </c>
      <c r="AY562" s="352" t="s">
        <v>163</v>
      </c>
    </row>
    <row r="563" spans="2:51" s="355" customFormat="1" ht="13.5">
      <c r="B563" s="356"/>
      <c r="D563" s="346" t="s">
        <v>171</v>
      </c>
      <c r="E563" s="357" t="s">
        <v>5</v>
      </c>
      <c r="F563" s="358" t="s">
        <v>653</v>
      </c>
      <c r="H563" s="359">
        <v>5.39</v>
      </c>
      <c r="L563" s="356"/>
      <c r="M563" s="412"/>
      <c r="N563" s="413"/>
      <c r="O563" s="413"/>
      <c r="P563" s="413"/>
      <c r="Q563" s="413"/>
      <c r="R563" s="413"/>
      <c r="S563" s="413"/>
      <c r="T563" s="414"/>
      <c r="AT563" s="357" t="s">
        <v>171</v>
      </c>
      <c r="AU563" s="357" t="s">
        <v>90</v>
      </c>
      <c r="AV563" s="355" t="s">
        <v>93</v>
      </c>
      <c r="AW563" s="355" t="s">
        <v>42</v>
      </c>
      <c r="AX563" s="355" t="s">
        <v>82</v>
      </c>
      <c r="AY563" s="357" t="s">
        <v>163</v>
      </c>
    </row>
    <row r="564" spans="2:51" s="350" customFormat="1" ht="13.5">
      <c r="B564" s="351"/>
      <c r="D564" s="346" t="s">
        <v>171</v>
      </c>
      <c r="E564" s="352" t="s">
        <v>5</v>
      </c>
      <c r="F564" s="353" t="s">
        <v>1823</v>
      </c>
      <c r="H564" s="354">
        <v>5.39</v>
      </c>
      <c r="L564" s="351"/>
      <c r="M564" s="409"/>
      <c r="N564" s="410"/>
      <c r="O564" s="410"/>
      <c r="P564" s="410"/>
      <c r="Q564" s="410"/>
      <c r="R564" s="410"/>
      <c r="S564" s="410"/>
      <c r="T564" s="411"/>
      <c r="AT564" s="352" t="s">
        <v>171</v>
      </c>
      <c r="AU564" s="352" t="s">
        <v>90</v>
      </c>
      <c r="AV564" s="350" t="s">
        <v>90</v>
      </c>
      <c r="AW564" s="350" t="s">
        <v>42</v>
      </c>
      <c r="AX564" s="350" t="s">
        <v>82</v>
      </c>
      <c r="AY564" s="352" t="s">
        <v>163</v>
      </c>
    </row>
    <row r="565" spans="2:51" s="350" customFormat="1" ht="13.5">
      <c r="B565" s="351"/>
      <c r="D565" s="346" t="s">
        <v>171</v>
      </c>
      <c r="E565" s="352" t="s">
        <v>5</v>
      </c>
      <c r="F565" s="353" t="s">
        <v>1824</v>
      </c>
      <c r="H565" s="354">
        <v>5.39</v>
      </c>
      <c r="L565" s="351"/>
      <c r="M565" s="409"/>
      <c r="N565" s="410"/>
      <c r="O565" s="410"/>
      <c r="P565" s="410"/>
      <c r="Q565" s="410"/>
      <c r="R565" s="410"/>
      <c r="S565" s="410"/>
      <c r="T565" s="411"/>
      <c r="AT565" s="352" t="s">
        <v>171</v>
      </c>
      <c r="AU565" s="352" t="s">
        <v>90</v>
      </c>
      <c r="AV565" s="350" t="s">
        <v>90</v>
      </c>
      <c r="AW565" s="350" t="s">
        <v>42</v>
      </c>
      <c r="AX565" s="350" t="s">
        <v>82</v>
      </c>
      <c r="AY565" s="352" t="s">
        <v>163</v>
      </c>
    </row>
    <row r="566" spans="2:51" s="355" customFormat="1" ht="13.5">
      <c r="B566" s="356"/>
      <c r="D566" s="346" t="s">
        <v>171</v>
      </c>
      <c r="E566" s="357" t="s">
        <v>5</v>
      </c>
      <c r="F566" s="358" t="s">
        <v>184</v>
      </c>
      <c r="H566" s="359">
        <v>10.78</v>
      </c>
      <c r="L566" s="356"/>
      <c r="M566" s="412"/>
      <c r="N566" s="413"/>
      <c r="O566" s="413"/>
      <c r="P566" s="413"/>
      <c r="Q566" s="413"/>
      <c r="R566" s="413"/>
      <c r="S566" s="413"/>
      <c r="T566" s="414"/>
      <c r="AT566" s="357" t="s">
        <v>171</v>
      </c>
      <c r="AU566" s="357" t="s">
        <v>90</v>
      </c>
      <c r="AV566" s="355" t="s">
        <v>93</v>
      </c>
      <c r="AW566" s="355" t="s">
        <v>42</v>
      </c>
      <c r="AX566" s="355" t="s">
        <v>82</v>
      </c>
      <c r="AY566" s="357" t="s">
        <v>163</v>
      </c>
    </row>
    <row r="567" spans="2:51" s="360" customFormat="1" ht="13.5">
      <c r="B567" s="361"/>
      <c r="D567" s="362" t="s">
        <v>171</v>
      </c>
      <c r="E567" s="363" t="s">
        <v>5</v>
      </c>
      <c r="F567" s="364" t="s">
        <v>185</v>
      </c>
      <c r="H567" s="365">
        <v>59.29</v>
      </c>
      <c r="L567" s="361"/>
      <c r="M567" s="415"/>
      <c r="N567" s="416"/>
      <c r="O567" s="416"/>
      <c r="P567" s="416"/>
      <c r="Q567" s="416"/>
      <c r="R567" s="416"/>
      <c r="S567" s="416"/>
      <c r="T567" s="417"/>
      <c r="AT567" s="418" t="s">
        <v>171</v>
      </c>
      <c r="AU567" s="418" t="s">
        <v>90</v>
      </c>
      <c r="AV567" s="360" t="s">
        <v>96</v>
      </c>
      <c r="AW567" s="360" t="s">
        <v>42</v>
      </c>
      <c r="AX567" s="360" t="s">
        <v>44</v>
      </c>
      <c r="AY567" s="418" t="s">
        <v>163</v>
      </c>
    </row>
    <row r="568" spans="2:65" s="267" customFormat="1" ht="22.5" customHeight="1">
      <c r="B568" s="268"/>
      <c r="C568" s="338" t="s">
        <v>506</v>
      </c>
      <c r="D568" s="338" t="s">
        <v>165</v>
      </c>
      <c r="E568" s="339" t="s">
        <v>574</v>
      </c>
      <c r="F568" s="340" t="s">
        <v>575</v>
      </c>
      <c r="G568" s="341" t="s">
        <v>188</v>
      </c>
      <c r="H568" s="342">
        <v>59.29</v>
      </c>
      <c r="I568" s="107"/>
      <c r="J568" s="343">
        <f>ROUND(I568*H568,2)</f>
        <v>0</v>
      </c>
      <c r="K568" s="340" t="s">
        <v>169</v>
      </c>
      <c r="L568" s="268"/>
      <c r="M568" s="401" t="s">
        <v>5</v>
      </c>
      <c r="N568" s="402" t="s">
        <v>53</v>
      </c>
      <c r="O568" s="269"/>
      <c r="P568" s="403">
        <f>O568*H568</f>
        <v>0</v>
      </c>
      <c r="Q568" s="403">
        <v>0.001</v>
      </c>
      <c r="R568" s="403">
        <f>Q568*H568</f>
        <v>0.05929</v>
      </c>
      <c r="S568" s="403">
        <v>0.00031</v>
      </c>
      <c r="T568" s="404">
        <f>S568*H568</f>
        <v>0.0183799</v>
      </c>
      <c r="AR568" s="386" t="s">
        <v>333</v>
      </c>
      <c r="AT568" s="386" t="s">
        <v>165</v>
      </c>
      <c r="AU568" s="386" t="s">
        <v>90</v>
      </c>
      <c r="AY568" s="386" t="s">
        <v>163</v>
      </c>
      <c r="BE568" s="405">
        <f>IF(N568="základní",J568,0)</f>
        <v>0</v>
      </c>
      <c r="BF568" s="405">
        <f>IF(N568="snížená",J568,0)</f>
        <v>0</v>
      </c>
      <c r="BG568" s="405">
        <f>IF(N568="zákl. přenesená",J568,0)</f>
        <v>0</v>
      </c>
      <c r="BH568" s="405">
        <f>IF(N568="sníž. přenesená",J568,0)</f>
        <v>0</v>
      </c>
      <c r="BI568" s="405">
        <f>IF(N568="nulová",J568,0)</f>
        <v>0</v>
      </c>
      <c r="BJ568" s="386" t="s">
        <v>44</v>
      </c>
      <c r="BK568" s="405">
        <f>ROUND(I568*H568,2)</f>
        <v>0</v>
      </c>
      <c r="BL568" s="386" t="s">
        <v>333</v>
      </c>
      <c r="BM568" s="386" t="s">
        <v>1825</v>
      </c>
    </row>
    <row r="569" spans="2:47" s="267" customFormat="1" ht="27">
      <c r="B569" s="268"/>
      <c r="D569" s="346" t="s">
        <v>190</v>
      </c>
      <c r="F569" s="366" t="s">
        <v>577</v>
      </c>
      <c r="I569" s="135"/>
      <c r="L569" s="268"/>
      <c r="M569" s="419"/>
      <c r="N569" s="269"/>
      <c r="O569" s="269"/>
      <c r="P569" s="269"/>
      <c r="Q569" s="269"/>
      <c r="R569" s="269"/>
      <c r="S569" s="269"/>
      <c r="T569" s="420"/>
      <c r="AT569" s="386" t="s">
        <v>190</v>
      </c>
      <c r="AU569" s="386" t="s">
        <v>90</v>
      </c>
    </row>
    <row r="570" spans="2:51" s="344" customFormat="1" ht="13.5">
      <c r="B570" s="345"/>
      <c r="D570" s="346" t="s">
        <v>171</v>
      </c>
      <c r="E570" s="347" t="s">
        <v>5</v>
      </c>
      <c r="F570" s="348" t="s">
        <v>172</v>
      </c>
      <c r="H570" s="349" t="s">
        <v>5</v>
      </c>
      <c r="L570" s="345"/>
      <c r="M570" s="406"/>
      <c r="N570" s="407"/>
      <c r="O570" s="407"/>
      <c r="P570" s="407"/>
      <c r="Q570" s="407"/>
      <c r="R570" s="407"/>
      <c r="S570" s="407"/>
      <c r="T570" s="408"/>
      <c r="AT570" s="349" t="s">
        <v>171</v>
      </c>
      <c r="AU570" s="349" t="s">
        <v>90</v>
      </c>
      <c r="AV570" s="344" t="s">
        <v>44</v>
      </c>
      <c r="AW570" s="344" t="s">
        <v>42</v>
      </c>
      <c r="AX570" s="344" t="s">
        <v>82</v>
      </c>
      <c r="AY570" s="349" t="s">
        <v>163</v>
      </c>
    </row>
    <row r="571" spans="2:51" s="344" customFormat="1" ht="13.5">
      <c r="B571" s="345"/>
      <c r="D571" s="346" t="s">
        <v>171</v>
      </c>
      <c r="E571" s="347" t="s">
        <v>5</v>
      </c>
      <c r="F571" s="348" t="s">
        <v>554</v>
      </c>
      <c r="H571" s="349" t="s">
        <v>5</v>
      </c>
      <c r="L571" s="345"/>
      <c r="M571" s="406"/>
      <c r="N571" s="407"/>
      <c r="O571" s="407"/>
      <c r="P571" s="407"/>
      <c r="Q571" s="407"/>
      <c r="R571" s="407"/>
      <c r="S571" s="407"/>
      <c r="T571" s="408"/>
      <c r="AT571" s="349" t="s">
        <v>171</v>
      </c>
      <c r="AU571" s="349" t="s">
        <v>90</v>
      </c>
      <c r="AV571" s="344" t="s">
        <v>44</v>
      </c>
      <c r="AW571" s="344" t="s">
        <v>42</v>
      </c>
      <c r="AX571" s="344" t="s">
        <v>82</v>
      </c>
      <c r="AY571" s="349" t="s">
        <v>163</v>
      </c>
    </row>
    <row r="572" spans="2:51" s="350" customFormat="1" ht="13.5">
      <c r="B572" s="351"/>
      <c r="D572" s="346" t="s">
        <v>171</v>
      </c>
      <c r="E572" s="352" t="s">
        <v>5</v>
      </c>
      <c r="F572" s="353" t="s">
        <v>1682</v>
      </c>
      <c r="H572" s="354">
        <v>5.39</v>
      </c>
      <c r="L572" s="351"/>
      <c r="M572" s="409"/>
      <c r="N572" s="410"/>
      <c r="O572" s="410"/>
      <c r="P572" s="410"/>
      <c r="Q572" s="410"/>
      <c r="R572" s="410"/>
      <c r="S572" s="410"/>
      <c r="T572" s="411"/>
      <c r="AT572" s="352" t="s">
        <v>171</v>
      </c>
      <c r="AU572" s="352" t="s">
        <v>90</v>
      </c>
      <c r="AV572" s="350" t="s">
        <v>90</v>
      </c>
      <c r="AW572" s="350" t="s">
        <v>42</v>
      </c>
      <c r="AX572" s="350" t="s">
        <v>82</v>
      </c>
      <c r="AY572" s="352" t="s">
        <v>163</v>
      </c>
    </row>
    <row r="573" spans="2:51" s="350" customFormat="1" ht="13.5">
      <c r="B573" s="351"/>
      <c r="D573" s="346" t="s">
        <v>171</v>
      </c>
      <c r="E573" s="352" t="s">
        <v>5</v>
      </c>
      <c r="F573" s="353" t="s">
        <v>1817</v>
      </c>
      <c r="H573" s="354">
        <v>5.39</v>
      </c>
      <c r="L573" s="351"/>
      <c r="M573" s="409"/>
      <c r="N573" s="410"/>
      <c r="O573" s="410"/>
      <c r="P573" s="410"/>
      <c r="Q573" s="410"/>
      <c r="R573" s="410"/>
      <c r="S573" s="410"/>
      <c r="T573" s="411"/>
      <c r="AT573" s="352" t="s">
        <v>171</v>
      </c>
      <c r="AU573" s="352" t="s">
        <v>90</v>
      </c>
      <c r="AV573" s="350" t="s">
        <v>90</v>
      </c>
      <c r="AW573" s="350" t="s">
        <v>42</v>
      </c>
      <c r="AX573" s="350" t="s">
        <v>82</v>
      </c>
      <c r="AY573" s="352" t="s">
        <v>163</v>
      </c>
    </row>
    <row r="574" spans="2:51" s="350" customFormat="1" ht="13.5">
      <c r="B574" s="351"/>
      <c r="D574" s="346" t="s">
        <v>171</v>
      </c>
      <c r="E574" s="352" t="s">
        <v>5</v>
      </c>
      <c r="F574" s="353" t="s">
        <v>1818</v>
      </c>
      <c r="H574" s="354">
        <v>5.39</v>
      </c>
      <c r="L574" s="351"/>
      <c r="M574" s="409"/>
      <c r="N574" s="410"/>
      <c r="O574" s="410"/>
      <c r="P574" s="410"/>
      <c r="Q574" s="410"/>
      <c r="R574" s="410"/>
      <c r="S574" s="410"/>
      <c r="T574" s="411"/>
      <c r="AT574" s="352" t="s">
        <v>171</v>
      </c>
      <c r="AU574" s="352" t="s">
        <v>90</v>
      </c>
      <c r="AV574" s="350" t="s">
        <v>90</v>
      </c>
      <c r="AW574" s="350" t="s">
        <v>42</v>
      </c>
      <c r="AX574" s="350" t="s">
        <v>82</v>
      </c>
      <c r="AY574" s="352" t="s">
        <v>163</v>
      </c>
    </row>
    <row r="575" spans="2:51" s="355" customFormat="1" ht="13.5">
      <c r="B575" s="356"/>
      <c r="D575" s="346" t="s">
        <v>171</v>
      </c>
      <c r="E575" s="357" t="s">
        <v>5</v>
      </c>
      <c r="F575" s="358" t="s">
        <v>176</v>
      </c>
      <c r="H575" s="359">
        <v>16.17</v>
      </c>
      <c r="L575" s="356"/>
      <c r="M575" s="412"/>
      <c r="N575" s="413"/>
      <c r="O575" s="413"/>
      <c r="P575" s="413"/>
      <c r="Q575" s="413"/>
      <c r="R575" s="413"/>
      <c r="S575" s="413"/>
      <c r="T575" s="414"/>
      <c r="AT575" s="357" t="s">
        <v>171</v>
      </c>
      <c r="AU575" s="357" t="s">
        <v>90</v>
      </c>
      <c r="AV575" s="355" t="s">
        <v>93</v>
      </c>
      <c r="AW575" s="355" t="s">
        <v>42</v>
      </c>
      <c r="AX575" s="355" t="s">
        <v>82</v>
      </c>
      <c r="AY575" s="357" t="s">
        <v>163</v>
      </c>
    </row>
    <row r="576" spans="2:51" s="350" customFormat="1" ht="13.5">
      <c r="B576" s="351"/>
      <c r="D576" s="346" t="s">
        <v>171</v>
      </c>
      <c r="E576" s="352" t="s">
        <v>5</v>
      </c>
      <c r="F576" s="353" t="s">
        <v>1819</v>
      </c>
      <c r="H576" s="354">
        <v>5.39</v>
      </c>
      <c r="L576" s="351"/>
      <c r="M576" s="409"/>
      <c r="N576" s="410"/>
      <c r="O576" s="410"/>
      <c r="P576" s="410"/>
      <c r="Q576" s="410"/>
      <c r="R576" s="410"/>
      <c r="S576" s="410"/>
      <c r="T576" s="411"/>
      <c r="AT576" s="352" t="s">
        <v>171</v>
      </c>
      <c r="AU576" s="352" t="s">
        <v>90</v>
      </c>
      <c r="AV576" s="350" t="s">
        <v>90</v>
      </c>
      <c r="AW576" s="350" t="s">
        <v>42</v>
      </c>
      <c r="AX576" s="350" t="s">
        <v>82</v>
      </c>
      <c r="AY576" s="352" t="s">
        <v>163</v>
      </c>
    </row>
    <row r="577" spans="2:51" s="350" customFormat="1" ht="13.5">
      <c r="B577" s="351"/>
      <c r="D577" s="346" t="s">
        <v>171</v>
      </c>
      <c r="E577" s="352" t="s">
        <v>5</v>
      </c>
      <c r="F577" s="353" t="s">
        <v>1820</v>
      </c>
      <c r="H577" s="354">
        <v>5.39</v>
      </c>
      <c r="L577" s="351"/>
      <c r="M577" s="409"/>
      <c r="N577" s="410"/>
      <c r="O577" s="410"/>
      <c r="P577" s="410"/>
      <c r="Q577" s="410"/>
      <c r="R577" s="410"/>
      <c r="S577" s="410"/>
      <c r="T577" s="411"/>
      <c r="AT577" s="352" t="s">
        <v>171</v>
      </c>
      <c r="AU577" s="352" t="s">
        <v>90</v>
      </c>
      <c r="AV577" s="350" t="s">
        <v>90</v>
      </c>
      <c r="AW577" s="350" t="s">
        <v>42</v>
      </c>
      <c r="AX577" s="350" t="s">
        <v>82</v>
      </c>
      <c r="AY577" s="352" t="s">
        <v>163</v>
      </c>
    </row>
    <row r="578" spans="2:51" s="350" customFormat="1" ht="13.5">
      <c r="B578" s="351"/>
      <c r="D578" s="346" t="s">
        <v>171</v>
      </c>
      <c r="E578" s="352" t="s">
        <v>5</v>
      </c>
      <c r="F578" s="353" t="s">
        <v>1821</v>
      </c>
      <c r="H578" s="354">
        <v>5.39</v>
      </c>
      <c r="L578" s="351"/>
      <c r="M578" s="409"/>
      <c r="N578" s="410"/>
      <c r="O578" s="410"/>
      <c r="P578" s="410"/>
      <c r="Q578" s="410"/>
      <c r="R578" s="410"/>
      <c r="S578" s="410"/>
      <c r="T578" s="411"/>
      <c r="AT578" s="352" t="s">
        <v>171</v>
      </c>
      <c r="AU578" s="352" t="s">
        <v>90</v>
      </c>
      <c r="AV578" s="350" t="s">
        <v>90</v>
      </c>
      <c r="AW578" s="350" t="s">
        <v>42</v>
      </c>
      <c r="AX578" s="350" t="s">
        <v>82</v>
      </c>
      <c r="AY578" s="352" t="s">
        <v>163</v>
      </c>
    </row>
    <row r="579" spans="2:51" s="350" customFormat="1" ht="13.5">
      <c r="B579" s="351"/>
      <c r="D579" s="346" t="s">
        <v>171</v>
      </c>
      <c r="E579" s="352" t="s">
        <v>5</v>
      </c>
      <c r="F579" s="353" t="s">
        <v>1822</v>
      </c>
      <c r="H579" s="354">
        <v>5.39</v>
      </c>
      <c r="L579" s="351"/>
      <c r="M579" s="409"/>
      <c r="N579" s="410"/>
      <c r="O579" s="410"/>
      <c r="P579" s="410"/>
      <c r="Q579" s="410"/>
      <c r="R579" s="410"/>
      <c r="S579" s="410"/>
      <c r="T579" s="411"/>
      <c r="AT579" s="352" t="s">
        <v>171</v>
      </c>
      <c r="AU579" s="352" t="s">
        <v>90</v>
      </c>
      <c r="AV579" s="350" t="s">
        <v>90</v>
      </c>
      <c r="AW579" s="350" t="s">
        <v>42</v>
      </c>
      <c r="AX579" s="350" t="s">
        <v>82</v>
      </c>
      <c r="AY579" s="352" t="s">
        <v>163</v>
      </c>
    </row>
    <row r="580" spans="2:51" s="355" customFormat="1" ht="13.5">
      <c r="B580" s="356"/>
      <c r="D580" s="346" t="s">
        <v>171</v>
      </c>
      <c r="E580" s="357" t="s">
        <v>5</v>
      </c>
      <c r="F580" s="358" t="s">
        <v>179</v>
      </c>
      <c r="H580" s="359">
        <v>21.56</v>
      </c>
      <c r="L580" s="356"/>
      <c r="M580" s="412"/>
      <c r="N580" s="413"/>
      <c r="O580" s="413"/>
      <c r="P580" s="413"/>
      <c r="Q580" s="413"/>
      <c r="R580" s="413"/>
      <c r="S580" s="413"/>
      <c r="T580" s="414"/>
      <c r="AT580" s="357" t="s">
        <v>171</v>
      </c>
      <c r="AU580" s="357" t="s">
        <v>90</v>
      </c>
      <c r="AV580" s="355" t="s">
        <v>93</v>
      </c>
      <c r="AW580" s="355" t="s">
        <v>42</v>
      </c>
      <c r="AX580" s="355" t="s">
        <v>82</v>
      </c>
      <c r="AY580" s="357" t="s">
        <v>163</v>
      </c>
    </row>
    <row r="581" spans="2:51" s="350" customFormat="1" ht="13.5">
      <c r="B581" s="351"/>
      <c r="D581" s="346" t="s">
        <v>171</v>
      </c>
      <c r="E581" s="352" t="s">
        <v>5</v>
      </c>
      <c r="F581" s="353" t="s">
        <v>1324</v>
      </c>
      <c r="H581" s="354">
        <v>5.39</v>
      </c>
      <c r="L581" s="351"/>
      <c r="M581" s="409"/>
      <c r="N581" s="410"/>
      <c r="O581" s="410"/>
      <c r="P581" s="410"/>
      <c r="Q581" s="410"/>
      <c r="R581" s="410"/>
      <c r="S581" s="410"/>
      <c r="T581" s="411"/>
      <c r="AT581" s="352" t="s">
        <v>171</v>
      </c>
      <c r="AU581" s="352" t="s">
        <v>90</v>
      </c>
      <c r="AV581" s="350" t="s">
        <v>90</v>
      </c>
      <c r="AW581" s="350" t="s">
        <v>42</v>
      </c>
      <c r="AX581" s="350" t="s">
        <v>82</v>
      </c>
      <c r="AY581" s="352" t="s">
        <v>163</v>
      </c>
    </row>
    <row r="582" spans="2:51" s="355" customFormat="1" ht="13.5">
      <c r="B582" s="356"/>
      <c r="D582" s="346" t="s">
        <v>171</v>
      </c>
      <c r="E582" s="357" t="s">
        <v>5</v>
      </c>
      <c r="F582" s="358" t="s">
        <v>181</v>
      </c>
      <c r="H582" s="359">
        <v>5.39</v>
      </c>
      <c r="L582" s="356"/>
      <c r="M582" s="412"/>
      <c r="N582" s="413"/>
      <c r="O582" s="413"/>
      <c r="P582" s="413"/>
      <c r="Q582" s="413"/>
      <c r="R582" s="413"/>
      <c r="S582" s="413"/>
      <c r="T582" s="414"/>
      <c r="AT582" s="357" t="s">
        <v>171</v>
      </c>
      <c r="AU582" s="357" t="s">
        <v>90</v>
      </c>
      <c r="AV582" s="355" t="s">
        <v>93</v>
      </c>
      <c r="AW582" s="355" t="s">
        <v>42</v>
      </c>
      <c r="AX582" s="355" t="s">
        <v>82</v>
      </c>
      <c r="AY582" s="357" t="s">
        <v>163</v>
      </c>
    </row>
    <row r="583" spans="2:51" s="350" customFormat="1" ht="13.5">
      <c r="B583" s="351"/>
      <c r="D583" s="346" t="s">
        <v>171</v>
      </c>
      <c r="E583" s="352" t="s">
        <v>5</v>
      </c>
      <c r="F583" s="353" t="s">
        <v>1108</v>
      </c>
      <c r="H583" s="354">
        <v>5.39</v>
      </c>
      <c r="L583" s="351"/>
      <c r="M583" s="409"/>
      <c r="N583" s="410"/>
      <c r="O583" s="410"/>
      <c r="P583" s="410"/>
      <c r="Q583" s="410"/>
      <c r="R583" s="410"/>
      <c r="S583" s="410"/>
      <c r="T583" s="411"/>
      <c r="AT583" s="352" t="s">
        <v>171</v>
      </c>
      <c r="AU583" s="352" t="s">
        <v>90</v>
      </c>
      <c r="AV583" s="350" t="s">
        <v>90</v>
      </c>
      <c r="AW583" s="350" t="s">
        <v>42</v>
      </c>
      <c r="AX583" s="350" t="s">
        <v>82</v>
      </c>
      <c r="AY583" s="352" t="s">
        <v>163</v>
      </c>
    </row>
    <row r="584" spans="2:51" s="355" customFormat="1" ht="13.5">
      <c r="B584" s="356"/>
      <c r="D584" s="346" t="s">
        <v>171</v>
      </c>
      <c r="E584" s="357" t="s">
        <v>5</v>
      </c>
      <c r="F584" s="358" t="s">
        <v>653</v>
      </c>
      <c r="H584" s="359">
        <v>5.39</v>
      </c>
      <c r="L584" s="356"/>
      <c r="M584" s="412"/>
      <c r="N584" s="413"/>
      <c r="O584" s="413"/>
      <c r="P584" s="413"/>
      <c r="Q584" s="413"/>
      <c r="R584" s="413"/>
      <c r="S584" s="413"/>
      <c r="T584" s="414"/>
      <c r="AT584" s="357" t="s">
        <v>171</v>
      </c>
      <c r="AU584" s="357" t="s">
        <v>90</v>
      </c>
      <c r="AV584" s="355" t="s">
        <v>93</v>
      </c>
      <c r="AW584" s="355" t="s">
        <v>42</v>
      </c>
      <c r="AX584" s="355" t="s">
        <v>82</v>
      </c>
      <c r="AY584" s="357" t="s">
        <v>163</v>
      </c>
    </row>
    <row r="585" spans="2:51" s="350" customFormat="1" ht="13.5">
      <c r="B585" s="351"/>
      <c r="D585" s="346" t="s">
        <v>171</v>
      </c>
      <c r="E585" s="352" t="s">
        <v>5</v>
      </c>
      <c r="F585" s="353" t="s">
        <v>1823</v>
      </c>
      <c r="H585" s="354">
        <v>5.39</v>
      </c>
      <c r="L585" s="351"/>
      <c r="M585" s="409"/>
      <c r="N585" s="410"/>
      <c r="O585" s="410"/>
      <c r="P585" s="410"/>
      <c r="Q585" s="410"/>
      <c r="R585" s="410"/>
      <c r="S585" s="410"/>
      <c r="T585" s="411"/>
      <c r="AT585" s="352" t="s">
        <v>171</v>
      </c>
      <c r="AU585" s="352" t="s">
        <v>90</v>
      </c>
      <c r="AV585" s="350" t="s">
        <v>90</v>
      </c>
      <c r="AW585" s="350" t="s">
        <v>42</v>
      </c>
      <c r="AX585" s="350" t="s">
        <v>82</v>
      </c>
      <c r="AY585" s="352" t="s">
        <v>163</v>
      </c>
    </row>
    <row r="586" spans="2:51" s="350" customFormat="1" ht="13.5">
      <c r="B586" s="351"/>
      <c r="D586" s="346" t="s">
        <v>171</v>
      </c>
      <c r="E586" s="352" t="s">
        <v>5</v>
      </c>
      <c r="F586" s="353" t="s">
        <v>1824</v>
      </c>
      <c r="H586" s="354">
        <v>5.39</v>
      </c>
      <c r="L586" s="351"/>
      <c r="M586" s="409"/>
      <c r="N586" s="410"/>
      <c r="O586" s="410"/>
      <c r="P586" s="410"/>
      <c r="Q586" s="410"/>
      <c r="R586" s="410"/>
      <c r="S586" s="410"/>
      <c r="T586" s="411"/>
      <c r="AT586" s="352" t="s">
        <v>171</v>
      </c>
      <c r="AU586" s="352" t="s">
        <v>90</v>
      </c>
      <c r="AV586" s="350" t="s">
        <v>90</v>
      </c>
      <c r="AW586" s="350" t="s">
        <v>42</v>
      </c>
      <c r="AX586" s="350" t="s">
        <v>82</v>
      </c>
      <c r="AY586" s="352" t="s">
        <v>163</v>
      </c>
    </row>
    <row r="587" spans="2:51" s="355" customFormat="1" ht="13.5">
      <c r="B587" s="356"/>
      <c r="D587" s="346" t="s">
        <v>171</v>
      </c>
      <c r="E587" s="357" t="s">
        <v>5</v>
      </c>
      <c r="F587" s="358" t="s">
        <v>184</v>
      </c>
      <c r="H587" s="359">
        <v>10.78</v>
      </c>
      <c r="L587" s="356"/>
      <c r="M587" s="412"/>
      <c r="N587" s="413"/>
      <c r="O587" s="413"/>
      <c r="P587" s="413"/>
      <c r="Q587" s="413"/>
      <c r="R587" s="413"/>
      <c r="S587" s="413"/>
      <c r="T587" s="414"/>
      <c r="AT587" s="357" t="s">
        <v>171</v>
      </c>
      <c r="AU587" s="357" t="s">
        <v>90</v>
      </c>
      <c r="AV587" s="355" t="s">
        <v>93</v>
      </c>
      <c r="AW587" s="355" t="s">
        <v>42</v>
      </c>
      <c r="AX587" s="355" t="s">
        <v>82</v>
      </c>
      <c r="AY587" s="357" t="s">
        <v>163</v>
      </c>
    </row>
    <row r="588" spans="2:51" s="360" customFormat="1" ht="13.5">
      <c r="B588" s="361"/>
      <c r="D588" s="362" t="s">
        <v>171</v>
      </c>
      <c r="E588" s="363" t="s">
        <v>5</v>
      </c>
      <c r="F588" s="364" t="s">
        <v>185</v>
      </c>
      <c r="H588" s="365">
        <v>59.29</v>
      </c>
      <c r="L588" s="361"/>
      <c r="M588" s="415"/>
      <c r="N588" s="416"/>
      <c r="O588" s="416"/>
      <c r="P588" s="416"/>
      <c r="Q588" s="416"/>
      <c r="R588" s="416"/>
      <c r="S588" s="416"/>
      <c r="T588" s="417"/>
      <c r="AT588" s="418" t="s">
        <v>171</v>
      </c>
      <c r="AU588" s="418" t="s">
        <v>90</v>
      </c>
      <c r="AV588" s="360" t="s">
        <v>96</v>
      </c>
      <c r="AW588" s="360" t="s">
        <v>42</v>
      </c>
      <c r="AX588" s="360" t="s">
        <v>44</v>
      </c>
      <c r="AY588" s="418" t="s">
        <v>163</v>
      </c>
    </row>
    <row r="589" spans="2:65" s="267" customFormat="1" ht="22.5" customHeight="1">
      <c r="B589" s="268"/>
      <c r="C589" s="338" t="s">
        <v>512</v>
      </c>
      <c r="D589" s="338" t="s">
        <v>165</v>
      </c>
      <c r="E589" s="339" t="s">
        <v>579</v>
      </c>
      <c r="F589" s="340" t="s">
        <v>580</v>
      </c>
      <c r="G589" s="341" t="s">
        <v>188</v>
      </c>
      <c r="H589" s="342">
        <v>59.29</v>
      </c>
      <c r="I589" s="107"/>
      <c r="J589" s="343">
        <f>ROUND(I589*H589,2)</f>
        <v>0</v>
      </c>
      <c r="K589" s="340" t="s">
        <v>169</v>
      </c>
      <c r="L589" s="268"/>
      <c r="M589" s="401" t="s">
        <v>5</v>
      </c>
      <c r="N589" s="402" t="s">
        <v>53</v>
      </c>
      <c r="O589" s="269"/>
      <c r="P589" s="403">
        <f>O589*H589</f>
        <v>0</v>
      </c>
      <c r="Q589" s="403">
        <v>0</v>
      </c>
      <c r="R589" s="403">
        <f>Q589*H589</f>
        <v>0</v>
      </c>
      <c r="S589" s="403">
        <v>0</v>
      </c>
      <c r="T589" s="404">
        <f>S589*H589</f>
        <v>0</v>
      </c>
      <c r="AR589" s="386" t="s">
        <v>333</v>
      </c>
      <c r="AT589" s="386" t="s">
        <v>165</v>
      </c>
      <c r="AU589" s="386" t="s">
        <v>90</v>
      </c>
      <c r="AY589" s="386" t="s">
        <v>163</v>
      </c>
      <c r="BE589" s="405">
        <f>IF(N589="základní",J589,0)</f>
        <v>0</v>
      </c>
      <c r="BF589" s="405">
        <f>IF(N589="snížená",J589,0)</f>
        <v>0</v>
      </c>
      <c r="BG589" s="405">
        <f>IF(N589="zákl. přenesená",J589,0)</f>
        <v>0</v>
      </c>
      <c r="BH589" s="405">
        <f>IF(N589="sníž. přenesená",J589,0)</f>
        <v>0</v>
      </c>
      <c r="BI589" s="405">
        <f>IF(N589="nulová",J589,0)</f>
        <v>0</v>
      </c>
      <c r="BJ589" s="386" t="s">
        <v>44</v>
      </c>
      <c r="BK589" s="405">
        <f>ROUND(I589*H589,2)</f>
        <v>0</v>
      </c>
      <c r="BL589" s="386" t="s">
        <v>333</v>
      </c>
      <c r="BM589" s="386" t="s">
        <v>1826</v>
      </c>
    </row>
    <row r="590" spans="2:65" s="267" customFormat="1" ht="31.5" customHeight="1">
      <c r="B590" s="268"/>
      <c r="C590" s="338" t="s">
        <v>517</v>
      </c>
      <c r="D590" s="338" t="s">
        <v>165</v>
      </c>
      <c r="E590" s="339" t="s">
        <v>583</v>
      </c>
      <c r="F590" s="340" t="s">
        <v>584</v>
      </c>
      <c r="G590" s="341" t="s">
        <v>221</v>
      </c>
      <c r="H590" s="342">
        <v>118.58</v>
      </c>
      <c r="I590" s="107"/>
      <c r="J590" s="343">
        <f>ROUND(I590*H590,2)</f>
        <v>0</v>
      </c>
      <c r="K590" s="340" t="s">
        <v>169</v>
      </c>
      <c r="L590" s="268"/>
      <c r="M590" s="401" t="s">
        <v>5</v>
      </c>
      <c r="N590" s="402" t="s">
        <v>53</v>
      </c>
      <c r="O590" s="269"/>
      <c r="P590" s="403">
        <f>O590*H590</f>
        <v>0</v>
      </c>
      <c r="Q590" s="403">
        <v>0</v>
      </c>
      <c r="R590" s="403">
        <f>Q590*H590</f>
        <v>0</v>
      </c>
      <c r="S590" s="403">
        <v>0</v>
      </c>
      <c r="T590" s="404">
        <f>S590*H590</f>
        <v>0</v>
      </c>
      <c r="AR590" s="386" t="s">
        <v>333</v>
      </c>
      <c r="AT590" s="386" t="s">
        <v>165</v>
      </c>
      <c r="AU590" s="386" t="s">
        <v>90</v>
      </c>
      <c r="AY590" s="386" t="s">
        <v>163</v>
      </c>
      <c r="BE590" s="405">
        <f>IF(N590="základní",J590,0)</f>
        <v>0</v>
      </c>
      <c r="BF590" s="405">
        <f>IF(N590="snížená",J590,0)</f>
        <v>0</v>
      </c>
      <c r="BG590" s="405">
        <f>IF(N590="zákl. přenesená",J590,0)</f>
        <v>0</v>
      </c>
      <c r="BH590" s="405">
        <f>IF(N590="sníž. přenesená",J590,0)</f>
        <v>0</v>
      </c>
      <c r="BI590" s="405">
        <f>IF(N590="nulová",J590,0)</f>
        <v>0</v>
      </c>
      <c r="BJ590" s="386" t="s">
        <v>44</v>
      </c>
      <c r="BK590" s="405">
        <f>ROUND(I590*H590,2)</f>
        <v>0</v>
      </c>
      <c r="BL590" s="386" t="s">
        <v>333</v>
      </c>
      <c r="BM590" s="386" t="s">
        <v>1827</v>
      </c>
    </row>
    <row r="591" spans="2:47" s="267" customFormat="1" ht="40.5">
      <c r="B591" s="268"/>
      <c r="D591" s="346" t="s">
        <v>190</v>
      </c>
      <c r="F591" s="366" t="s">
        <v>586</v>
      </c>
      <c r="L591" s="268"/>
      <c r="M591" s="419"/>
      <c r="N591" s="269"/>
      <c r="O591" s="269"/>
      <c r="P591" s="269"/>
      <c r="Q591" s="269"/>
      <c r="R591" s="269"/>
      <c r="S591" s="269"/>
      <c r="T591" s="420"/>
      <c r="AT591" s="386" t="s">
        <v>190</v>
      </c>
      <c r="AU591" s="386" t="s">
        <v>90</v>
      </c>
    </row>
    <row r="592" spans="2:51" s="344" customFormat="1" ht="13.5">
      <c r="B592" s="345"/>
      <c r="D592" s="346" t="s">
        <v>171</v>
      </c>
      <c r="E592" s="347" t="s">
        <v>5</v>
      </c>
      <c r="F592" s="348" t="s">
        <v>172</v>
      </c>
      <c r="H592" s="349" t="s">
        <v>5</v>
      </c>
      <c r="L592" s="345"/>
      <c r="M592" s="406"/>
      <c r="N592" s="407"/>
      <c r="O592" s="407"/>
      <c r="P592" s="407"/>
      <c r="Q592" s="407"/>
      <c r="R592" s="407"/>
      <c r="S592" s="407"/>
      <c r="T592" s="408"/>
      <c r="AT592" s="349" t="s">
        <v>171</v>
      </c>
      <c r="AU592" s="349" t="s">
        <v>90</v>
      </c>
      <c r="AV592" s="344" t="s">
        <v>44</v>
      </c>
      <c r="AW592" s="344" t="s">
        <v>42</v>
      </c>
      <c r="AX592" s="344" t="s">
        <v>82</v>
      </c>
      <c r="AY592" s="349" t="s">
        <v>163</v>
      </c>
    </row>
    <row r="593" spans="2:51" s="344" customFormat="1" ht="13.5">
      <c r="B593" s="345"/>
      <c r="D593" s="346" t="s">
        <v>171</v>
      </c>
      <c r="E593" s="347" t="s">
        <v>5</v>
      </c>
      <c r="F593" s="348" t="s">
        <v>223</v>
      </c>
      <c r="H593" s="349" t="s">
        <v>5</v>
      </c>
      <c r="L593" s="345"/>
      <c r="M593" s="406"/>
      <c r="N593" s="407"/>
      <c r="O593" s="407"/>
      <c r="P593" s="407"/>
      <c r="Q593" s="407"/>
      <c r="R593" s="407"/>
      <c r="S593" s="407"/>
      <c r="T593" s="408"/>
      <c r="AT593" s="349" t="s">
        <v>171</v>
      </c>
      <c r="AU593" s="349" t="s">
        <v>90</v>
      </c>
      <c r="AV593" s="344" t="s">
        <v>44</v>
      </c>
      <c r="AW593" s="344" t="s">
        <v>42</v>
      </c>
      <c r="AX593" s="344" t="s">
        <v>82</v>
      </c>
      <c r="AY593" s="349" t="s">
        <v>163</v>
      </c>
    </row>
    <row r="594" spans="2:51" s="350" customFormat="1" ht="13.5">
      <c r="B594" s="351"/>
      <c r="D594" s="346" t="s">
        <v>171</v>
      </c>
      <c r="E594" s="352" t="s">
        <v>5</v>
      </c>
      <c r="F594" s="353" t="s">
        <v>1618</v>
      </c>
      <c r="H594" s="354">
        <v>10.78</v>
      </c>
      <c r="L594" s="351"/>
      <c r="M594" s="409"/>
      <c r="N594" s="410"/>
      <c r="O594" s="410"/>
      <c r="P594" s="410"/>
      <c r="Q594" s="410"/>
      <c r="R594" s="410"/>
      <c r="S594" s="410"/>
      <c r="T594" s="411"/>
      <c r="AT594" s="352" t="s">
        <v>171</v>
      </c>
      <c r="AU594" s="352" t="s">
        <v>90</v>
      </c>
      <c r="AV594" s="350" t="s">
        <v>90</v>
      </c>
      <c r="AW594" s="350" t="s">
        <v>42</v>
      </c>
      <c r="AX594" s="350" t="s">
        <v>82</v>
      </c>
      <c r="AY594" s="352" t="s">
        <v>163</v>
      </c>
    </row>
    <row r="595" spans="2:51" s="350" customFormat="1" ht="13.5">
      <c r="B595" s="351"/>
      <c r="D595" s="346" t="s">
        <v>171</v>
      </c>
      <c r="E595" s="352" t="s">
        <v>5</v>
      </c>
      <c r="F595" s="353" t="s">
        <v>1731</v>
      </c>
      <c r="H595" s="354">
        <v>10.78</v>
      </c>
      <c r="L595" s="351"/>
      <c r="M595" s="409"/>
      <c r="N595" s="410"/>
      <c r="O595" s="410"/>
      <c r="P595" s="410"/>
      <c r="Q595" s="410"/>
      <c r="R595" s="410"/>
      <c r="S595" s="410"/>
      <c r="T595" s="411"/>
      <c r="AT595" s="352" t="s">
        <v>171</v>
      </c>
      <c r="AU595" s="352" t="s">
        <v>90</v>
      </c>
      <c r="AV595" s="350" t="s">
        <v>90</v>
      </c>
      <c r="AW595" s="350" t="s">
        <v>42</v>
      </c>
      <c r="AX595" s="350" t="s">
        <v>82</v>
      </c>
      <c r="AY595" s="352" t="s">
        <v>163</v>
      </c>
    </row>
    <row r="596" spans="2:51" s="350" customFormat="1" ht="13.5">
      <c r="B596" s="351"/>
      <c r="D596" s="346" t="s">
        <v>171</v>
      </c>
      <c r="E596" s="352" t="s">
        <v>5</v>
      </c>
      <c r="F596" s="353" t="s">
        <v>1732</v>
      </c>
      <c r="H596" s="354">
        <v>10.78</v>
      </c>
      <c r="L596" s="351"/>
      <c r="M596" s="409"/>
      <c r="N596" s="410"/>
      <c r="O596" s="410"/>
      <c r="P596" s="410"/>
      <c r="Q596" s="410"/>
      <c r="R596" s="410"/>
      <c r="S596" s="410"/>
      <c r="T596" s="411"/>
      <c r="AT596" s="352" t="s">
        <v>171</v>
      </c>
      <c r="AU596" s="352" t="s">
        <v>90</v>
      </c>
      <c r="AV596" s="350" t="s">
        <v>90</v>
      </c>
      <c r="AW596" s="350" t="s">
        <v>42</v>
      </c>
      <c r="AX596" s="350" t="s">
        <v>82</v>
      </c>
      <c r="AY596" s="352" t="s">
        <v>163</v>
      </c>
    </row>
    <row r="597" spans="2:51" s="355" customFormat="1" ht="13.5">
      <c r="B597" s="356"/>
      <c r="D597" s="346" t="s">
        <v>171</v>
      </c>
      <c r="E597" s="357" t="s">
        <v>5</v>
      </c>
      <c r="F597" s="358" t="s">
        <v>176</v>
      </c>
      <c r="H597" s="359">
        <v>32.34</v>
      </c>
      <c r="L597" s="356"/>
      <c r="M597" s="412"/>
      <c r="N597" s="413"/>
      <c r="O597" s="413"/>
      <c r="P597" s="413"/>
      <c r="Q597" s="413"/>
      <c r="R597" s="413"/>
      <c r="S597" s="413"/>
      <c r="T597" s="414"/>
      <c r="AT597" s="357" t="s">
        <v>171</v>
      </c>
      <c r="AU597" s="357" t="s">
        <v>90</v>
      </c>
      <c r="AV597" s="355" t="s">
        <v>93</v>
      </c>
      <c r="AW597" s="355" t="s">
        <v>42</v>
      </c>
      <c r="AX597" s="355" t="s">
        <v>82</v>
      </c>
      <c r="AY597" s="357" t="s">
        <v>163</v>
      </c>
    </row>
    <row r="598" spans="2:51" s="350" customFormat="1" ht="13.5">
      <c r="B598" s="351"/>
      <c r="D598" s="346" t="s">
        <v>171</v>
      </c>
      <c r="E598" s="352" t="s">
        <v>5</v>
      </c>
      <c r="F598" s="353" t="s">
        <v>1733</v>
      </c>
      <c r="H598" s="354">
        <v>10.78</v>
      </c>
      <c r="L598" s="351"/>
      <c r="M598" s="409"/>
      <c r="N598" s="410"/>
      <c r="O598" s="410"/>
      <c r="P598" s="410"/>
      <c r="Q598" s="410"/>
      <c r="R598" s="410"/>
      <c r="S598" s="410"/>
      <c r="T598" s="411"/>
      <c r="AT598" s="352" t="s">
        <v>171</v>
      </c>
      <c r="AU598" s="352" t="s">
        <v>90</v>
      </c>
      <c r="AV598" s="350" t="s">
        <v>90</v>
      </c>
      <c r="AW598" s="350" t="s">
        <v>42</v>
      </c>
      <c r="AX598" s="350" t="s">
        <v>82</v>
      </c>
      <c r="AY598" s="352" t="s">
        <v>163</v>
      </c>
    </row>
    <row r="599" spans="2:51" s="350" customFormat="1" ht="13.5">
      <c r="B599" s="351"/>
      <c r="D599" s="346" t="s">
        <v>171</v>
      </c>
      <c r="E599" s="352" t="s">
        <v>5</v>
      </c>
      <c r="F599" s="353" t="s">
        <v>1734</v>
      </c>
      <c r="H599" s="354">
        <v>10.78</v>
      </c>
      <c r="L599" s="351"/>
      <c r="M599" s="409"/>
      <c r="N599" s="410"/>
      <c r="O599" s="410"/>
      <c r="P599" s="410"/>
      <c r="Q599" s="410"/>
      <c r="R599" s="410"/>
      <c r="S599" s="410"/>
      <c r="T599" s="411"/>
      <c r="AT599" s="352" t="s">
        <v>171</v>
      </c>
      <c r="AU599" s="352" t="s">
        <v>90</v>
      </c>
      <c r="AV599" s="350" t="s">
        <v>90</v>
      </c>
      <c r="AW599" s="350" t="s">
        <v>42</v>
      </c>
      <c r="AX599" s="350" t="s">
        <v>82</v>
      </c>
      <c r="AY599" s="352" t="s">
        <v>163</v>
      </c>
    </row>
    <row r="600" spans="2:51" s="350" customFormat="1" ht="13.5">
      <c r="B600" s="351"/>
      <c r="D600" s="346" t="s">
        <v>171</v>
      </c>
      <c r="E600" s="352" t="s">
        <v>5</v>
      </c>
      <c r="F600" s="353" t="s">
        <v>1735</v>
      </c>
      <c r="H600" s="354">
        <v>10.78</v>
      </c>
      <c r="L600" s="351"/>
      <c r="M600" s="409"/>
      <c r="N600" s="410"/>
      <c r="O600" s="410"/>
      <c r="P600" s="410"/>
      <c r="Q600" s="410"/>
      <c r="R600" s="410"/>
      <c r="S600" s="410"/>
      <c r="T600" s="411"/>
      <c r="AT600" s="352" t="s">
        <v>171</v>
      </c>
      <c r="AU600" s="352" t="s">
        <v>90</v>
      </c>
      <c r="AV600" s="350" t="s">
        <v>90</v>
      </c>
      <c r="AW600" s="350" t="s">
        <v>42</v>
      </c>
      <c r="AX600" s="350" t="s">
        <v>82</v>
      </c>
      <c r="AY600" s="352" t="s">
        <v>163</v>
      </c>
    </row>
    <row r="601" spans="2:51" s="350" customFormat="1" ht="13.5">
      <c r="B601" s="351"/>
      <c r="D601" s="346" t="s">
        <v>171</v>
      </c>
      <c r="E601" s="352" t="s">
        <v>5</v>
      </c>
      <c r="F601" s="353" t="s">
        <v>1736</v>
      </c>
      <c r="H601" s="354">
        <v>10.78</v>
      </c>
      <c r="L601" s="351"/>
      <c r="M601" s="409"/>
      <c r="N601" s="410"/>
      <c r="O601" s="410"/>
      <c r="P601" s="410"/>
      <c r="Q601" s="410"/>
      <c r="R601" s="410"/>
      <c r="S601" s="410"/>
      <c r="T601" s="411"/>
      <c r="AT601" s="352" t="s">
        <v>171</v>
      </c>
      <c r="AU601" s="352" t="s">
        <v>90</v>
      </c>
      <c r="AV601" s="350" t="s">
        <v>90</v>
      </c>
      <c r="AW601" s="350" t="s">
        <v>42</v>
      </c>
      <c r="AX601" s="350" t="s">
        <v>82</v>
      </c>
      <c r="AY601" s="352" t="s">
        <v>163</v>
      </c>
    </row>
    <row r="602" spans="2:51" s="355" customFormat="1" ht="13.5">
      <c r="B602" s="356"/>
      <c r="D602" s="346" t="s">
        <v>171</v>
      </c>
      <c r="E602" s="357" t="s">
        <v>5</v>
      </c>
      <c r="F602" s="358" t="s">
        <v>179</v>
      </c>
      <c r="H602" s="359">
        <v>43.12</v>
      </c>
      <c r="L602" s="356"/>
      <c r="M602" s="412"/>
      <c r="N602" s="413"/>
      <c r="O602" s="413"/>
      <c r="P602" s="413"/>
      <c r="Q602" s="413"/>
      <c r="R602" s="413"/>
      <c r="S602" s="413"/>
      <c r="T602" s="414"/>
      <c r="AT602" s="357" t="s">
        <v>171</v>
      </c>
      <c r="AU602" s="357" t="s">
        <v>90</v>
      </c>
      <c r="AV602" s="355" t="s">
        <v>93</v>
      </c>
      <c r="AW602" s="355" t="s">
        <v>42</v>
      </c>
      <c r="AX602" s="355" t="s">
        <v>82</v>
      </c>
      <c r="AY602" s="357" t="s">
        <v>163</v>
      </c>
    </row>
    <row r="603" spans="2:51" s="350" customFormat="1" ht="13.5">
      <c r="B603" s="351"/>
      <c r="D603" s="346" t="s">
        <v>171</v>
      </c>
      <c r="E603" s="352" t="s">
        <v>5</v>
      </c>
      <c r="F603" s="353" t="s">
        <v>1271</v>
      </c>
      <c r="H603" s="354">
        <v>10.78</v>
      </c>
      <c r="L603" s="351"/>
      <c r="M603" s="409"/>
      <c r="N603" s="410"/>
      <c r="O603" s="410"/>
      <c r="P603" s="410"/>
      <c r="Q603" s="410"/>
      <c r="R603" s="410"/>
      <c r="S603" s="410"/>
      <c r="T603" s="411"/>
      <c r="AT603" s="352" t="s">
        <v>171</v>
      </c>
      <c r="AU603" s="352" t="s">
        <v>90</v>
      </c>
      <c r="AV603" s="350" t="s">
        <v>90</v>
      </c>
      <c r="AW603" s="350" t="s">
        <v>42</v>
      </c>
      <c r="AX603" s="350" t="s">
        <v>82</v>
      </c>
      <c r="AY603" s="352" t="s">
        <v>163</v>
      </c>
    </row>
    <row r="604" spans="2:51" s="355" customFormat="1" ht="13.5">
      <c r="B604" s="356"/>
      <c r="D604" s="346" t="s">
        <v>171</v>
      </c>
      <c r="E604" s="357" t="s">
        <v>5</v>
      </c>
      <c r="F604" s="358" t="s">
        <v>181</v>
      </c>
      <c r="H604" s="359">
        <v>10.78</v>
      </c>
      <c r="L604" s="356"/>
      <c r="M604" s="412"/>
      <c r="N604" s="413"/>
      <c r="O604" s="413"/>
      <c r="P604" s="413"/>
      <c r="Q604" s="413"/>
      <c r="R604" s="413"/>
      <c r="S604" s="413"/>
      <c r="T604" s="414"/>
      <c r="AT604" s="357" t="s">
        <v>171</v>
      </c>
      <c r="AU604" s="357" t="s">
        <v>90</v>
      </c>
      <c r="AV604" s="355" t="s">
        <v>93</v>
      </c>
      <c r="AW604" s="355" t="s">
        <v>42</v>
      </c>
      <c r="AX604" s="355" t="s">
        <v>82</v>
      </c>
      <c r="AY604" s="357" t="s">
        <v>163</v>
      </c>
    </row>
    <row r="605" spans="2:51" s="350" customFormat="1" ht="13.5">
      <c r="B605" s="351"/>
      <c r="D605" s="346" t="s">
        <v>171</v>
      </c>
      <c r="E605" s="352" t="s">
        <v>5</v>
      </c>
      <c r="F605" s="353" t="s">
        <v>990</v>
      </c>
      <c r="H605" s="354">
        <v>10.78</v>
      </c>
      <c r="L605" s="351"/>
      <c r="M605" s="409"/>
      <c r="N605" s="410"/>
      <c r="O605" s="410"/>
      <c r="P605" s="410"/>
      <c r="Q605" s="410"/>
      <c r="R605" s="410"/>
      <c r="S605" s="410"/>
      <c r="T605" s="411"/>
      <c r="AT605" s="352" t="s">
        <v>171</v>
      </c>
      <c r="AU605" s="352" t="s">
        <v>90</v>
      </c>
      <c r="AV605" s="350" t="s">
        <v>90</v>
      </c>
      <c r="AW605" s="350" t="s">
        <v>42</v>
      </c>
      <c r="AX605" s="350" t="s">
        <v>82</v>
      </c>
      <c r="AY605" s="352" t="s">
        <v>163</v>
      </c>
    </row>
    <row r="606" spans="2:51" s="355" customFormat="1" ht="13.5">
      <c r="B606" s="356"/>
      <c r="D606" s="346" t="s">
        <v>171</v>
      </c>
      <c r="E606" s="357" t="s">
        <v>5</v>
      </c>
      <c r="F606" s="358" t="s">
        <v>653</v>
      </c>
      <c r="H606" s="359">
        <v>10.78</v>
      </c>
      <c r="L606" s="356"/>
      <c r="M606" s="412"/>
      <c r="N606" s="413"/>
      <c r="O606" s="413"/>
      <c r="P606" s="413"/>
      <c r="Q606" s="413"/>
      <c r="R606" s="413"/>
      <c r="S606" s="413"/>
      <c r="T606" s="414"/>
      <c r="AT606" s="357" t="s">
        <v>171</v>
      </c>
      <c r="AU606" s="357" t="s">
        <v>90</v>
      </c>
      <c r="AV606" s="355" t="s">
        <v>93</v>
      </c>
      <c r="AW606" s="355" t="s">
        <v>42</v>
      </c>
      <c r="AX606" s="355" t="s">
        <v>82</v>
      </c>
      <c r="AY606" s="357" t="s">
        <v>163</v>
      </c>
    </row>
    <row r="607" spans="2:51" s="350" customFormat="1" ht="13.5">
      <c r="B607" s="351"/>
      <c r="D607" s="346" t="s">
        <v>171</v>
      </c>
      <c r="E607" s="352" t="s">
        <v>5</v>
      </c>
      <c r="F607" s="353" t="s">
        <v>1737</v>
      </c>
      <c r="H607" s="354">
        <v>10.78</v>
      </c>
      <c r="L607" s="351"/>
      <c r="M607" s="409"/>
      <c r="N607" s="410"/>
      <c r="O607" s="410"/>
      <c r="P607" s="410"/>
      <c r="Q607" s="410"/>
      <c r="R607" s="410"/>
      <c r="S607" s="410"/>
      <c r="T607" s="411"/>
      <c r="AT607" s="352" t="s">
        <v>171</v>
      </c>
      <c r="AU607" s="352" t="s">
        <v>90</v>
      </c>
      <c r="AV607" s="350" t="s">
        <v>90</v>
      </c>
      <c r="AW607" s="350" t="s">
        <v>42</v>
      </c>
      <c r="AX607" s="350" t="s">
        <v>82</v>
      </c>
      <c r="AY607" s="352" t="s">
        <v>163</v>
      </c>
    </row>
    <row r="608" spans="2:51" s="350" customFormat="1" ht="13.5">
      <c r="B608" s="351"/>
      <c r="D608" s="346" t="s">
        <v>171</v>
      </c>
      <c r="E608" s="352" t="s">
        <v>5</v>
      </c>
      <c r="F608" s="353" t="s">
        <v>1738</v>
      </c>
      <c r="H608" s="354">
        <v>10.78</v>
      </c>
      <c r="L608" s="351"/>
      <c r="M608" s="409"/>
      <c r="N608" s="410"/>
      <c r="O608" s="410"/>
      <c r="P608" s="410"/>
      <c r="Q608" s="410"/>
      <c r="R608" s="410"/>
      <c r="S608" s="410"/>
      <c r="T608" s="411"/>
      <c r="AT608" s="352" t="s">
        <v>171</v>
      </c>
      <c r="AU608" s="352" t="s">
        <v>90</v>
      </c>
      <c r="AV608" s="350" t="s">
        <v>90</v>
      </c>
      <c r="AW608" s="350" t="s">
        <v>42</v>
      </c>
      <c r="AX608" s="350" t="s">
        <v>82</v>
      </c>
      <c r="AY608" s="352" t="s">
        <v>163</v>
      </c>
    </row>
    <row r="609" spans="2:51" s="355" customFormat="1" ht="13.5">
      <c r="B609" s="356"/>
      <c r="D609" s="346" t="s">
        <v>171</v>
      </c>
      <c r="E609" s="357" t="s">
        <v>5</v>
      </c>
      <c r="F609" s="358" t="s">
        <v>184</v>
      </c>
      <c r="H609" s="359">
        <v>21.56</v>
      </c>
      <c r="L609" s="356"/>
      <c r="M609" s="412"/>
      <c r="N609" s="413"/>
      <c r="O609" s="413"/>
      <c r="P609" s="413"/>
      <c r="Q609" s="413"/>
      <c r="R609" s="413"/>
      <c r="S609" s="413"/>
      <c r="T609" s="414"/>
      <c r="AT609" s="357" t="s">
        <v>171</v>
      </c>
      <c r="AU609" s="357" t="s">
        <v>90</v>
      </c>
      <c r="AV609" s="355" t="s">
        <v>93</v>
      </c>
      <c r="AW609" s="355" t="s">
        <v>42</v>
      </c>
      <c r="AX609" s="355" t="s">
        <v>82</v>
      </c>
      <c r="AY609" s="357" t="s">
        <v>163</v>
      </c>
    </row>
    <row r="610" spans="2:51" s="360" customFormat="1" ht="13.5">
      <c r="B610" s="361"/>
      <c r="D610" s="362" t="s">
        <v>171</v>
      </c>
      <c r="E610" s="363" t="s">
        <v>5</v>
      </c>
      <c r="F610" s="364" t="s">
        <v>185</v>
      </c>
      <c r="H610" s="365">
        <v>118.58</v>
      </c>
      <c r="L610" s="361"/>
      <c r="M610" s="415"/>
      <c r="N610" s="416"/>
      <c r="O610" s="416"/>
      <c r="P610" s="416"/>
      <c r="Q610" s="416"/>
      <c r="R610" s="416"/>
      <c r="S610" s="416"/>
      <c r="T610" s="417"/>
      <c r="AT610" s="418" t="s">
        <v>171</v>
      </c>
      <c r="AU610" s="418" t="s">
        <v>90</v>
      </c>
      <c r="AV610" s="360" t="s">
        <v>96</v>
      </c>
      <c r="AW610" s="360" t="s">
        <v>42</v>
      </c>
      <c r="AX610" s="360" t="s">
        <v>44</v>
      </c>
      <c r="AY610" s="418" t="s">
        <v>163</v>
      </c>
    </row>
    <row r="611" spans="2:65" s="267" customFormat="1" ht="22.5" customHeight="1">
      <c r="B611" s="268"/>
      <c r="C611" s="367" t="s">
        <v>522</v>
      </c>
      <c r="D611" s="367" t="s">
        <v>256</v>
      </c>
      <c r="E611" s="368" t="s">
        <v>588</v>
      </c>
      <c r="F611" s="369" t="s">
        <v>589</v>
      </c>
      <c r="G611" s="370" t="s">
        <v>221</v>
      </c>
      <c r="H611" s="371">
        <v>124.509</v>
      </c>
      <c r="I611" s="137"/>
      <c r="J611" s="372">
        <f>ROUND(I611*H611,2)</f>
        <v>0</v>
      </c>
      <c r="K611" s="369" t="s">
        <v>169</v>
      </c>
      <c r="L611" s="421"/>
      <c r="M611" s="422" t="s">
        <v>5</v>
      </c>
      <c r="N611" s="423" t="s">
        <v>53</v>
      </c>
      <c r="O611" s="269"/>
      <c r="P611" s="403">
        <f>O611*H611</f>
        <v>0</v>
      </c>
      <c r="Q611" s="403">
        <v>0</v>
      </c>
      <c r="R611" s="403">
        <f>Q611*H611</f>
        <v>0</v>
      </c>
      <c r="S611" s="403">
        <v>0</v>
      </c>
      <c r="T611" s="404">
        <f>S611*H611</f>
        <v>0</v>
      </c>
      <c r="AR611" s="386" t="s">
        <v>423</v>
      </c>
      <c r="AT611" s="386" t="s">
        <v>256</v>
      </c>
      <c r="AU611" s="386" t="s">
        <v>90</v>
      </c>
      <c r="AY611" s="386" t="s">
        <v>163</v>
      </c>
      <c r="BE611" s="405">
        <f>IF(N611="základní",J611,0)</f>
        <v>0</v>
      </c>
      <c r="BF611" s="405">
        <f>IF(N611="snížená",J611,0)</f>
        <v>0</v>
      </c>
      <c r="BG611" s="405">
        <f>IF(N611="zákl. přenesená",J611,0)</f>
        <v>0</v>
      </c>
      <c r="BH611" s="405">
        <f>IF(N611="sníž. přenesená",J611,0)</f>
        <v>0</v>
      </c>
      <c r="BI611" s="405">
        <f>IF(N611="nulová",J611,0)</f>
        <v>0</v>
      </c>
      <c r="BJ611" s="386" t="s">
        <v>44</v>
      </c>
      <c r="BK611" s="405">
        <f>ROUND(I611*H611,2)</f>
        <v>0</v>
      </c>
      <c r="BL611" s="386" t="s">
        <v>333</v>
      </c>
      <c r="BM611" s="386" t="s">
        <v>1828</v>
      </c>
    </row>
    <row r="612" spans="2:51" s="350" customFormat="1" ht="13.5">
      <c r="B612" s="351"/>
      <c r="D612" s="362" t="s">
        <v>171</v>
      </c>
      <c r="F612" s="377" t="s">
        <v>1829</v>
      </c>
      <c r="H612" s="378">
        <v>124.509</v>
      </c>
      <c r="L612" s="351"/>
      <c r="M612" s="409"/>
      <c r="N612" s="410"/>
      <c r="O612" s="410"/>
      <c r="P612" s="410"/>
      <c r="Q612" s="410"/>
      <c r="R612" s="410"/>
      <c r="S612" s="410"/>
      <c r="T612" s="411"/>
      <c r="AT612" s="352" t="s">
        <v>171</v>
      </c>
      <c r="AU612" s="352" t="s">
        <v>90</v>
      </c>
      <c r="AV612" s="350" t="s">
        <v>90</v>
      </c>
      <c r="AW612" s="350" t="s">
        <v>6</v>
      </c>
      <c r="AX612" s="350" t="s">
        <v>44</v>
      </c>
      <c r="AY612" s="352" t="s">
        <v>163</v>
      </c>
    </row>
    <row r="613" spans="2:65" s="267" customFormat="1" ht="22.5" customHeight="1">
      <c r="B613" s="268"/>
      <c r="C613" s="338" t="s">
        <v>526</v>
      </c>
      <c r="D613" s="338" t="s">
        <v>165</v>
      </c>
      <c r="E613" s="339" t="s">
        <v>593</v>
      </c>
      <c r="F613" s="340" t="s">
        <v>594</v>
      </c>
      <c r="G613" s="341" t="s">
        <v>188</v>
      </c>
      <c r="H613" s="342">
        <v>44</v>
      </c>
      <c r="I613" s="107"/>
      <c r="J613" s="343">
        <f>ROUND(I613*H613,2)</f>
        <v>0</v>
      </c>
      <c r="K613" s="340" t="s">
        <v>169</v>
      </c>
      <c r="L613" s="268"/>
      <c r="M613" s="401" t="s">
        <v>5</v>
      </c>
      <c r="N613" s="402" t="s">
        <v>53</v>
      </c>
      <c r="O613" s="269"/>
      <c r="P613" s="403">
        <f>O613*H613</f>
        <v>0</v>
      </c>
      <c r="Q613" s="403">
        <v>0</v>
      </c>
      <c r="R613" s="403">
        <f>Q613*H613</f>
        <v>0</v>
      </c>
      <c r="S613" s="403">
        <v>0</v>
      </c>
      <c r="T613" s="404">
        <f>S613*H613</f>
        <v>0</v>
      </c>
      <c r="AR613" s="386" t="s">
        <v>333</v>
      </c>
      <c r="AT613" s="386" t="s">
        <v>165</v>
      </c>
      <c r="AU613" s="386" t="s">
        <v>90</v>
      </c>
      <c r="AY613" s="386" t="s">
        <v>163</v>
      </c>
      <c r="BE613" s="405">
        <f>IF(N613="základní",J613,0)</f>
        <v>0</v>
      </c>
      <c r="BF613" s="405">
        <f>IF(N613="snížená",J613,0)</f>
        <v>0</v>
      </c>
      <c r="BG613" s="405">
        <f>IF(N613="zákl. přenesená",J613,0)</f>
        <v>0</v>
      </c>
      <c r="BH613" s="405">
        <f>IF(N613="sníž. přenesená",J613,0)</f>
        <v>0</v>
      </c>
      <c r="BI613" s="405">
        <f>IF(N613="nulová",J613,0)</f>
        <v>0</v>
      </c>
      <c r="BJ613" s="386" t="s">
        <v>44</v>
      </c>
      <c r="BK613" s="405">
        <f>ROUND(I613*H613,2)</f>
        <v>0</v>
      </c>
      <c r="BL613" s="386" t="s">
        <v>333</v>
      </c>
      <c r="BM613" s="386" t="s">
        <v>1830</v>
      </c>
    </row>
    <row r="614" spans="2:47" s="267" customFormat="1" ht="40.5">
      <c r="B614" s="268"/>
      <c r="D614" s="346" t="s">
        <v>190</v>
      </c>
      <c r="F614" s="366" t="s">
        <v>596</v>
      </c>
      <c r="L614" s="268"/>
      <c r="M614" s="419"/>
      <c r="N614" s="269"/>
      <c r="O614" s="269"/>
      <c r="P614" s="269"/>
      <c r="Q614" s="269"/>
      <c r="R614" s="269"/>
      <c r="S614" s="269"/>
      <c r="T614" s="420"/>
      <c r="AT614" s="386" t="s">
        <v>190</v>
      </c>
      <c r="AU614" s="386" t="s">
        <v>90</v>
      </c>
    </row>
    <row r="615" spans="2:51" s="344" customFormat="1" ht="13.5">
      <c r="B615" s="345"/>
      <c r="D615" s="346" t="s">
        <v>171</v>
      </c>
      <c r="E615" s="347" t="s">
        <v>5</v>
      </c>
      <c r="F615" s="348" t="s">
        <v>172</v>
      </c>
      <c r="H615" s="349" t="s">
        <v>5</v>
      </c>
      <c r="L615" s="345"/>
      <c r="M615" s="406"/>
      <c r="N615" s="407"/>
      <c r="O615" s="407"/>
      <c r="P615" s="407"/>
      <c r="Q615" s="407"/>
      <c r="R615" s="407"/>
      <c r="S615" s="407"/>
      <c r="T615" s="408"/>
      <c r="AT615" s="349" t="s">
        <v>171</v>
      </c>
      <c r="AU615" s="349" t="s">
        <v>90</v>
      </c>
      <c r="AV615" s="344" t="s">
        <v>44</v>
      </c>
      <c r="AW615" s="344" t="s">
        <v>42</v>
      </c>
      <c r="AX615" s="344" t="s">
        <v>82</v>
      </c>
      <c r="AY615" s="349" t="s">
        <v>163</v>
      </c>
    </row>
    <row r="616" spans="2:51" s="344" customFormat="1" ht="13.5">
      <c r="B616" s="345"/>
      <c r="D616" s="346" t="s">
        <v>171</v>
      </c>
      <c r="E616" s="347" t="s">
        <v>5</v>
      </c>
      <c r="F616" s="348" t="s">
        <v>332</v>
      </c>
      <c r="H616" s="349" t="s">
        <v>5</v>
      </c>
      <c r="L616" s="345"/>
      <c r="M616" s="406"/>
      <c r="N616" s="407"/>
      <c r="O616" s="407"/>
      <c r="P616" s="407"/>
      <c r="Q616" s="407"/>
      <c r="R616" s="407"/>
      <c r="S616" s="407"/>
      <c r="T616" s="408"/>
      <c r="AT616" s="349" t="s">
        <v>171</v>
      </c>
      <c r="AU616" s="349" t="s">
        <v>90</v>
      </c>
      <c r="AV616" s="344" t="s">
        <v>44</v>
      </c>
      <c r="AW616" s="344" t="s">
        <v>42</v>
      </c>
      <c r="AX616" s="344" t="s">
        <v>82</v>
      </c>
      <c r="AY616" s="349" t="s">
        <v>163</v>
      </c>
    </row>
    <row r="617" spans="2:51" s="350" customFormat="1" ht="13.5">
      <c r="B617" s="351"/>
      <c r="D617" s="346" t="s">
        <v>171</v>
      </c>
      <c r="E617" s="352" t="s">
        <v>5</v>
      </c>
      <c r="F617" s="353" t="s">
        <v>1614</v>
      </c>
      <c r="H617" s="354">
        <v>4</v>
      </c>
      <c r="L617" s="351"/>
      <c r="M617" s="409"/>
      <c r="N617" s="410"/>
      <c r="O617" s="410"/>
      <c r="P617" s="410"/>
      <c r="Q617" s="410"/>
      <c r="R617" s="410"/>
      <c r="S617" s="410"/>
      <c r="T617" s="411"/>
      <c r="AT617" s="352" t="s">
        <v>171</v>
      </c>
      <c r="AU617" s="352" t="s">
        <v>90</v>
      </c>
      <c r="AV617" s="350" t="s">
        <v>90</v>
      </c>
      <c r="AW617" s="350" t="s">
        <v>42</v>
      </c>
      <c r="AX617" s="350" t="s">
        <v>82</v>
      </c>
      <c r="AY617" s="352" t="s">
        <v>163</v>
      </c>
    </row>
    <row r="618" spans="2:51" s="350" customFormat="1" ht="13.5">
      <c r="B618" s="351"/>
      <c r="D618" s="346" t="s">
        <v>171</v>
      </c>
      <c r="E618" s="352" t="s">
        <v>5</v>
      </c>
      <c r="F618" s="353" t="s">
        <v>1720</v>
      </c>
      <c r="H618" s="354">
        <v>4</v>
      </c>
      <c r="L618" s="351"/>
      <c r="M618" s="409"/>
      <c r="N618" s="410"/>
      <c r="O618" s="410"/>
      <c r="P618" s="410"/>
      <c r="Q618" s="410"/>
      <c r="R618" s="410"/>
      <c r="S618" s="410"/>
      <c r="T618" s="411"/>
      <c r="AT618" s="352" t="s">
        <v>171</v>
      </c>
      <c r="AU618" s="352" t="s">
        <v>90</v>
      </c>
      <c r="AV618" s="350" t="s">
        <v>90</v>
      </c>
      <c r="AW618" s="350" t="s">
        <v>42</v>
      </c>
      <c r="AX618" s="350" t="s">
        <v>82</v>
      </c>
      <c r="AY618" s="352" t="s">
        <v>163</v>
      </c>
    </row>
    <row r="619" spans="2:51" s="350" customFormat="1" ht="13.5">
      <c r="B619" s="351"/>
      <c r="D619" s="346" t="s">
        <v>171</v>
      </c>
      <c r="E619" s="352" t="s">
        <v>5</v>
      </c>
      <c r="F619" s="353" t="s">
        <v>1721</v>
      </c>
      <c r="H619" s="354">
        <v>4</v>
      </c>
      <c r="L619" s="351"/>
      <c r="M619" s="409"/>
      <c r="N619" s="410"/>
      <c r="O619" s="410"/>
      <c r="P619" s="410"/>
      <c r="Q619" s="410"/>
      <c r="R619" s="410"/>
      <c r="S619" s="410"/>
      <c r="T619" s="411"/>
      <c r="AT619" s="352" t="s">
        <v>171</v>
      </c>
      <c r="AU619" s="352" t="s">
        <v>90</v>
      </c>
      <c r="AV619" s="350" t="s">
        <v>90</v>
      </c>
      <c r="AW619" s="350" t="s">
        <v>42</v>
      </c>
      <c r="AX619" s="350" t="s">
        <v>82</v>
      </c>
      <c r="AY619" s="352" t="s">
        <v>163</v>
      </c>
    </row>
    <row r="620" spans="2:51" s="355" customFormat="1" ht="13.5">
      <c r="B620" s="356"/>
      <c r="D620" s="346" t="s">
        <v>171</v>
      </c>
      <c r="E620" s="357" t="s">
        <v>5</v>
      </c>
      <c r="F620" s="358" t="s">
        <v>176</v>
      </c>
      <c r="H620" s="359">
        <v>12</v>
      </c>
      <c r="L620" s="356"/>
      <c r="M620" s="412"/>
      <c r="N620" s="413"/>
      <c r="O620" s="413"/>
      <c r="P620" s="413"/>
      <c r="Q620" s="413"/>
      <c r="R620" s="413"/>
      <c r="S620" s="413"/>
      <c r="T620" s="414"/>
      <c r="AT620" s="357" t="s">
        <v>171</v>
      </c>
      <c r="AU620" s="357" t="s">
        <v>90</v>
      </c>
      <c r="AV620" s="355" t="s">
        <v>93</v>
      </c>
      <c r="AW620" s="355" t="s">
        <v>42</v>
      </c>
      <c r="AX620" s="355" t="s">
        <v>82</v>
      </c>
      <c r="AY620" s="357" t="s">
        <v>163</v>
      </c>
    </row>
    <row r="621" spans="2:51" s="350" customFormat="1" ht="13.5">
      <c r="B621" s="351"/>
      <c r="D621" s="346" t="s">
        <v>171</v>
      </c>
      <c r="E621" s="352" t="s">
        <v>5</v>
      </c>
      <c r="F621" s="353" t="s">
        <v>1722</v>
      </c>
      <c r="H621" s="354">
        <v>4</v>
      </c>
      <c r="L621" s="351"/>
      <c r="M621" s="409"/>
      <c r="N621" s="410"/>
      <c r="O621" s="410"/>
      <c r="P621" s="410"/>
      <c r="Q621" s="410"/>
      <c r="R621" s="410"/>
      <c r="S621" s="410"/>
      <c r="T621" s="411"/>
      <c r="AT621" s="352" t="s">
        <v>171</v>
      </c>
      <c r="AU621" s="352" t="s">
        <v>90</v>
      </c>
      <c r="AV621" s="350" t="s">
        <v>90</v>
      </c>
      <c r="AW621" s="350" t="s">
        <v>42</v>
      </c>
      <c r="AX621" s="350" t="s">
        <v>82</v>
      </c>
      <c r="AY621" s="352" t="s">
        <v>163</v>
      </c>
    </row>
    <row r="622" spans="2:51" s="350" customFormat="1" ht="13.5">
      <c r="B622" s="351"/>
      <c r="D622" s="346" t="s">
        <v>171</v>
      </c>
      <c r="E622" s="352" t="s">
        <v>5</v>
      </c>
      <c r="F622" s="353" t="s">
        <v>1723</v>
      </c>
      <c r="H622" s="354">
        <v>4</v>
      </c>
      <c r="L622" s="351"/>
      <c r="M622" s="409"/>
      <c r="N622" s="410"/>
      <c r="O622" s="410"/>
      <c r="P622" s="410"/>
      <c r="Q622" s="410"/>
      <c r="R622" s="410"/>
      <c r="S622" s="410"/>
      <c r="T622" s="411"/>
      <c r="AT622" s="352" t="s">
        <v>171</v>
      </c>
      <c r="AU622" s="352" t="s">
        <v>90</v>
      </c>
      <c r="AV622" s="350" t="s">
        <v>90</v>
      </c>
      <c r="AW622" s="350" t="s">
        <v>42</v>
      </c>
      <c r="AX622" s="350" t="s">
        <v>82</v>
      </c>
      <c r="AY622" s="352" t="s">
        <v>163</v>
      </c>
    </row>
    <row r="623" spans="2:51" s="350" customFormat="1" ht="13.5">
      <c r="B623" s="351"/>
      <c r="D623" s="346" t="s">
        <v>171</v>
      </c>
      <c r="E623" s="352" t="s">
        <v>5</v>
      </c>
      <c r="F623" s="353" t="s">
        <v>1724</v>
      </c>
      <c r="H623" s="354">
        <v>4</v>
      </c>
      <c r="L623" s="351"/>
      <c r="M623" s="409"/>
      <c r="N623" s="410"/>
      <c r="O623" s="410"/>
      <c r="P623" s="410"/>
      <c r="Q623" s="410"/>
      <c r="R623" s="410"/>
      <c r="S623" s="410"/>
      <c r="T623" s="411"/>
      <c r="AT623" s="352" t="s">
        <v>171</v>
      </c>
      <c r="AU623" s="352" t="s">
        <v>90</v>
      </c>
      <c r="AV623" s="350" t="s">
        <v>90</v>
      </c>
      <c r="AW623" s="350" t="s">
        <v>42</v>
      </c>
      <c r="AX623" s="350" t="s">
        <v>82</v>
      </c>
      <c r="AY623" s="352" t="s">
        <v>163</v>
      </c>
    </row>
    <row r="624" spans="2:51" s="350" customFormat="1" ht="13.5">
      <c r="B624" s="351"/>
      <c r="D624" s="346" t="s">
        <v>171</v>
      </c>
      <c r="E624" s="352" t="s">
        <v>5</v>
      </c>
      <c r="F624" s="353" t="s">
        <v>1725</v>
      </c>
      <c r="H624" s="354">
        <v>4</v>
      </c>
      <c r="L624" s="351"/>
      <c r="M624" s="409"/>
      <c r="N624" s="410"/>
      <c r="O624" s="410"/>
      <c r="P624" s="410"/>
      <c r="Q624" s="410"/>
      <c r="R624" s="410"/>
      <c r="S624" s="410"/>
      <c r="T624" s="411"/>
      <c r="AT624" s="352" t="s">
        <v>171</v>
      </c>
      <c r="AU624" s="352" t="s">
        <v>90</v>
      </c>
      <c r="AV624" s="350" t="s">
        <v>90</v>
      </c>
      <c r="AW624" s="350" t="s">
        <v>42</v>
      </c>
      <c r="AX624" s="350" t="s">
        <v>82</v>
      </c>
      <c r="AY624" s="352" t="s">
        <v>163</v>
      </c>
    </row>
    <row r="625" spans="2:51" s="355" customFormat="1" ht="13.5">
      <c r="B625" s="356"/>
      <c r="D625" s="346" t="s">
        <v>171</v>
      </c>
      <c r="E625" s="357" t="s">
        <v>5</v>
      </c>
      <c r="F625" s="358" t="s">
        <v>179</v>
      </c>
      <c r="H625" s="359">
        <v>16</v>
      </c>
      <c r="L625" s="356"/>
      <c r="M625" s="412"/>
      <c r="N625" s="413"/>
      <c r="O625" s="413"/>
      <c r="P625" s="413"/>
      <c r="Q625" s="413"/>
      <c r="R625" s="413"/>
      <c r="S625" s="413"/>
      <c r="T625" s="414"/>
      <c r="AT625" s="357" t="s">
        <v>171</v>
      </c>
      <c r="AU625" s="357" t="s">
        <v>90</v>
      </c>
      <c r="AV625" s="355" t="s">
        <v>93</v>
      </c>
      <c r="AW625" s="355" t="s">
        <v>42</v>
      </c>
      <c r="AX625" s="355" t="s">
        <v>82</v>
      </c>
      <c r="AY625" s="357" t="s">
        <v>163</v>
      </c>
    </row>
    <row r="626" spans="2:51" s="350" customFormat="1" ht="13.5">
      <c r="B626" s="351"/>
      <c r="D626" s="346" t="s">
        <v>171</v>
      </c>
      <c r="E626" s="352" t="s">
        <v>5</v>
      </c>
      <c r="F626" s="353" t="s">
        <v>1726</v>
      </c>
      <c r="H626" s="354">
        <v>4</v>
      </c>
      <c r="L626" s="351"/>
      <c r="M626" s="409"/>
      <c r="N626" s="410"/>
      <c r="O626" s="410"/>
      <c r="P626" s="410"/>
      <c r="Q626" s="410"/>
      <c r="R626" s="410"/>
      <c r="S626" s="410"/>
      <c r="T626" s="411"/>
      <c r="AT626" s="352" t="s">
        <v>171</v>
      </c>
      <c r="AU626" s="352" t="s">
        <v>90</v>
      </c>
      <c r="AV626" s="350" t="s">
        <v>90</v>
      </c>
      <c r="AW626" s="350" t="s">
        <v>42</v>
      </c>
      <c r="AX626" s="350" t="s">
        <v>82</v>
      </c>
      <c r="AY626" s="352" t="s">
        <v>163</v>
      </c>
    </row>
    <row r="627" spans="2:51" s="355" customFormat="1" ht="13.5">
      <c r="B627" s="356"/>
      <c r="D627" s="346" t="s">
        <v>171</v>
      </c>
      <c r="E627" s="357" t="s">
        <v>5</v>
      </c>
      <c r="F627" s="358" t="s">
        <v>181</v>
      </c>
      <c r="H627" s="359">
        <v>4</v>
      </c>
      <c r="L627" s="356"/>
      <c r="M627" s="412"/>
      <c r="N627" s="413"/>
      <c r="O627" s="413"/>
      <c r="P627" s="413"/>
      <c r="Q627" s="413"/>
      <c r="R627" s="413"/>
      <c r="S627" s="413"/>
      <c r="T627" s="414"/>
      <c r="AT627" s="357" t="s">
        <v>171</v>
      </c>
      <c r="AU627" s="357" t="s">
        <v>90</v>
      </c>
      <c r="AV627" s="355" t="s">
        <v>93</v>
      </c>
      <c r="AW627" s="355" t="s">
        <v>42</v>
      </c>
      <c r="AX627" s="355" t="s">
        <v>82</v>
      </c>
      <c r="AY627" s="357" t="s">
        <v>163</v>
      </c>
    </row>
    <row r="628" spans="2:51" s="350" customFormat="1" ht="13.5">
      <c r="B628" s="351"/>
      <c r="D628" s="346" t="s">
        <v>171</v>
      </c>
      <c r="E628" s="352" t="s">
        <v>5</v>
      </c>
      <c r="F628" s="353" t="s">
        <v>1727</v>
      </c>
      <c r="H628" s="354">
        <v>4</v>
      </c>
      <c r="L628" s="351"/>
      <c r="M628" s="409"/>
      <c r="N628" s="410"/>
      <c r="O628" s="410"/>
      <c r="P628" s="410"/>
      <c r="Q628" s="410"/>
      <c r="R628" s="410"/>
      <c r="S628" s="410"/>
      <c r="T628" s="411"/>
      <c r="AT628" s="352" t="s">
        <v>171</v>
      </c>
      <c r="AU628" s="352" t="s">
        <v>90</v>
      </c>
      <c r="AV628" s="350" t="s">
        <v>90</v>
      </c>
      <c r="AW628" s="350" t="s">
        <v>42</v>
      </c>
      <c r="AX628" s="350" t="s">
        <v>82</v>
      </c>
      <c r="AY628" s="352" t="s">
        <v>163</v>
      </c>
    </row>
    <row r="629" spans="2:51" s="355" customFormat="1" ht="13.5">
      <c r="B629" s="356"/>
      <c r="D629" s="346" t="s">
        <v>171</v>
      </c>
      <c r="E629" s="357" t="s">
        <v>5</v>
      </c>
      <c r="F629" s="358" t="s">
        <v>653</v>
      </c>
      <c r="H629" s="359">
        <v>4</v>
      </c>
      <c r="L629" s="356"/>
      <c r="M629" s="412"/>
      <c r="N629" s="413"/>
      <c r="O629" s="413"/>
      <c r="P629" s="413"/>
      <c r="Q629" s="413"/>
      <c r="R629" s="413"/>
      <c r="S629" s="413"/>
      <c r="T629" s="414"/>
      <c r="AT629" s="357" t="s">
        <v>171</v>
      </c>
      <c r="AU629" s="357" t="s">
        <v>90</v>
      </c>
      <c r="AV629" s="355" t="s">
        <v>93</v>
      </c>
      <c r="AW629" s="355" t="s">
        <v>42</v>
      </c>
      <c r="AX629" s="355" t="s">
        <v>82</v>
      </c>
      <c r="AY629" s="357" t="s">
        <v>163</v>
      </c>
    </row>
    <row r="630" spans="2:51" s="350" customFormat="1" ht="13.5">
      <c r="B630" s="351"/>
      <c r="D630" s="346" t="s">
        <v>171</v>
      </c>
      <c r="E630" s="352" t="s">
        <v>5</v>
      </c>
      <c r="F630" s="353" t="s">
        <v>1728</v>
      </c>
      <c r="H630" s="354">
        <v>4</v>
      </c>
      <c r="L630" s="351"/>
      <c r="M630" s="409"/>
      <c r="N630" s="410"/>
      <c r="O630" s="410"/>
      <c r="P630" s="410"/>
      <c r="Q630" s="410"/>
      <c r="R630" s="410"/>
      <c r="S630" s="410"/>
      <c r="T630" s="411"/>
      <c r="AT630" s="352" t="s">
        <v>171</v>
      </c>
      <c r="AU630" s="352" t="s">
        <v>90</v>
      </c>
      <c r="AV630" s="350" t="s">
        <v>90</v>
      </c>
      <c r="AW630" s="350" t="s">
        <v>42</v>
      </c>
      <c r="AX630" s="350" t="s">
        <v>82</v>
      </c>
      <c r="AY630" s="352" t="s">
        <v>163</v>
      </c>
    </row>
    <row r="631" spans="2:51" s="350" customFormat="1" ht="13.5">
      <c r="B631" s="351"/>
      <c r="D631" s="346" t="s">
        <v>171</v>
      </c>
      <c r="E631" s="352" t="s">
        <v>5</v>
      </c>
      <c r="F631" s="353" t="s">
        <v>1729</v>
      </c>
      <c r="H631" s="354">
        <v>4</v>
      </c>
      <c r="L631" s="351"/>
      <c r="M631" s="409"/>
      <c r="N631" s="410"/>
      <c r="O631" s="410"/>
      <c r="P631" s="410"/>
      <c r="Q631" s="410"/>
      <c r="R631" s="410"/>
      <c r="S631" s="410"/>
      <c r="T631" s="411"/>
      <c r="AT631" s="352" t="s">
        <v>171</v>
      </c>
      <c r="AU631" s="352" t="s">
        <v>90</v>
      </c>
      <c r="AV631" s="350" t="s">
        <v>90</v>
      </c>
      <c r="AW631" s="350" t="s">
        <v>42</v>
      </c>
      <c r="AX631" s="350" t="s">
        <v>82</v>
      </c>
      <c r="AY631" s="352" t="s">
        <v>163</v>
      </c>
    </row>
    <row r="632" spans="2:51" s="355" customFormat="1" ht="13.5">
      <c r="B632" s="356"/>
      <c r="D632" s="346" t="s">
        <v>171</v>
      </c>
      <c r="E632" s="357" t="s">
        <v>5</v>
      </c>
      <c r="F632" s="358" t="s">
        <v>184</v>
      </c>
      <c r="H632" s="359">
        <v>8</v>
      </c>
      <c r="L632" s="356"/>
      <c r="M632" s="412"/>
      <c r="N632" s="413"/>
      <c r="O632" s="413"/>
      <c r="P632" s="413"/>
      <c r="Q632" s="413"/>
      <c r="R632" s="413"/>
      <c r="S632" s="413"/>
      <c r="T632" s="414"/>
      <c r="AT632" s="357" t="s">
        <v>171</v>
      </c>
      <c r="AU632" s="357" t="s">
        <v>90</v>
      </c>
      <c r="AV632" s="355" t="s">
        <v>93</v>
      </c>
      <c r="AW632" s="355" t="s">
        <v>42</v>
      </c>
      <c r="AX632" s="355" t="s">
        <v>82</v>
      </c>
      <c r="AY632" s="357" t="s">
        <v>163</v>
      </c>
    </row>
    <row r="633" spans="2:51" s="360" customFormat="1" ht="13.5">
      <c r="B633" s="361"/>
      <c r="D633" s="362" t="s">
        <v>171</v>
      </c>
      <c r="E633" s="363" t="s">
        <v>5</v>
      </c>
      <c r="F633" s="364" t="s">
        <v>185</v>
      </c>
      <c r="H633" s="365">
        <v>44</v>
      </c>
      <c r="L633" s="361"/>
      <c r="M633" s="415"/>
      <c r="N633" s="416"/>
      <c r="O633" s="416"/>
      <c r="P633" s="416"/>
      <c r="Q633" s="416"/>
      <c r="R633" s="416"/>
      <c r="S633" s="416"/>
      <c r="T633" s="417"/>
      <c r="AT633" s="418" t="s">
        <v>171</v>
      </c>
      <c r="AU633" s="418" t="s">
        <v>90</v>
      </c>
      <c r="AV633" s="360" t="s">
        <v>96</v>
      </c>
      <c r="AW633" s="360" t="s">
        <v>42</v>
      </c>
      <c r="AX633" s="360" t="s">
        <v>44</v>
      </c>
      <c r="AY633" s="418" t="s">
        <v>163</v>
      </c>
    </row>
    <row r="634" spans="2:65" s="267" customFormat="1" ht="22.5" customHeight="1">
      <c r="B634" s="268"/>
      <c r="C634" s="367" t="s">
        <v>532</v>
      </c>
      <c r="D634" s="367" t="s">
        <v>256</v>
      </c>
      <c r="E634" s="368" t="s">
        <v>598</v>
      </c>
      <c r="F634" s="369" t="s">
        <v>599</v>
      </c>
      <c r="G634" s="370" t="s">
        <v>188</v>
      </c>
      <c r="H634" s="371">
        <v>46.2</v>
      </c>
      <c r="I634" s="137"/>
      <c r="J634" s="372">
        <f>ROUND(I634*H634,2)</f>
        <v>0</v>
      </c>
      <c r="K634" s="369" t="s">
        <v>169</v>
      </c>
      <c r="L634" s="421"/>
      <c r="M634" s="422" t="s">
        <v>5</v>
      </c>
      <c r="N634" s="423" t="s">
        <v>53</v>
      </c>
      <c r="O634" s="269"/>
      <c r="P634" s="403">
        <f>O634*H634</f>
        <v>0</v>
      </c>
      <c r="Q634" s="403">
        <v>0</v>
      </c>
      <c r="R634" s="403">
        <f>Q634*H634</f>
        <v>0</v>
      </c>
      <c r="S634" s="403">
        <v>0</v>
      </c>
      <c r="T634" s="404">
        <f>S634*H634</f>
        <v>0</v>
      </c>
      <c r="AR634" s="386" t="s">
        <v>423</v>
      </c>
      <c r="AT634" s="386" t="s">
        <v>256</v>
      </c>
      <c r="AU634" s="386" t="s">
        <v>90</v>
      </c>
      <c r="AY634" s="386" t="s">
        <v>163</v>
      </c>
      <c r="BE634" s="405">
        <f>IF(N634="základní",J634,0)</f>
        <v>0</v>
      </c>
      <c r="BF634" s="405">
        <f>IF(N634="snížená",J634,0)</f>
        <v>0</v>
      </c>
      <c r="BG634" s="405">
        <f>IF(N634="zákl. přenesená",J634,0)</f>
        <v>0</v>
      </c>
      <c r="BH634" s="405">
        <f>IF(N634="sníž. přenesená",J634,0)</f>
        <v>0</v>
      </c>
      <c r="BI634" s="405">
        <f>IF(N634="nulová",J634,0)</f>
        <v>0</v>
      </c>
      <c r="BJ634" s="386" t="s">
        <v>44</v>
      </c>
      <c r="BK634" s="405">
        <f>ROUND(I634*H634,2)</f>
        <v>0</v>
      </c>
      <c r="BL634" s="386" t="s">
        <v>333</v>
      </c>
      <c r="BM634" s="386" t="s">
        <v>1831</v>
      </c>
    </row>
    <row r="635" spans="2:51" s="350" customFormat="1" ht="13.5">
      <c r="B635" s="351"/>
      <c r="D635" s="362" t="s">
        <v>171</v>
      </c>
      <c r="F635" s="377" t="s">
        <v>1832</v>
      </c>
      <c r="H635" s="378">
        <v>46.2</v>
      </c>
      <c r="L635" s="351"/>
      <c r="M635" s="409"/>
      <c r="N635" s="410"/>
      <c r="O635" s="410"/>
      <c r="P635" s="410"/>
      <c r="Q635" s="410"/>
      <c r="R635" s="410"/>
      <c r="S635" s="410"/>
      <c r="T635" s="411"/>
      <c r="AT635" s="352" t="s">
        <v>171</v>
      </c>
      <c r="AU635" s="352" t="s">
        <v>90</v>
      </c>
      <c r="AV635" s="350" t="s">
        <v>90</v>
      </c>
      <c r="AW635" s="350" t="s">
        <v>6</v>
      </c>
      <c r="AX635" s="350" t="s">
        <v>44</v>
      </c>
      <c r="AY635" s="352" t="s">
        <v>163</v>
      </c>
    </row>
    <row r="636" spans="2:65" s="267" customFormat="1" ht="22.5" customHeight="1">
      <c r="B636" s="268"/>
      <c r="C636" s="338" t="s">
        <v>536</v>
      </c>
      <c r="D636" s="338" t="s">
        <v>165</v>
      </c>
      <c r="E636" s="339" t="s">
        <v>603</v>
      </c>
      <c r="F636" s="340" t="s">
        <v>604</v>
      </c>
      <c r="G636" s="341" t="s">
        <v>188</v>
      </c>
      <c r="H636" s="342">
        <v>59.29</v>
      </c>
      <c r="I636" s="107"/>
      <c r="J636" s="343">
        <f>ROUND(I636*H636,2)</f>
        <v>0</v>
      </c>
      <c r="K636" s="340" t="s">
        <v>169</v>
      </c>
      <c r="L636" s="268"/>
      <c r="M636" s="401" t="s">
        <v>5</v>
      </c>
      <c r="N636" s="402" t="s">
        <v>53</v>
      </c>
      <c r="O636" s="269"/>
      <c r="P636" s="403">
        <f>O636*H636</f>
        <v>0</v>
      </c>
      <c r="Q636" s="403">
        <v>0.0002</v>
      </c>
      <c r="R636" s="403">
        <f>Q636*H636</f>
        <v>0.011858</v>
      </c>
      <c r="S636" s="403">
        <v>0</v>
      </c>
      <c r="T636" s="404">
        <f>S636*H636</f>
        <v>0</v>
      </c>
      <c r="AR636" s="386" t="s">
        <v>333</v>
      </c>
      <c r="AT636" s="386" t="s">
        <v>165</v>
      </c>
      <c r="AU636" s="386" t="s">
        <v>90</v>
      </c>
      <c r="AY636" s="386" t="s">
        <v>163</v>
      </c>
      <c r="BE636" s="405">
        <f>IF(N636="základní",J636,0)</f>
        <v>0</v>
      </c>
      <c r="BF636" s="405">
        <f>IF(N636="snížená",J636,0)</f>
        <v>0</v>
      </c>
      <c r="BG636" s="405">
        <f>IF(N636="zákl. přenesená",J636,0)</f>
        <v>0</v>
      </c>
      <c r="BH636" s="405">
        <f>IF(N636="sníž. přenesená",J636,0)</f>
        <v>0</v>
      </c>
      <c r="BI636" s="405">
        <f>IF(N636="nulová",J636,0)</f>
        <v>0</v>
      </c>
      <c r="BJ636" s="386" t="s">
        <v>44</v>
      </c>
      <c r="BK636" s="405">
        <f>ROUND(I636*H636,2)</f>
        <v>0</v>
      </c>
      <c r="BL636" s="386" t="s">
        <v>333</v>
      </c>
      <c r="BM636" s="386" t="s">
        <v>1833</v>
      </c>
    </row>
    <row r="637" spans="2:51" s="344" customFormat="1" ht="13.5">
      <c r="B637" s="345"/>
      <c r="D637" s="346" t="s">
        <v>171</v>
      </c>
      <c r="E637" s="347" t="s">
        <v>5</v>
      </c>
      <c r="F637" s="348" t="s">
        <v>172</v>
      </c>
      <c r="H637" s="349" t="s">
        <v>5</v>
      </c>
      <c r="L637" s="345"/>
      <c r="M637" s="406"/>
      <c r="N637" s="407"/>
      <c r="O637" s="407"/>
      <c r="P637" s="407"/>
      <c r="Q637" s="407"/>
      <c r="R637" s="407"/>
      <c r="S637" s="407"/>
      <c r="T637" s="408"/>
      <c r="AT637" s="349" t="s">
        <v>171</v>
      </c>
      <c r="AU637" s="349" t="s">
        <v>90</v>
      </c>
      <c r="AV637" s="344" t="s">
        <v>44</v>
      </c>
      <c r="AW637" s="344" t="s">
        <v>42</v>
      </c>
      <c r="AX637" s="344" t="s">
        <v>82</v>
      </c>
      <c r="AY637" s="349" t="s">
        <v>163</v>
      </c>
    </row>
    <row r="638" spans="2:51" s="344" customFormat="1" ht="13.5">
      <c r="B638" s="345"/>
      <c r="D638" s="346" t="s">
        <v>171</v>
      </c>
      <c r="E638" s="347" t="s">
        <v>5</v>
      </c>
      <c r="F638" s="348" t="s">
        <v>554</v>
      </c>
      <c r="H638" s="349" t="s">
        <v>5</v>
      </c>
      <c r="L638" s="345"/>
      <c r="M638" s="406"/>
      <c r="N638" s="407"/>
      <c r="O638" s="407"/>
      <c r="P638" s="407"/>
      <c r="Q638" s="407"/>
      <c r="R638" s="407"/>
      <c r="S638" s="407"/>
      <c r="T638" s="408"/>
      <c r="AT638" s="349" t="s">
        <v>171</v>
      </c>
      <c r="AU638" s="349" t="s">
        <v>90</v>
      </c>
      <c r="AV638" s="344" t="s">
        <v>44</v>
      </c>
      <c r="AW638" s="344" t="s">
        <v>42</v>
      </c>
      <c r="AX638" s="344" t="s">
        <v>82</v>
      </c>
      <c r="AY638" s="349" t="s">
        <v>163</v>
      </c>
    </row>
    <row r="639" spans="2:51" s="350" customFormat="1" ht="13.5">
      <c r="B639" s="351"/>
      <c r="D639" s="346" t="s">
        <v>171</v>
      </c>
      <c r="E639" s="352" t="s">
        <v>5</v>
      </c>
      <c r="F639" s="353" t="s">
        <v>1682</v>
      </c>
      <c r="H639" s="354">
        <v>5.39</v>
      </c>
      <c r="L639" s="351"/>
      <c r="M639" s="409"/>
      <c r="N639" s="410"/>
      <c r="O639" s="410"/>
      <c r="P639" s="410"/>
      <c r="Q639" s="410"/>
      <c r="R639" s="410"/>
      <c r="S639" s="410"/>
      <c r="T639" s="411"/>
      <c r="AT639" s="352" t="s">
        <v>171</v>
      </c>
      <c r="AU639" s="352" t="s">
        <v>90</v>
      </c>
      <c r="AV639" s="350" t="s">
        <v>90</v>
      </c>
      <c r="AW639" s="350" t="s">
        <v>42</v>
      </c>
      <c r="AX639" s="350" t="s">
        <v>82</v>
      </c>
      <c r="AY639" s="352" t="s">
        <v>163</v>
      </c>
    </row>
    <row r="640" spans="2:51" s="350" customFormat="1" ht="13.5">
      <c r="B640" s="351"/>
      <c r="D640" s="346" t="s">
        <v>171</v>
      </c>
      <c r="E640" s="352" t="s">
        <v>5</v>
      </c>
      <c r="F640" s="353" t="s">
        <v>1817</v>
      </c>
      <c r="H640" s="354">
        <v>5.39</v>
      </c>
      <c r="L640" s="351"/>
      <c r="M640" s="409"/>
      <c r="N640" s="410"/>
      <c r="O640" s="410"/>
      <c r="P640" s="410"/>
      <c r="Q640" s="410"/>
      <c r="R640" s="410"/>
      <c r="S640" s="410"/>
      <c r="T640" s="411"/>
      <c r="AT640" s="352" t="s">
        <v>171</v>
      </c>
      <c r="AU640" s="352" t="s">
        <v>90</v>
      </c>
      <c r="AV640" s="350" t="s">
        <v>90</v>
      </c>
      <c r="AW640" s="350" t="s">
        <v>42</v>
      </c>
      <c r="AX640" s="350" t="s">
        <v>82</v>
      </c>
      <c r="AY640" s="352" t="s">
        <v>163</v>
      </c>
    </row>
    <row r="641" spans="2:51" s="350" customFormat="1" ht="13.5">
      <c r="B641" s="351"/>
      <c r="D641" s="346" t="s">
        <v>171</v>
      </c>
      <c r="E641" s="352" t="s">
        <v>5</v>
      </c>
      <c r="F641" s="353" t="s">
        <v>1818</v>
      </c>
      <c r="H641" s="354">
        <v>5.39</v>
      </c>
      <c r="L641" s="351"/>
      <c r="M641" s="409"/>
      <c r="N641" s="410"/>
      <c r="O641" s="410"/>
      <c r="P641" s="410"/>
      <c r="Q641" s="410"/>
      <c r="R641" s="410"/>
      <c r="S641" s="410"/>
      <c r="T641" s="411"/>
      <c r="AT641" s="352" t="s">
        <v>171</v>
      </c>
      <c r="AU641" s="352" t="s">
        <v>90</v>
      </c>
      <c r="AV641" s="350" t="s">
        <v>90</v>
      </c>
      <c r="AW641" s="350" t="s">
        <v>42</v>
      </c>
      <c r="AX641" s="350" t="s">
        <v>82</v>
      </c>
      <c r="AY641" s="352" t="s">
        <v>163</v>
      </c>
    </row>
    <row r="642" spans="2:51" s="355" customFormat="1" ht="13.5">
      <c r="B642" s="356"/>
      <c r="D642" s="346" t="s">
        <v>171</v>
      </c>
      <c r="E642" s="357" t="s">
        <v>5</v>
      </c>
      <c r="F642" s="358" t="s">
        <v>176</v>
      </c>
      <c r="H642" s="359">
        <v>16.17</v>
      </c>
      <c r="L642" s="356"/>
      <c r="M642" s="412"/>
      <c r="N642" s="413"/>
      <c r="O642" s="413"/>
      <c r="P642" s="413"/>
      <c r="Q642" s="413"/>
      <c r="R642" s="413"/>
      <c r="S642" s="413"/>
      <c r="T642" s="414"/>
      <c r="AT642" s="357" t="s">
        <v>171</v>
      </c>
      <c r="AU642" s="357" t="s">
        <v>90</v>
      </c>
      <c r="AV642" s="355" t="s">
        <v>93</v>
      </c>
      <c r="AW642" s="355" t="s">
        <v>42</v>
      </c>
      <c r="AX642" s="355" t="s">
        <v>82</v>
      </c>
      <c r="AY642" s="357" t="s">
        <v>163</v>
      </c>
    </row>
    <row r="643" spans="2:51" s="350" customFormat="1" ht="13.5">
      <c r="B643" s="351"/>
      <c r="D643" s="346" t="s">
        <v>171</v>
      </c>
      <c r="E643" s="352" t="s">
        <v>5</v>
      </c>
      <c r="F643" s="353" t="s">
        <v>1819</v>
      </c>
      <c r="H643" s="354">
        <v>5.39</v>
      </c>
      <c r="L643" s="351"/>
      <c r="M643" s="409"/>
      <c r="N643" s="410"/>
      <c r="O643" s="410"/>
      <c r="P643" s="410"/>
      <c r="Q643" s="410"/>
      <c r="R643" s="410"/>
      <c r="S643" s="410"/>
      <c r="T643" s="411"/>
      <c r="AT643" s="352" t="s">
        <v>171</v>
      </c>
      <c r="AU643" s="352" t="s">
        <v>90</v>
      </c>
      <c r="AV643" s="350" t="s">
        <v>90</v>
      </c>
      <c r="AW643" s="350" t="s">
        <v>42</v>
      </c>
      <c r="AX643" s="350" t="s">
        <v>82</v>
      </c>
      <c r="AY643" s="352" t="s">
        <v>163</v>
      </c>
    </row>
    <row r="644" spans="2:51" s="350" customFormat="1" ht="13.5">
      <c r="B644" s="351"/>
      <c r="D644" s="346" t="s">
        <v>171</v>
      </c>
      <c r="E644" s="352" t="s">
        <v>5</v>
      </c>
      <c r="F644" s="353" t="s">
        <v>1820</v>
      </c>
      <c r="H644" s="354">
        <v>5.39</v>
      </c>
      <c r="L644" s="351"/>
      <c r="M644" s="409"/>
      <c r="N644" s="410"/>
      <c r="O644" s="410"/>
      <c r="P644" s="410"/>
      <c r="Q644" s="410"/>
      <c r="R644" s="410"/>
      <c r="S644" s="410"/>
      <c r="T644" s="411"/>
      <c r="AT644" s="352" t="s">
        <v>171</v>
      </c>
      <c r="AU644" s="352" t="s">
        <v>90</v>
      </c>
      <c r="AV644" s="350" t="s">
        <v>90</v>
      </c>
      <c r="AW644" s="350" t="s">
        <v>42</v>
      </c>
      <c r="AX644" s="350" t="s">
        <v>82</v>
      </c>
      <c r="AY644" s="352" t="s">
        <v>163</v>
      </c>
    </row>
    <row r="645" spans="2:51" s="350" customFormat="1" ht="13.5">
      <c r="B645" s="351"/>
      <c r="D645" s="346" t="s">
        <v>171</v>
      </c>
      <c r="E645" s="352" t="s">
        <v>5</v>
      </c>
      <c r="F645" s="353" t="s">
        <v>1821</v>
      </c>
      <c r="H645" s="354">
        <v>5.39</v>
      </c>
      <c r="L645" s="351"/>
      <c r="M645" s="409"/>
      <c r="N645" s="410"/>
      <c r="O645" s="410"/>
      <c r="P645" s="410"/>
      <c r="Q645" s="410"/>
      <c r="R645" s="410"/>
      <c r="S645" s="410"/>
      <c r="T645" s="411"/>
      <c r="AT645" s="352" t="s">
        <v>171</v>
      </c>
      <c r="AU645" s="352" t="s">
        <v>90</v>
      </c>
      <c r="AV645" s="350" t="s">
        <v>90</v>
      </c>
      <c r="AW645" s="350" t="s">
        <v>42</v>
      </c>
      <c r="AX645" s="350" t="s">
        <v>82</v>
      </c>
      <c r="AY645" s="352" t="s">
        <v>163</v>
      </c>
    </row>
    <row r="646" spans="2:51" s="350" customFormat="1" ht="13.5">
      <c r="B646" s="351"/>
      <c r="D646" s="346" t="s">
        <v>171</v>
      </c>
      <c r="E646" s="352" t="s">
        <v>5</v>
      </c>
      <c r="F646" s="353" t="s">
        <v>1822</v>
      </c>
      <c r="H646" s="354">
        <v>5.39</v>
      </c>
      <c r="L646" s="351"/>
      <c r="M646" s="409"/>
      <c r="N646" s="410"/>
      <c r="O646" s="410"/>
      <c r="P646" s="410"/>
      <c r="Q646" s="410"/>
      <c r="R646" s="410"/>
      <c r="S646" s="410"/>
      <c r="T646" s="411"/>
      <c r="AT646" s="352" t="s">
        <v>171</v>
      </c>
      <c r="AU646" s="352" t="s">
        <v>90</v>
      </c>
      <c r="AV646" s="350" t="s">
        <v>90</v>
      </c>
      <c r="AW646" s="350" t="s">
        <v>42</v>
      </c>
      <c r="AX646" s="350" t="s">
        <v>82</v>
      </c>
      <c r="AY646" s="352" t="s">
        <v>163</v>
      </c>
    </row>
    <row r="647" spans="2:51" s="355" customFormat="1" ht="13.5">
      <c r="B647" s="356"/>
      <c r="D647" s="346" t="s">
        <v>171</v>
      </c>
      <c r="E647" s="357" t="s">
        <v>5</v>
      </c>
      <c r="F647" s="358" t="s">
        <v>179</v>
      </c>
      <c r="H647" s="359">
        <v>21.56</v>
      </c>
      <c r="L647" s="356"/>
      <c r="M647" s="412"/>
      <c r="N647" s="413"/>
      <c r="O647" s="413"/>
      <c r="P647" s="413"/>
      <c r="Q647" s="413"/>
      <c r="R647" s="413"/>
      <c r="S647" s="413"/>
      <c r="T647" s="414"/>
      <c r="AT647" s="357" t="s">
        <v>171</v>
      </c>
      <c r="AU647" s="357" t="s">
        <v>90</v>
      </c>
      <c r="AV647" s="355" t="s">
        <v>93</v>
      </c>
      <c r="AW647" s="355" t="s">
        <v>42</v>
      </c>
      <c r="AX647" s="355" t="s">
        <v>82</v>
      </c>
      <c r="AY647" s="357" t="s">
        <v>163</v>
      </c>
    </row>
    <row r="648" spans="2:51" s="350" customFormat="1" ht="13.5">
      <c r="B648" s="351"/>
      <c r="D648" s="346" t="s">
        <v>171</v>
      </c>
      <c r="E648" s="352" t="s">
        <v>5</v>
      </c>
      <c r="F648" s="353" t="s">
        <v>1324</v>
      </c>
      <c r="H648" s="354">
        <v>5.39</v>
      </c>
      <c r="L648" s="351"/>
      <c r="M648" s="409"/>
      <c r="N648" s="410"/>
      <c r="O648" s="410"/>
      <c r="P648" s="410"/>
      <c r="Q648" s="410"/>
      <c r="R648" s="410"/>
      <c r="S648" s="410"/>
      <c r="T648" s="411"/>
      <c r="AT648" s="352" t="s">
        <v>171</v>
      </c>
      <c r="AU648" s="352" t="s">
        <v>90</v>
      </c>
      <c r="AV648" s="350" t="s">
        <v>90</v>
      </c>
      <c r="AW648" s="350" t="s">
        <v>42</v>
      </c>
      <c r="AX648" s="350" t="s">
        <v>82</v>
      </c>
      <c r="AY648" s="352" t="s">
        <v>163</v>
      </c>
    </row>
    <row r="649" spans="2:51" s="355" customFormat="1" ht="13.5">
      <c r="B649" s="356"/>
      <c r="D649" s="346" t="s">
        <v>171</v>
      </c>
      <c r="E649" s="357" t="s">
        <v>5</v>
      </c>
      <c r="F649" s="358" t="s">
        <v>181</v>
      </c>
      <c r="H649" s="359">
        <v>5.39</v>
      </c>
      <c r="L649" s="356"/>
      <c r="M649" s="412"/>
      <c r="N649" s="413"/>
      <c r="O649" s="413"/>
      <c r="P649" s="413"/>
      <c r="Q649" s="413"/>
      <c r="R649" s="413"/>
      <c r="S649" s="413"/>
      <c r="T649" s="414"/>
      <c r="AT649" s="357" t="s">
        <v>171</v>
      </c>
      <c r="AU649" s="357" t="s">
        <v>90</v>
      </c>
      <c r="AV649" s="355" t="s">
        <v>93</v>
      </c>
      <c r="AW649" s="355" t="s">
        <v>42</v>
      </c>
      <c r="AX649" s="355" t="s">
        <v>82</v>
      </c>
      <c r="AY649" s="357" t="s">
        <v>163</v>
      </c>
    </row>
    <row r="650" spans="2:51" s="350" customFormat="1" ht="13.5">
      <c r="B650" s="351"/>
      <c r="D650" s="346" t="s">
        <v>171</v>
      </c>
      <c r="E650" s="352" t="s">
        <v>5</v>
      </c>
      <c r="F650" s="353" t="s">
        <v>1108</v>
      </c>
      <c r="H650" s="354">
        <v>5.39</v>
      </c>
      <c r="L650" s="351"/>
      <c r="M650" s="409"/>
      <c r="N650" s="410"/>
      <c r="O650" s="410"/>
      <c r="P650" s="410"/>
      <c r="Q650" s="410"/>
      <c r="R650" s="410"/>
      <c r="S650" s="410"/>
      <c r="T650" s="411"/>
      <c r="AT650" s="352" t="s">
        <v>171</v>
      </c>
      <c r="AU650" s="352" t="s">
        <v>90</v>
      </c>
      <c r="AV650" s="350" t="s">
        <v>90</v>
      </c>
      <c r="AW650" s="350" t="s">
        <v>42</v>
      </c>
      <c r="AX650" s="350" t="s">
        <v>82</v>
      </c>
      <c r="AY650" s="352" t="s">
        <v>163</v>
      </c>
    </row>
    <row r="651" spans="2:51" s="355" customFormat="1" ht="13.5">
      <c r="B651" s="356"/>
      <c r="D651" s="346" t="s">
        <v>171</v>
      </c>
      <c r="E651" s="357" t="s">
        <v>5</v>
      </c>
      <c r="F651" s="358" t="s">
        <v>653</v>
      </c>
      <c r="H651" s="359">
        <v>5.39</v>
      </c>
      <c r="L651" s="356"/>
      <c r="M651" s="412"/>
      <c r="N651" s="413"/>
      <c r="O651" s="413"/>
      <c r="P651" s="413"/>
      <c r="Q651" s="413"/>
      <c r="R651" s="413"/>
      <c r="S651" s="413"/>
      <c r="T651" s="414"/>
      <c r="AT651" s="357" t="s">
        <v>171</v>
      </c>
      <c r="AU651" s="357" t="s">
        <v>90</v>
      </c>
      <c r="AV651" s="355" t="s">
        <v>93</v>
      </c>
      <c r="AW651" s="355" t="s">
        <v>42</v>
      </c>
      <c r="AX651" s="355" t="s">
        <v>82</v>
      </c>
      <c r="AY651" s="357" t="s">
        <v>163</v>
      </c>
    </row>
    <row r="652" spans="2:51" s="350" customFormat="1" ht="13.5">
      <c r="B652" s="351"/>
      <c r="D652" s="346" t="s">
        <v>171</v>
      </c>
      <c r="E652" s="352" t="s">
        <v>5</v>
      </c>
      <c r="F652" s="353" t="s">
        <v>1823</v>
      </c>
      <c r="H652" s="354">
        <v>5.39</v>
      </c>
      <c r="L652" s="351"/>
      <c r="M652" s="409"/>
      <c r="N652" s="410"/>
      <c r="O652" s="410"/>
      <c r="P652" s="410"/>
      <c r="Q652" s="410"/>
      <c r="R652" s="410"/>
      <c r="S652" s="410"/>
      <c r="T652" s="411"/>
      <c r="AT652" s="352" t="s">
        <v>171</v>
      </c>
      <c r="AU652" s="352" t="s">
        <v>90</v>
      </c>
      <c r="AV652" s="350" t="s">
        <v>90</v>
      </c>
      <c r="AW652" s="350" t="s">
        <v>42</v>
      </c>
      <c r="AX652" s="350" t="s">
        <v>82</v>
      </c>
      <c r="AY652" s="352" t="s">
        <v>163</v>
      </c>
    </row>
    <row r="653" spans="2:51" s="350" customFormat="1" ht="13.5">
      <c r="B653" s="351"/>
      <c r="D653" s="346" t="s">
        <v>171</v>
      </c>
      <c r="E653" s="352" t="s">
        <v>5</v>
      </c>
      <c r="F653" s="353" t="s">
        <v>1824</v>
      </c>
      <c r="H653" s="354">
        <v>5.39</v>
      </c>
      <c r="L653" s="351"/>
      <c r="M653" s="409"/>
      <c r="N653" s="410"/>
      <c r="O653" s="410"/>
      <c r="P653" s="410"/>
      <c r="Q653" s="410"/>
      <c r="R653" s="410"/>
      <c r="S653" s="410"/>
      <c r="T653" s="411"/>
      <c r="AT653" s="352" t="s">
        <v>171</v>
      </c>
      <c r="AU653" s="352" t="s">
        <v>90</v>
      </c>
      <c r="AV653" s="350" t="s">
        <v>90</v>
      </c>
      <c r="AW653" s="350" t="s">
        <v>42</v>
      </c>
      <c r="AX653" s="350" t="s">
        <v>82</v>
      </c>
      <c r="AY653" s="352" t="s">
        <v>163</v>
      </c>
    </row>
    <row r="654" spans="2:51" s="355" customFormat="1" ht="13.5">
      <c r="B654" s="356"/>
      <c r="D654" s="346" t="s">
        <v>171</v>
      </c>
      <c r="E654" s="357" t="s">
        <v>5</v>
      </c>
      <c r="F654" s="358" t="s">
        <v>184</v>
      </c>
      <c r="H654" s="359">
        <v>10.78</v>
      </c>
      <c r="L654" s="356"/>
      <c r="M654" s="412"/>
      <c r="N654" s="413"/>
      <c r="O654" s="413"/>
      <c r="P654" s="413"/>
      <c r="Q654" s="413"/>
      <c r="R654" s="413"/>
      <c r="S654" s="413"/>
      <c r="T654" s="414"/>
      <c r="AT654" s="357" t="s">
        <v>171</v>
      </c>
      <c r="AU654" s="357" t="s">
        <v>90</v>
      </c>
      <c r="AV654" s="355" t="s">
        <v>93</v>
      </c>
      <c r="AW654" s="355" t="s">
        <v>42</v>
      </c>
      <c r="AX654" s="355" t="s">
        <v>82</v>
      </c>
      <c r="AY654" s="357" t="s">
        <v>163</v>
      </c>
    </row>
    <row r="655" spans="2:51" s="360" customFormat="1" ht="13.5">
      <c r="B655" s="361"/>
      <c r="D655" s="362" t="s">
        <v>171</v>
      </c>
      <c r="E655" s="363" t="s">
        <v>5</v>
      </c>
      <c r="F655" s="364" t="s">
        <v>185</v>
      </c>
      <c r="H655" s="365">
        <v>59.29</v>
      </c>
      <c r="L655" s="361"/>
      <c r="M655" s="415"/>
      <c r="N655" s="416"/>
      <c r="O655" s="416"/>
      <c r="P655" s="416"/>
      <c r="Q655" s="416"/>
      <c r="R655" s="416"/>
      <c r="S655" s="416"/>
      <c r="T655" s="417"/>
      <c r="AT655" s="418" t="s">
        <v>171</v>
      </c>
      <c r="AU655" s="418" t="s">
        <v>90</v>
      </c>
      <c r="AV655" s="360" t="s">
        <v>96</v>
      </c>
      <c r="AW655" s="360" t="s">
        <v>42</v>
      </c>
      <c r="AX655" s="360" t="s">
        <v>44</v>
      </c>
      <c r="AY655" s="418" t="s">
        <v>163</v>
      </c>
    </row>
    <row r="656" spans="2:65" s="267" customFormat="1" ht="31.5" customHeight="1">
      <c r="B656" s="268"/>
      <c r="C656" s="338" t="s">
        <v>540</v>
      </c>
      <c r="D656" s="338" t="s">
        <v>165</v>
      </c>
      <c r="E656" s="339" t="s">
        <v>607</v>
      </c>
      <c r="F656" s="340" t="s">
        <v>608</v>
      </c>
      <c r="G656" s="341" t="s">
        <v>188</v>
      </c>
      <c r="H656" s="342">
        <v>59.29</v>
      </c>
      <c r="I656" s="107"/>
      <c r="J656" s="343">
        <f>ROUND(I656*H656,2)</f>
        <v>0</v>
      </c>
      <c r="K656" s="340" t="s">
        <v>169</v>
      </c>
      <c r="L656" s="268"/>
      <c r="M656" s="401" t="s">
        <v>5</v>
      </c>
      <c r="N656" s="402" t="s">
        <v>53</v>
      </c>
      <c r="O656" s="269"/>
      <c r="P656" s="403">
        <f>O656*H656</f>
        <v>0</v>
      </c>
      <c r="Q656" s="403">
        <v>0.00029</v>
      </c>
      <c r="R656" s="403">
        <f>Q656*H656</f>
        <v>0.0171941</v>
      </c>
      <c r="S656" s="403">
        <v>0</v>
      </c>
      <c r="T656" s="404">
        <f>S656*H656</f>
        <v>0</v>
      </c>
      <c r="AR656" s="386" t="s">
        <v>333</v>
      </c>
      <c r="AT656" s="386" t="s">
        <v>165</v>
      </c>
      <c r="AU656" s="386" t="s">
        <v>90</v>
      </c>
      <c r="AY656" s="386" t="s">
        <v>163</v>
      </c>
      <c r="BE656" s="405">
        <f>IF(N656="základní",J656,0)</f>
        <v>0</v>
      </c>
      <c r="BF656" s="405">
        <f>IF(N656="snížená",J656,0)</f>
        <v>0</v>
      </c>
      <c r="BG656" s="405">
        <f>IF(N656="zákl. přenesená",J656,0)</f>
        <v>0</v>
      </c>
      <c r="BH656" s="405">
        <f>IF(N656="sníž. přenesená",J656,0)</f>
        <v>0</v>
      </c>
      <c r="BI656" s="405">
        <f>IF(N656="nulová",J656,0)</f>
        <v>0</v>
      </c>
      <c r="BJ656" s="386" t="s">
        <v>44</v>
      </c>
      <c r="BK656" s="405">
        <f>ROUND(I656*H656,2)</f>
        <v>0</v>
      </c>
      <c r="BL656" s="386" t="s">
        <v>333</v>
      </c>
      <c r="BM656" s="386" t="s">
        <v>1834</v>
      </c>
    </row>
    <row r="657" spans="2:51" s="344" customFormat="1" ht="13.5">
      <c r="B657" s="345"/>
      <c r="D657" s="346" t="s">
        <v>171</v>
      </c>
      <c r="E657" s="347" t="s">
        <v>5</v>
      </c>
      <c r="F657" s="348" t="s">
        <v>172</v>
      </c>
      <c r="H657" s="349" t="s">
        <v>5</v>
      </c>
      <c r="I657" s="115"/>
      <c r="L657" s="345"/>
      <c r="M657" s="406"/>
      <c r="N657" s="407"/>
      <c r="O657" s="407"/>
      <c r="P657" s="407"/>
      <c r="Q657" s="407"/>
      <c r="R657" s="407"/>
      <c r="S657" s="407"/>
      <c r="T657" s="408"/>
      <c r="AT657" s="349" t="s">
        <v>171</v>
      </c>
      <c r="AU657" s="349" t="s">
        <v>90</v>
      </c>
      <c r="AV657" s="344" t="s">
        <v>44</v>
      </c>
      <c r="AW657" s="344" t="s">
        <v>42</v>
      </c>
      <c r="AX657" s="344" t="s">
        <v>82</v>
      </c>
      <c r="AY657" s="349" t="s">
        <v>163</v>
      </c>
    </row>
    <row r="658" spans="2:51" s="344" customFormat="1" ht="13.5">
      <c r="B658" s="345"/>
      <c r="D658" s="346" t="s">
        <v>171</v>
      </c>
      <c r="E658" s="347" t="s">
        <v>5</v>
      </c>
      <c r="F658" s="348" t="s">
        <v>554</v>
      </c>
      <c r="H658" s="349" t="s">
        <v>5</v>
      </c>
      <c r="L658" s="345"/>
      <c r="M658" s="406"/>
      <c r="N658" s="407"/>
      <c r="O658" s="407"/>
      <c r="P658" s="407"/>
      <c r="Q658" s="407"/>
      <c r="R658" s="407"/>
      <c r="S658" s="407"/>
      <c r="T658" s="408"/>
      <c r="AT658" s="349" t="s">
        <v>171</v>
      </c>
      <c r="AU658" s="349" t="s">
        <v>90</v>
      </c>
      <c r="AV658" s="344" t="s">
        <v>44</v>
      </c>
      <c r="AW658" s="344" t="s">
        <v>42</v>
      </c>
      <c r="AX658" s="344" t="s">
        <v>82</v>
      </c>
      <c r="AY658" s="349" t="s">
        <v>163</v>
      </c>
    </row>
    <row r="659" spans="2:51" s="350" customFormat="1" ht="13.5">
      <c r="B659" s="351"/>
      <c r="D659" s="346" t="s">
        <v>171</v>
      </c>
      <c r="E659" s="352" t="s">
        <v>5</v>
      </c>
      <c r="F659" s="353" t="s">
        <v>1682</v>
      </c>
      <c r="H659" s="354">
        <v>5.39</v>
      </c>
      <c r="L659" s="351"/>
      <c r="M659" s="409"/>
      <c r="N659" s="410"/>
      <c r="O659" s="410"/>
      <c r="P659" s="410"/>
      <c r="Q659" s="410"/>
      <c r="R659" s="410"/>
      <c r="S659" s="410"/>
      <c r="T659" s="411"/>
      <c r="AT659" s="352" t="s">
        <v>171</v>
      </c>
      <c r="AU659" s="352" t="s">
        <v>90</v>
      </c>
      <c r="AV659" s="350" t="s">
        <v>90</v>
      </c>
      <c r="AW659" s="350" t="s">
        <v>42</v>
      </c>
      <c r="AX659" s="350" t="s">
        <v>82</v>
      </c>
      <c r="AY659" s="352" t="s">
        <v>163</v>
      </c>
    </row>
    <row r="660" spans="2:51" s="350" customFormat="1" ht="13.5">
      <c r="B660" s="351"/>
      <c r="D660" s="346" t="s">
        <v>171</v>
      </c>
      <c r="E660" s="352" t="s">
        <v>5</v>
      </c>
      <c r="F660" s="353" t="s">
        <v>1817</v>
      </c>
      <c r="H660" s="354">
        <v>5.39</v>
      </c>
      <c r="L660" s="351"/>
      <c r="M660" s="409"/>
      <c r="N660" s="410"/>
      <c r="O660" s="410"/>
      <c r="P660" s="410"/>
      <c r="Q660" s="410"/>
      <c r="R660" s="410"/>
      <c r="S660" s="410"/>
      <c r="T660" s="411"/>
      <c r="AT660" s="352" t="s">
        <v>171</v>
      </c>
      <c r="AU660" s="352" t="s">
        <v>90</v>
      </c>
      <c r="AV660" s="350" t="s">
        <v>90</v>
      </c>
      <c r="AW660" s="350" t="s">
        <v>42</v>
      </c>
      <c r="AX660" s="350" t="s">
        <v>82</v>
      </c>
      <c r="AY660" s="352" t="s">
        <v>163</v>
      </c>
    </row>
    <row r="661" spans="2:51" s="350" customFormat="1" ht="13.5">
      <c r="B661" s="351"/>
      <c r="D661" s="346" t="s">
        <v>171</v>
      </c>
      <c r="E661" s="352" t="s">
        <v>5</v>
      </c>
      <c r="F661" s="353" t="s">
        <v>1818</v>
      </c>
      <c r="H661" s="354">
        <v>5.39</v>
      </c>
      <c r="L661" s="351"/>
      <c r="M661" s="409"/>
      <c r="N661" s="410"/>
      <c r="O661" s="410"/>
      <c r="P661" s="410"/>
      <c r="Q661" s="410"/>
      <c r="R661" s="410"/>
      <c r="S661" s="410"/>
      <c r="T661" s="411"/>
      <c r="AT661" s="352" t="s">
        <v>171</v>
      </c>
      <c r="AU661" s="352" t="s">
        <v>90</v>
      </c>
      <c r="AV661" s="350" t="s">
        <v>90</v>
      </c>
      <c r="AW661" s="350" t="s">
        <v>42</v>
      </c>
      <c r="AX661" s="350" t="s">
        <v>82</v>
      </c>
      <c r="AY661" s="352" t="s">
        <v>163</v>
      </c>
    </row>
    <row r="662" spans="2:51" s="355" customFormat="1" ht="13.5">
      <c r="B662" s="356"/>
      <c r="D662" s="346" t="s">
        <v>171</v>
      </c>
      <c r="E662" s="357" t="s">
        <v>5</v>
      </c>
      <c r="F662" s="358" t="s">
        <v>176</v>
      </c>
      <c r="H662" s="359">
        <v>16.17</v>
      </c>
      <c r="L662" s="356"/>
      <c r="M662" s="412"/>
      <c r="N662" s="413"/>
      <c r="O662" s="413"/>
      <c r="P662" s="413"/>
      <c r="Q662" s="413"/>
      <c r="R662" s="413"/>
      <c r="S662" s="413"/>
      <c r="T662" s="414"/>
      <c r="AT662" s="357" t="s">
        <v>171</v>
      </c>
      <c r="AU662" s="357" t="s">
        <v>90</v>
      </c>
      <c r="AV662" s="355" t="s">
        <v>93</v>
      </c>
      <c r="AW662" s="355" t="s">
        <v>42</v>
      </c>
      <c r="AX662" s="355" t="s">
        <v>82</v>
      </c>
      <c r="AY662" s="357" t="s">
        <v>163</v>
      </c>
    </row>
    <row r="663" spans="2:51" s="350" customFormat="1" ht="13.5">
      <c r="B663" s="351"/>
      <c r="D663" s="346" t="s">
        <v>171</v>
      </c>
      <c r="E663" s="352" t="s">
        <v>5</v>
      </c>
      <c r="F663" s="353" t="s">
        <v>1819</v>
      </c>
      <c r="H663" s="354">
        <v>5.39</v>
      </c>
      <c r="L663" s="351"/>
      <c r="M663" s="409"/>
      <c r="N663" s="410"/>
      <c r="O663" s="410"/>
      <c r="P663" s="410"/>
      <c r="Q663" s="410"/>
      <c r="R663" s="410"/>
      <c r="S663" s="410"/>
      <c r="T663" s="411"/>
      <c r="AT663" s="352" t="s">
        <v>171</v>
      </c>
      <c r="AU663" s="352" t="s">
        <v>90</v>
      </c>
      <c r="AV663" s="350" t="s">
        <v>90</v>
      </c>
      <c r="AW663" s="350" t="s">
        <v>42</v>
      </c>
      <c r="AX663" s="350" t="s">
        <v>82</v>
      </c>
      <c r="AY663" s="352" t="s">
        <v>163</v>
      </c>
    </row>
    <row r="664" spans="2:51" s="350" customFormat="1" ht="13.5">
      <c r="B664" s="351"/>
      <c r="D664" s="346" t="s">
        <v>171</v>
      </c>
      <c r="E664" s="352" t="s">
        <v>5</v>
      </c>
      <c r="F664" s="353" t="s">
        <v>1820</v>
      </c>
      <c r="H664" s="354">
        <v>5.39</v>
      </c>
      <c r="L664" s="351"/>
      <c r="M664" s="409"/>
      <c r="N664" s="410"/>
      <c r="O664" s="410"/>
      <c r="P664" s="410"/>
      <c r="Q664" s="410"/>
      <c r="R664" s="410"/>
      <c r="S664" s="410"/>
      <c r="T664" s="411"/>
      <c r="AT664" s="352" t="s">
        <v>171</v>
      </c>
      <c r="AU664" s="352" t="s">
        <v>90</v>
      </c>
      <c r="AV664" s="350" t="s">
        <v>90</v>
      </c>
      <c r="AW664" s="350" t="s">
        <v>42</v>
      </c>
      <c r="AX664" s="350" t="s">
        <v>82</v>
      </c>
      <c r="AY664" s="352" t="s">
        <v>163</v>
      </c>
    </row>
    <row r="665" spans="2:51" s="350" customFormat="1" ht="13.5">
      <c r="B665" s="351"/>
      <c r="D665" s="346" t="s">
        <v>171</v>
      </c>
      <c r="E665" s="352" t="s">
        <v>5</v>
      </c>
      <c r="F665" s="353" t="s">
        <v>1821</v>
      </c>
      <c r="H665" s="354">
        <v>5.39</v>
      </c>
      <c r="L665" s="351"/>
      <c r="M665" s="409"/>
      <c r="N665" s="410"/>
      <c r="O665" s="410"/>
      <c r="P665" s="410"/>
      <c r="Q665" s="410"/>
      <c r="R665" s="410"/>
      <c r="S665" s="410"/>
      <c r="T665" s="411"/>
      <c r="AT665" s="352" t="s">
        <v>171</v>
      </c>
      <c r="AU665" s="352" t="s">
        <v>90</v>
      </c>
      <c r="AV665" s="350" t="s">
        <v>90</v>
      </c>
      <c r="AW665" s="350" t="s">
        <v>42</v>
      </c>
      <c r="AX665" s="350" t="s">
        <v>82</v>
      </c>
      <c r="AY665" s="352" t="s">
        <v>163</v>
      </c>
    </row>
    <row r="666" spans="2:51" s="350" customFormat="1" ht="13.5">
      <c r="B666" s="351"/>
      <c r="D666" s="346" t="s">
        <v>171</v>
      </c>
      <c r="E666" s="352" t="s">
        <v>5</v>
      </c>
      <c r="F666" s="353" t="s">
        <v>1822</v>
      </c>
      <c r="H666" s="354">
        <v>5.39</v>
      </c>
      <c r="L666" s="351"/>
      <c r="M666" s="409"/>
      <c r="N666" s="410"/>
      <c r="O666" s="410"/>
      <c r="P666" s="410"/>
      <c r="Q666" s="410"/>
      <c r="R666" s="410"/>
      <c r="S666" s="410"/>
      <c r="T666" s="411"/>
      <c r="AT666" s="352" t="s">
        <v>171</v>
      </c>
      <c r="AU666" s="352" t="s">
        <v>90</v>
      </c>
      <c r="AV666" s="350" t="s">
        <v>90</v>
      </c>
      <c r="AW666" s="350" t="s">
        <v>42</v>
      </c>
      <c r="AX666" s="350" t="s">
        <v>82</v>
      </c>
      <c r="AY666" s="352" t="s">
        <v>163</v>
      </c>
    </row>
    <row r="667" spans="2:51" s="355" customFormat="1" ht="13.5">
      <c r="B667" s="356"/>
      <c r="D667" s="346" t="s">
        <v>171</v>
      </c>
      <c r="E667" s="357" t="s">
        <v>5</v>
      </c>
      <c r="F667" s="358" t="s">
        <v>179</v>
      </c>
      <c r="H667" s="359">
        <v>21.56</v>
      </c>
      <c r="L667" s="356"/>
      <c r="M667" s="412"/>
      <c r="N667" s="413"/>
      <c r="O667" s="413"/>
      <c r="P667" s="413"/>
      <c r="Q667" s="413"/>
      <c r="R667" s="413"/>
      <c r="S667" s="413"/>
      <c r="T667" s="414"/>
      <c r="AT667" s="357" t="s">
        <v>171</v>
      </c>
      <c r="AU667" s="357" t="s">
        <v>90</v>
      </c>
      <c r="AV667" s="355" t="s">
        <v>93</v>
      </c>
      <c r="AW667" s="355" t="s">
        <v>42</v>
      </c>
      <c r="AX667" s="355" t="s">
        <v>82</v>
      </c>
      <c r="AY667" s="357" t="s">
        <v>163</v>
      </c>
    </row>
    <row r="668" spans="2:51" s="350" customFormat="1" ht="13.5">
      <c r="B668" s="351"/>
      <c r="D668" s="346" t="s">
        <v>171</v>
      </c>
      <c r="E668" s="352" t="s">
        <v>5</v>
      </c>
      <c r="F668" s="353" t="s">
        <v>1324</v>
      </c>
      <c r="H668" s="354">
        <v>5.39</v>
      </c>
      <c r="L668" s="351"/>
      <c r="M668" s="409"/>
      <c r="N668" s="410"/>
      <c r="O668" s="410"/>
      <c r="P668" s="410"/>
      <c r="Q668" s="410"/>
      <c r="R668" s="410"/>
      <c r="S668" s="410"/>
      <c r="T668" s="411"/>
      <c r="AT668" s="352" t="s">
        <v>171</v>
      </c>
      <c r="AU668" s="352" t="s">
        <v>90</v>
      </c>
      <c r="AV668" s="350" t="s">
        <v>90</v>
      </c>
      <c r="AW668" s="350" t="s">
        <v>42</v>
      </c>
      <c r="AX668" s="350" t="s">
        <v>82</v>
      </c>
      <c r="AY668" s="352" t="s">
        <v>163</v>
      </c>
    </row>
    <row r="669" spans="2:51" s="355" customFormat="1" ht="13.5">
      <c r="B669" s="356"/>
      <c r="D669" s="346" t="s">
        <v>171</v>
      </c>
      <c r="E669" s="357" t="s">
        <v>5</v>
      </c>
      <c r="F669" s="358" t="s">
        <v>181</v>
      </c>
      <c r="H669" s="359">
        <v>5.39</v>
      </c>
      <c r="L669" s="356"/>
      <c r="M669" s="412"/>
      <c r="N669" s="413"/>
      <c r="O669" s="413"/>
      <c r="P669" s="413"/>
      <c r="Q669" s="413"/>
      <c r="R669" s="413"/>
      <c r="S669" s="413"/>
      <c r="T669" s="414"/>
      <c r="AT669" s="357" t="s">
        <v>171</v>
      </c>
      <c r="AU669" s="357" t="s">
        <v>90</v>
      </c>
      <c r="AV669" s="355" t="s">
        <v>93</v>
      </c>
      <c r="AW669" s="355" t="s">
        <v>42</v>
      </c>
      <c r="AX669" s="355" t="s">
        <v>82</v>
      </c>
      <c r="AY669" s="357" t="s">
        <v>163</v>
      </c>
    </row>
    <row r="670" spans="2:51" s="350" customFormat="1" ht="13.5">
      <c r="B670" s="351"/>
      <c r="D670" s="346" t="s">
        <v>171</v>
      </c>
      <c r="E670" s="352" t="s">
        <v>5</v>
      </c>
      <c r="F670" s="353" t="s">
        <v>1108</v>
      </c>
      <c r="H670" s="354">
        <v>5.39</v>
      </c>
      <c r="L670" s="351"/>
      <c r="M670" s="409"/>
      <c r="N670" s="410"/>
      <c r="O670" s="410"/>
      <c r="P670" s="410"/>
      <c r="Q670" s="410"/>
      <c r="R670" s="410"/>
      <c r="S670" s="410"/>
      <c r="T670" s="411"/>
      <c r="AT670" s="352" t="s">
        <v>171</v>
      </c>
      <c r="AU670" s="352" t="s">
        <v>90</v>
      </c>
      <c r="AV670" s="350" t="s">
        <v>90</v>
      </c>
      <c r="AW670" s="350" t="s">
        <v>42</v>
      </c>
      <c r="AX670" s="350" t="s">
        <v>82</v>
      </c>
      <c r="AY670" s="352" t="s">
        <v>163</v>
      </c>
    </row>
    <row r="671" spans="2:51" s="355" customFormat="1" ht="13.5">
      <c r="B671" s="356"/>
      <c r="D671" s="346" t="s">
        <v>171</v>
      </c>
      <c r="E671" s="357" t="s">
        <v>5</v>
      </c>
      <c r="F671" s="358" t="s">
        <v>653</v>
      </c>
      <c r="H671" s="359">
        <v>5.39</v>
      </c>
      <c r="L671" s="356"/>
      <c r="M671" s="412"/>
      <c r="N671" s="413"/>
      <c r="O671" s="413"/>
      <c r="P671" s="413"/>
      <c r="Q671" s="413"/>
      <c r="R671" s="413"/>
      <c r="S671" s="413"/>
      <c r="T671" s="414"/>
      <c r="AT671" s="357" t="s">
        <v>171</v>
      </c>
      <c r="AU671" s="357" t="s">
        <v>90</v>
      </c>
      <c r="AV671" s="355" t="s">
        <v>93</v>
      </c>
      <c r="AW671" s="355" t="s">
        <v>42</v>
      </c>
      <c r="AX671" s="355" t="s">
        <v>82</v>
      </c>
      <c r="AY671" s="357" t="s">
        <v>163</v>
      </c>
    </row>
    <row r="672" spans="2:51" s="350" customFormat="1" ht="13.5">
      <c r="B672" s="351"/>
      <c r="D672" s="346" t="s">
        <v>171</v>
      </c>
      <c r="E672" s="352" t="s">
        <v>5</v>
      </c>
      <c r="F672" s="353" t="s">
        <v>1823</v>
      </c>
      <c r="H672" s="354">
        <v>5.39</v>
      </c>
      <c r="L672" s="351"/>
      <c r="M672" s="409"/>
      <c r="N672" s="410"/>
      <c r="O672" s="410"/>
      <c r="P672" s="410"/>
      <c r="Q672" s="410"/>
      <c r="R672" s="410"/>
      <c r="S672" s="410"/>
      <c r="T672" s="411"/>
      <c r="AT672" s="352" t="s">
        <v>171</v>
      </c>
      <c r="AU672" s="352" t="s">
        <v>90</v>
      </c>
      <c r="AV672" s="350" t="s">
        <v>90</v>
      </c>
      <c r="AW672" s="350" t="s">
        <v>42</v>
      </c>
      <c r="AX672" s="350" t="s">
        <v>82</v>
      </c>
      <c r="AY672" s="352" t="s">
        <v>163</v>
      </c>
    </row>
    <row r="673" spans="2:51" s="350" customFormat="1" ht="13.5">
      <c r="B673" s="351"/>
      <c r="D673" s="346" t="s">
        <v>171</v>
      </c>
      <c r="E673" s="352" t="s">
        <v>5</v>
      </c>
      <c r="F673" s="353" t="s">
        <v>1824</v>
      </c>
      <c r="H673" s="354">
        <v>5.39</v>
      </c>
      <c r="L673" s="351"/>
      <c r="M673" s="409"/>
      <c r="N673" s="410"/>
      <c r="O673" s="410"/>
      <c r="P673" s="410"/>
      <c r="Q673" s="410"/>
      <c r="R673" s="410"/>
      <c r="S673" s="410"/>
      <c r="T673" s="411"/>
      <c r="AT673" s="352" t="s">
        <v>171</v>
      </c>
      <c r="AU673" s="352" t="s">
        <v>90</v>
      </c>
      <c r="AV673" s="350" t="s">
        <v>90</v>
      </c>
      <c r="AW673" s="350" t="s">
        <v>42</v>
      </c>
      <c r="AX673" s="350" t="s">
        <v>82</v>
      </c>
      <c r="AY673" s="352" t="s">
        <v>163</v>
      </c>
    </row>
    <row r="674" spans="2:51" s="355" customFormat="1" ht="13.5">
      <c r="B674" s="356"/>
      <c r="D674" s="346" t="s">
        <v>171</v>
      </c>
      <c r="E674" s="357" t="s">
        <v>5</v>
      </c>
      <c r="F674" s="358" t="s">
        <v>184</v>
      </c>
      <c r="H674" s="359">
        <v>10.78</v>
      </c>
      <c r="L674" s="356"/>
      <c r="M674" s="412"/>
      <c r="N674" s="413"/>
      <c r="O674" s="413"/>
      <c r="P674" s="413"/>
      <c r="Q674" s="413"/>
      <c r="R674" s="413"/>
      <c r="S674" s="413"/>
      <c r="T674" s="414"/>
      <c r="AT674" s="357" t="s">
        <v>171</v>
      </c>
      <c r="AU674" s="357" t="s">
        <v>90</v>
      </c>
      <c r="AV674" s="355" t="s">
        <v>93</v>
      </c>
      <c r="AW674" s="355" t="s">
        <v>42</v>
      </c>
      <c r="AX674" s="355" t="s">
        <v>82</v>
      </c>
      <c r="AY674" s="357" t="s">
        <v>163</v>
      </c>
    </row>
    <row r="675" spans="2:51" s="360" customFormat="1" ht="13.5">
      <c r="B675" s="361"/>
      <c r="D675" s="362" t="s">
        <v>171</v>
      </c>
      <c r="E675" s="363" t="s">
        <v>5</v>
      </c>
      <c r="F675" s="364" t="s">
        <v>185</v>
      </c>
      <c r="H675" s="365">
        <v>59.29</v>
      </c>
      <c r="L675" s="361"/>
      <c r="M675" s="415"/>
      <c r="N675" s="416"/>
      <c r="O675" s="416"/>
      <c r="P675" s="416"/>
      <c r="Q675" s="416"/>
      <c r="R675" s="416"/>
      <c r="S675" s="416"/>
      <c r="T675" s="417"/>
      <c r="AT675" s="418" t="s">
        <v>171</v>
      </c>
      <c r="AU675" s="418" t="s">
        <v>90</v>
      </c>
      <c r="AV675" s="360" t="s">
        <v>96</v>
      </c>
      <c r="AW675" s="360" t="s">
        <v>42</v>
      </c>
      <c r="AX675" s="360" t="s">
        <v>44</v>
      </c>
      <c r="AY675" s="418" t="s">
        <v>163</v>
      </c>
    </row>
    <row r="676" spans="2:65" s="267" customFormat="1" ht="31.5" customHeight="1">
      <c r="B676" s="268"/>
      <c r="C676" s="338" t="s">
        <v>544</v>
      </c>
      <c r="D676" s="338" t="s">
        <v>165</v>
      </c>
      <c r="E676" s="339" t="s">
        <v>611</v>
      </c>
      <c r="F676" s="340" t="s">
        <v>612</v>
      </c>
      <c r="G676" s="341" t="s">
        <v>188</v>
      </c>
      <c r="H676" s="342">
        <v>59.29</v>
      </c>
      <c r="I676" s="107"/>
      <c r="J676" s="343">
        <f>ROUND(I676*H676,2)</f>
        <v>0</v>
      </c>
      <c r="K676" s="340" t="s">
        <v>169</v>
      </c>
      <c r="L676" s="268"/>
      <c r="M676" s="401" t="s">
        <v>5</v>
      </c>
      <c r="N676" s="402" t="s">
        <v>53</v>
      </c>
      <c r="O676" s="269"/>
      <c r="P676" s="403">
        <f>O676*H676</f>
        <v>0</v>
      </c>
      <c r="Q676" s="403">
        <v>0</v>
      </c>
      <c r="R676" s="403">
        <f>Q676*H676</f>
        <v>0</v>
      </c>
      <c r="S676" s="403">
        <v>0</v>
      </c>
      <c r="T676" s="404">
        <f>S676*H676</f>
        <v>0</v>
      </c>
      <c r="AR676" s="386" t="s">
        <v>333</v>
      </c>
      <c r="AT676" s="386" t="s">
        <v>165</v>
      </c>
      <c r="AU676" s="386" t="s">
        <v>90</v>
      </c>
      <c r="AY676" s="386" t="s">
        <v>163</v>
      </c>
      <c r="BE676" s="405">
        <f>IF(N676="základní",J676,0)</f>
        <v>0</v>
      </c>
      <c r="BF676" s="405">
        <f>IF(N676="snížená",J676,0)</f>
        <v>0</v>
      </c>
      <c r="BG676" s="405">
        <f>IF(N676="zákl. přenesená",J676,0)</f>
        <v>0</v>
      </c>
      <c r="BH676" s="405">
        <f>IF(N676="sníž. přenesená",J676,0)</f>
        <v>0</v>
      </c>
      <c r="BI676" s="405">
        <f>IF(N676="nulová",J676,0)</f>
        <v>0</v>
      </c>
      <c r="BJ676" s="386" t="s">
        <v>44</v>
      </c>
      <c r="BK676" s="405">
        <f>ROUND(I676*H676,2)</f>
        <v>0</v>
      </c>
      <c r="BL676" s="386" t="s">
        <v>333</v>
      </c>
      <c r="BM676" s="386" t="s">
        <v>1835</v>
      </c>
    </row>
    <row r="677" spans="2:65" s="267" customFormat="1" ht="31.5" customHeight="1">
      <c r="B677" s="268"/>
      <c r="C677" s="338" t="s">
        <v>550</v>
      </c>
      <c r="D677" s="338" t="s">
        <v>165</v>
      </c>
      <c r="E677" s="339" t="s">
        <v>615</v>
      </c>
      <c r="F677" s="340" t="s">
        <v>616</v>
      </c>
      <c r="G677" s="341" t="s">
        <v>188</v>
      </c>
      <c r="H677" s="342">
        <v>59.29</v>
      </c>
      <c r="I677" s="107"/>
      <c r="J677" s="343">
        <f>ROUND(I677*H677,2)</f>
        <v>0</v>
      </c>
      <c r="K677" s="340" t="s">
        <v>169</v>
      </c>
      <c r="L677" s="268"/>
      <c r="M677" s="401" t="s">
        <v>5</v>
      </c>
      <c r="N677" s="402" t="s">
        <v>53</v>
      </c>
      <c r="O677" s="269"/>
      <c r="P677" s="403">
        <f>O677*H677</f>
        <v>0</v>
      </c>
      <c r="Q677" s="403">
        <v>1E-05</v>
      </c>
      <c r="R677" s="403">
        <f>Q677*H677</f>
        <v>0.0005929</v>
      </c>
      <c r="S677" s="403">
        <v>0</v>
      </c>
      <c r="T677" s="404">
        <f>S677*H677</f>
        <v>0</v>
      </c>
      <c r="AR677" s="386" t="s">
        <v>333</v>
      </c>
      <c r="AT677" s="386" t="s">
        <v>165</v>
      </c>
      <c r="AU677" s="386" t="s">
        <v>90</v>
      </c>
      <c r="AY677" s="386" t="s">
        <v>163</v>
      </c>
      <c r="BE677" s="405">
        <f>IF(N677="základní",J677,0)</f>
        <v>0</v>
      </c>
      <c r="BF677" s="405">
        <f>IF(N677="snížená",J677,0)</f>
        <v>0</v>
      </c>
      <c r="BG677" s="405">
        <f>IF(N677="zákl. přenesená",J677,0)</f>
        <v>0</v>
      </c>
      <c r="BH677" s="405">
        <f>IF(N677="sníž. přenesená",J677,0)</f>
        <v>0</v>
      </c>
      <c r="BI677" s="405">
        <f>IF(N677="nulová",J677,0)</f>
        <v>0</v>
      </c>
      <c r="BJ677" s="386" t="s">
        <v>44</v>
      </c>
      <c r="BK677" s="405">
        <f>ROUND(I677*H677,2)</f>
        <v>0</v>
      </c>
      <c r="BL677" s="386" t="s">
        <v>333</v>
      </c>
      <c r="BM677" s="386" t="s">
        <v>1836</v>
      </c>
    </row>
    <row r="678" spans="2:63" s="330" customFormat="1" ht="37.35" customHeight="1">
      <c r="B678" s="331"/>
      <c r="D678" s="335" t="s">
        <v>81</v>
      </c>
      <c r="E678" s="380" t="s">
        <v>618</v>
      </c>
      <c r="F678" s="380" t="s">
        <v>619</v>
      </c>
      <c r="J678" s="381">
        <f>BK678</f>
        <v>0</v>
      </c>
      <c r="L678" s="331"/>
      <c r="M678" s="395"/>
      <c r="N678" s="396"/>
      <c r="O678" s="396"/>
      <c r="P678" s="397">
        <f>SUM(P679:P687)</f>
        <v>0</v>
      </c>
      <c r="Q678" s="396"/>
      <c r="R678" s="397">
        <f>SUM(R679:R687)</f>
        <v>0</v>
      </c>
      <c r="S678" s="396"/>
      <c r="T678" s="398">
        <f>SUM(T679:T687)</f>
        <v>0</v>
      </c>
      <c r="AR678" s="332" t="s">
        <v>96</v>
      </c>
      <c r="AT678" s="399" t="s">
        <v>81</v>
      </c>
      <c r="AU678" s="399" t="s">
        <v>82</v>
      </c>
      <c r="AY678" s="332" t="s">
        <v>163</v>
      </c>
      <c r="BK678" s="400">
        <f>SUM(BK679:BK687)</f>
        <v>0</v>
      </c>
    </row>
    <row r="679" spans="2:65" s="267" customFormat="1" ht="22.5" customHeight="1">
      <c r="B679" s="268"/>
      <c r="C679" s="338" t="s">
        <v>573</v>
      </c>
      <c r="D679" s="338" t="s">
        <v>165</v>
      </c>
      <c r="E679" s="339" t="s">
        <v>621</v>
      </c>
      <c r="F679" s="340" t="s">
        <v>622</v>
      </c>
      <c r="G679" s="341" t="s">
        <v>623</v>
      </c>
      <c r="H679" s="342">
        <v>22</v>
      </c>
      <c r="I679" s="107"/>
      <c r="J679" s="343">
        <f>ROUND(I679*H679,2)</f>
        <v>0</v>
      </c>
      <c r="K679" s="340" t="s">
        <v>169</v>
      </c>
      <c r="L679" s="268"/>
      <c r="M679" s="401" t="s">
        <v>5</v>
      </c>
      <c r="N679" s="402" t="s">
        <v>53</v>
      </c>
      <c r="O679" s="269"/>
      <c r="P679" s="403">
        <f>O679*H679</f>
        <v>0</v>
      </c>
      <c r="Q679" s="403">
        <v>0</v>
      </c>
      <c r="R679" s="403">
        <f>Q679*H679</f>
        <v>0</v>
      </c>
      <c r="S679" s="403">
        <v>0</v>
      </c>
      <c r="T679" s="404">
        <f>S679*H679</f>
        <v>0</v>
      </c>
      <c r="AR679" s="386" t="s">
        <v>624</v>
      </c>
      <c r="AT679" s="386" t="s">
        <v>165</v>
      </c>
      <c r="AU679" s="386" t="s">
        <v>44</v>
      </c>
      <c r="AY679" s="386" t="s">
        <v>163</v>
      </c>
      <c r="BE679" s="405">
        <f>IF(N679="základní",J679,0)</f>
        <v>0</v>
      </c>
      <c r="BF679" s="405">
        <f>IF(N679="snížená",J679,0)</f>
        <v>0</v>
      </c>
      <c r="BG679" s="405">
        <f>IF(N679="zákl. přenesená",J679,0)</f>
        <v>0</v>
      </c>
      <c r="BH679" s="405">
        <f>IF(N679="sníž. přenesená",J679,0)</f>
        <v>0</v>
      </c>
      <c r="BI679" s="405">
        <f>IF(N679="nulová",J679,0)</f>
        <v>0</v>
      </c>
      <c r="BJ679" s="386" t="s">
        <v>44</v>
      </c>
      <c r="BK679" s="405">
        <f>ROUND(I679*H679,2)</f>
        <v>0</v>
      </c>
      <c r="BL679" s="386" t="s">
        <v>624</v>
      </c>
      <c r="BM679" s="386" t="s">
        <v>1837</v>
      </c>
    </row>
    <row r="680" spans="2:51" s="344" customFormat="1" ht="13.5">
      <c r="B680" s="345"/>
      <c r="D680" s="346" t="s">
        <v>171</v>
      </c>
      <c r="E680" s="347" t="s">
        <v>5</v>
      </c>
      <c r="F680" s="348" t="s">
        <v>626</v>
      </c>
      <c r="H680" s="349" t="s">
        <v>5</v>
      </c>
      <c r="L680" s="345"/>
      <c r="M680" s="406"/>
      <c r="N680" s="407"/>
      <c r="O680" s="407"/>
      <c r="P680" s="407"/>
      <c r="Q680" s="407"/>
      <c r="R680" s="407"/>
      <c r="S680" s="407"/>
      <c r="T680" s="408"/>
      <c r="AT680" s="349" t="s">
        <v>171</v>
      </c>
      <c r="AU680" s="349" t="s">
        <v>44</v>
      </c>
      <c r="AV680" s="344" t="s">
        <v>44</v>
      </c>
      <c r="AW680" s="344" t="s">
        <v>42</v>
      </c>
      <c r="AX680" s="344" t="s">
        <v>82</v>
      </c>
      <c r="AY680" s="349" t="s">
        <v>163</v>
      </c>
    </row>
    <row r="681" spans="2:51" s="344" customFormat="1" ht="13.5">
      <c r="B681" s="345"/>
      <c r="D681" s="346" t="s">
        <v>171</v>
      </c>
      <c r="E681" s="347" t="s">
        <v>5</v>
      </c>
      <c r="F681" s="348" t="s">
        <v>627</v>
      </c>
      <c r="H681" s="349" t="s">
        <v>5</v>
      </c>
      <c r="L681" s="345"/>
      <c r="M681" s="406"/>
      <c r="N681" s="407"/>
      <c r="O681" s="407"/>
      <c r="P681" s="407"/>
      <c r="Q681" s="407"/>
      <c r="R681" s="407"/>
      <c r="S681" s="407"/>
      <c r="T681" s="408"/>
      <c r="AT681" s="349" t="s">
        <v>171</v>
      </c>
      <c r="AU681" s="349" t="s">
        <v>44</v>
      </c>
      <c r="AV681" s="344" t="s">
        <v>44</v>
      </c>
      <c r="AW681" s="344" t="s">
        <v>42</v>
      </c>
      <c r="AX681" s="344" t="s">
        <v>82</v>
      </c>
      <c r="AY681" s="349" t="s">
        <v>163</v>
      </c>
    </row>
    <row r="682" spans="2:51" s="350" customFormat="1" ht="13.5">
      <c r="B682" s="351"/>
      <c r="D682" s="346" t="s">
        <v>171</v>
      </c>
      <c r="E682" s="352" t="s">
        <v>5</v>
      </c>
      <c r="F682" s="353" t="s">
        <v>1838</v>
      </c>
      <c r="H682" s="354">
        <v>22</v>
      </c>
      <c r="L682" s="351"/>
      <c r="M682" s="409"/>
      <c r="N682" s="410"/>
      <c r="O682" s="410"/>
      <c r="P682" s="410"/>
      <c r="Q682" s="410"/>
      <c r="R682" s="410"/>
      <c r="S682" s="410"/>
      <c r="T682" s="411"/>
      <c r="AT682" s="352" t="s">
        <v>171</v>
      </c>
      <c r="AU682" s="352" t="s">
        <v>44</v>
      </c>
      <c r="AV682" s="350" t="s">
        <v>90</v>
      </c>
      <c r="AW682" s="350" t="s">
        <v>42</v>
      </c>
      <c r="AX682" s="350" t="s">
        <v>82</v>
      </c>
      <c r="AY682" s="352" t="s">
        <v>163</v>
      </c>
    </row>
    <row r="683" spans="2:51" s="360" customFormat="1" ht="13.5">
      <c r="B683" s="361"/>
      <c r="D683" s="362" t="s">
        <v>171</v>
      </c>
      <c r="E683" s="363" t="s">
        <v>5</v>
      </c>
      <c r="F683" s="364" t="s">
        <v>185</v>
      </c>
      <c r="H683" s="365">
        <v>22</v>
      </c>
      <c r="L683" s="361"/>
      <c r="M683" s="415"/>
      <c r="N683" s="416"/>
      <c r="O683" s="416"/>
      <c r="P683" s="416"/>
      <c r="Q683" s="416"/>
      <c r="R683" s="416"/>
      <c r="S683" s="416"/>
      <c r="T683" s="417"/>
      <c r="AT683" s="418" t="s">
        <v>171</v>
      </c>
      <c r="AU683" s="418" t="s">
        <v>44</v>
      </c>
      <c r="AV683" s="360" t="s">
        <v>96</v>
      </c>
      <c r="AW683" s="360" t="s">
        <v>42</v>
      </c>
      <c r="AX683" s="360" t="s">
        <v>44</v>
      </c>
      <c r="AY683" s="418" t="s">
        <v>163</v>
      </c>
    </row>
    <row r="684" spans="2:65" s="267" customFormat="1" ht="31.5" customHeight="1">
      <c r="B684" s="268"/>
      <c r="C684" s="338" t="s">
        <v>578</v>
      </c>
      <c r="D684" s="338" t="s">
        <v>165</v>
      </c>
      <c r="E684" s="339" t="s">
        <v>1839</v>
      </c>
      <c r="F684" s="340" t="s">
        <v>1840</v>
      </c>
      <c r="G684" s="341" t="s">
        <v>623</v>
      </c>
      <c r="H684" s="342">
        <v>22</v>
      </c>
      <c r="I684" s="107"/>
      <c r="J684" s="343">
        <f>ROUND(I684*H684,2)</f>
        <v>0</v>
      </c>
      <c r="K684" s="340" t="s">
        <v>169</v>
      </c>
      <c r="L684" s="268"/>
      <c r="M684" s="401" t="s">
        <v>5</v>
      </c>
      <c r="N684" s="402" t="s">
        <v>53</v>
      </c>
      <c r="O684" s="269"/>
      <c r="P684" s="403">
        <f>O684*H684</f>
        <v>0</v>
      </c>
      <c r="Q684" s="403">
        <v>0</v>
      </c>
      <c r="R684" s="403">
        <f>Q684*H684</f>
        <v>0</v>
      </c>
      <c r="S684" s="403">
        <v>0</v>
      </c>
      <c r="T684" s="404">
        <f>S684*H684</f>
        <v>0</v>
      </c>
      <c r="AR684" s="386" t="s">
        <v>624</v>
      </c>
      <c r="AT684" s="386" t="s">
        <v>165</v>
      </c>
      <c r="AU684" s="386" t="s">
        <v>44</v>
      </c>
      <c r="AY684" s="386" t="s">
        <v>163</v>
      </c>
      <c r="BE684" s="405">
        <f>IF(N684="základní",J684,0)</f>
        <v>0</v>
      </c>
      <c r="BF684" s="405">
        <f>IF(N684="snížená",J684,0)</f>
        <v>0</v>
      </c>
      <c r="BG684" s="405">
        <f>IF(N684="zákl. přenesená",J684,0)</f>
        <v>0</v>
      </c>
      <c r="BH684" s="405">
        <f>IF(N684="sníž. přenesená",J684,0)</f>
        <v>0</v>
      </c>
      <c r="BI684" s="405">
        <f>IF(N684="nulová",J684,0)</f>
        <v>0</v>
      </c>
      <c r="BJ684" s="386" t="s">
        <v>44</v>
      </c>
      <c r="BK684" s="405">
        <f>ROUND(I684*H684,2)</f>
        <v>0</v>
      </c>
      <c r="BL684" s="386" t="s">
        <v>624</v>
      </c>
      <c r="BM684" s="386" t="s">
        <v>1841</v>
      </c>
    </row>
    <row r="685" spans="2:51" s="344" customFormat="1" ht="13.5">
      <c r="B685" s="345"/>
      <c r="D685" s="346" t="s">
        <v>171</v>
      </c>
      <c r="E685" s="347" t="s">
        <v>5</v>
      </c>
      <c r="F685" s="348" t="s">
        <v>1842</v>
      </c>
      <c r="H685" s="349" t="s">
        <v>5</v>
      </c>
      <c r="L685" s="345"/>
      <c r="M685" s="406"/>
      <c r="N685" s="407"/>
      <c r="O685" s="407"/>
      <c r="P685" s="407"/>
      <c r="Q685" s="407"/>
      <c r="R685" s="407"/>
      <c r="S685" s="407"/>
      <c r="T685" s="408"/>
      <c r="AT685" s="349" t="s">
        <v>171</v>
      </c>
      <c r="AU685" s="349" t="s">
        <v>44</v>
      </c>
      <c r="AV685" s="344" t="s">
        <v>44</v>
      </c>
      <c r="AW685" s="344" t="s">
        <v>42</v>
      </c>
      <c r="AX685" s="344" t="s">
        <v>82</v>
      </c>
      <c r="AY685" s="349" t="s">
        <v>163</v>
      </c>
    </row>
    <row r="686" spans="2:51" s="350" customFormat="1" ht="13.5">
      <c r="B686" s="351"/>
      <c r="D686" s="346" t="s">
        <v>171</v>
      </c>
      <c r="E686" s="352" t="s">
        <v>5</v>
      </c>
      <c r="F686" s="353" t="s">
        <v>1843</v>
      </c>
      <c r="H686" s="354">
        <v>22</v>
      </c>
      <c r="L686" s="351"/>
      <c r="M686" s="409"/>
      <c r="N686" s="410"/>
      <c r="O686" s="410"/>
      <c r="P686" s="410"/>
      <c r="Q686" s="410"/>
      <c r="R686" s="410"/>
      <c r="S686" s="410"/>
      <c r="T686" s="411"/>
      <c r="AT686" s="352" t="s">
        <v>171</v>
      </c>
      <c r="AU686" s="352" t="s">
        <v>44</v>
      </c>
      <c r="AV686" s="350" t="s">
        <v>90</v>
      </c>
      <c r="AW686" s="350" t="s">
        <v>42</v>
      </c>
      <c r="AX686" s="350" t="s">
        <v>82</v>
      </c>
      <c r="AY686" s="352" t="s">
        <v>163</v>
      </c>
    </row>
    <row r="687" spans="2:51" s="360" customFormat="1" ht="13.5">
      <c r="B687" s="361"/>
      <c r="D687" s="346" t="s">
        <v>171</v>
      </c>
      <c r="E687" s="373" t="s">
        <v>5</v>
      </c>
      <c r="F687" s="374" t="s">
        <v>185</v>
      </c>
      <c r="H687" s="375">
        <v>22</v>
      </c>
      <c r="L687" s="361"/>
      <c r="M687" s="415"/>
      <c r="N687" s="416"/>
      <c r="O687" s="416"/>
      <c r="P687" s="416"/>
      <c r="Q687" s="416"/>
      <c r="R687" s="416"/>
      <c r="S687" s="416"/>
      <c r="T687" s="417"/>
      <c r="AT687" s="418" t="s">
        <v>171</v>
      </c>
      <c r="AU687" s="418" t="s">
        <v>44</v>
      </c>
      <c r="AV687" s="360" t="s">
        <v>96</v>
      </c>
      <c r="AW687" s="360" t="s">
        <v>42</v>
      </c>
      <c r="AX687" s="360" t="s">
        <v>44</v>
      </c>
      <c r="AY687" s="418" t="s">
        <v>163</v>
      </c>
    </row>
    <row r="688" spans="2:63" s="330" customFormat="1" ht="37.35" customHeight="1">
      <c r="B688" s="331"/>
      <c r="D688" s="332" t="s">
        <v>81</v>
      </c>
      <c r="E688" s="333" t="s">
        <v>629</v>
      </c>
      <c r="F688" s="333" t="s">
        <v>630</v>
      </c>
      <c r="J688" s="334">
        <f>BK688</f>
        <v>0</v>
      </c>
      <c r="L688" s="331"/>
      <c r="M688" s="395"/>
      <c r="N688" s="396"/>
      <c r="O688" s="396"/>
      <c r="P688" s="397">
        <f>P689+P691</f>
        <v>0</v>
      </c>
      <c r="Q688" s="396"/>
      <c r="R688" s="397">
        <f>R689+R691</f>
        <v>0</v>
      </c>
      <c r="S688" s="396"/>
      <c r="T688" s="398">
        <f>T689+T691</f>
        <v>0</v>
      </c>
      <c r="AR688" s="332" t="s">
        <v>99</v>
      </c>
      <c r="AT688" s="399" t="s">
        <v>81</v>
      </c>
      <c r="AU688" s="399" t="s">
        <v>82</v>
      </c>
      <c r="AY688" s="332" t="s">
        <v>163</v>
      </c>
      <c r="BK688" s="400">
        <f>BK689+BK691</f>
        <v>0</v>
      </c>
    </row>
    <row r="689" spans="2:63" s="330" customFormat="1" ht="19.9" customHeight="1">
      <c r="B689" s="331"/>
      <c r="D689" s="335" t="s">
        <v>81</v>
      </c>
      <c r="E689" s="336" t="s">
        <v>631</v>
      </c>
      <c r="F689" s="336" t="s">
        <v>632</v>
      </c>
      <c r="J689" s="337">
        <f>BK689</f>
        <v>0</v>
      </c>
      <c r="L689" s="331"/>
      <c r="M689" s="395"/>
      <c r="N689" s="396"/>
      <c r="O689" s="396"/>
      <c r="P689" s="397">
        <f>P690</f>
        <v>0</v>
      </c>
      <c r="Q689" s="396"/>
      <c r="R689" s="397">
        <f>R690</f>
        <v>0</v>
      </c>
      <c r="S689" s="396"/>
      <c r="T689" s="398">
        <f>T690</f>
        <v>0</v>
      </c>
      <c r="AR689" s="332" t="s">
        <v>99</v>
      </c>
      <c r="AT689" s="399" t="s">
        <v>81</v>
      </c>
      <c r="AU689" s="399" t="s">
        <v>44</v>
      </c>
      <c r="AY689" s="332" t="s">
        <v>163</v>
      </c>
      <c r="BK689" s="400">
        <f>BK690</f>
        <v>0</v>
      </c>
    </row>
    <row r="690" spans="2:65" s="267" customFormat="1" ht="22.5" customHeight="1">
      <c r="B690" s="268"/>
      <c r="C690" s="338" t="s">
        <v>582</v>
      </c>
      <c r="D690" s="338" t="s">
        <v>165</v>
      </c>
      <c r="E690" s="339" t="s">
        <v>634</v>
      </c>
      <c r="F690" s="340" t="s">
        <v>635</v>
      </c>
      <c r="G690" s="341" t="s">
        <v>168</v>
      </c>
      <c r="H690" s="342">
        <v>1</v>
      </c>
      <c r="I690" s="107"/>
      <c r="J690" s="343">
        <f>ROUND(I690*H690,2)</f>
        <v>0</v>
      </c>
      <c r="K690" s="340" t="s">
        <v>169</v>
      </c>
      <c r="L690" s="268"/>
      <c r="M690" s="401" t="s">
        <v>5</v>
      </c>
      <c r="N690" s="402" t="s">
        <v>53</v>
      </c>
      <c r="O690" s="269"/>
      <c r="P690" s="403">
        <f>O690*H690</f>
        <v>0</v>
      </c>
      <c r="Q690" s="403">
        <v>0</v>
      </c>
      <c r="R690" s="403">
        <f>Q690*H690</f>
        <v>0</v>
      </c>
      <c r="S690" s="403">
        <v>0</v>
      </c>
      <c r="T690" s="404">
        <f>S690*H690</f>
        <v>0</v>
      </c>
      <c r="AR690" s="386" t="s">
        <v>636</v>
      </c>
      <c r="AT690" s="386" t="s">
        <v>165</v>
      </c>
      <c r="AU690" s="386" t="s">
        <v>90</v>
      </c>
      <c r="AY690" s="386" t="s">
        <v>163</v>
      </c>
      <c r="BE690" s="405">
        <f>IF(N690="základní",J690,0)</f>
        <v>0</v>
      </c>
      <c r="BF690" s="405">
        <f>IF(N690="snížená",J690,0)</f>
        <v>0</v>
      </c>
      <c r="BG690" s="405">
        <f>IF(N690="zákl. přenesená",J690,0)</f>
        <v>0</v>
      </c>
      <c r="BH690" s="405">
        <f>IF(N690="sníž. přenesená",J690,0)</f>
        <v>0</v>
      </c>
      <c r="BI690" s="405">
        <f>IF(N690="nulová",J690,0)</f>
        <v>0</v>
      </c>
      <c r="BJ690" s="386" t="s">
        <v>44</v>
      </c>
      <c r="BK690" s="405">
        <f>ROUND(I690*H690,2)</f>
        <v>0</v>
      </c>
      <c r="BL690" s="386" t="s">
        <v>636</v>
      </c>
      <c r="BM690" s="386" t="s">
        <v>1844</v>
      </c>
    </row>
    <row r="691" spans="2:63" s="330" customFormat="1" ht="29.85" customHeight="1">
      <c r="B691" s="331"/>
      <c r="D691" s="335" t="s">
        <v>81</v>
      </c>
      <c r="E691" s="336" t="s">
        <v>638</v>
      </c>
      <c r="F691" s="336" t="s">
        <v>639</v>
      </c>
      <c r="J691" s="337">
        <f>BK691</f>
        <v>0</v>
      </c>
      <c r="L691" s="331"/>
      <c r="M691" s="395"/>
      <c r="N691" s="396"/>
      <c r="O691" s="396"/>
      <c r="P691" s="397">
        <f>P692</f>
        <v>0</v>
      </c>
      <c r="Q691" s="396"/>
      <c r="R691" s="397">
        <f>R692</f>
        <v>0</v>
      </c>
      <c r="S691" s="396"/>
      <c r="T691" s="398">
        <f>T692</f>
        <v>0</v>
      </c>
      <c r="AR691" s="332" t="s">
        <v>99</v>
      </c>
      <c r="AT691" s="399" t="s">
        <v>81</v>
      </c>
      <c r="AU691" s="399" t="s">
        <v>44</v>
      </c>
      <c r="AY691" s="332" t="s">
        <v>163</v>
      </c>
      <c r="BK691" s="400">
        <f>BK692</f>
        <v>0</v>
      </c>
    </row>
    <row r="692" spans="2:65" s="267" customFormat="1" ht="31.5" customHeight="1">
      <c r="B692" s="268"/>
      <c r="C692" s="338" t="s">
        <v>587</v>
      </c>
      <c r="D692" s="338" t="s">
        <v>165</v>
      </c>
      <c r="E692" s="339" t="s">
        <v>641</v>
      </c>
      <c r="F692" s="340" t="s">
        <v>642</v>
      </c>
      <c r="G692" s="341" t="s">
        <v>643</v>
      </c>
      <c r="H692" s="342">
        <v>390</v>
      </c>
      <c r="I692" s="107"/>
      <c r="J692" s="343">
        <f>ROUND(I692*H692,2)</f>
        <v>0</v>
      </c>
      <c r="K692" s="340" t="s">
        <v>169</v>
      </c>
      <c r="L692" s="268"/>
      <c r="M692" s="401" t="s">
        <v>5</v>
      </c>
      <c r="N692" s="424" t="s">
        <v>53</v>
      </c>
      <c r="O692" s="425"/>
      <c r="P692" s="426">
        <f>O692*H692</f>
        <v>0</v>
      </c>
      <c r="Q692" s="426">
        <v>0</v>
      </c>
      <c r="R692" s="426">
        <f>Q692*H692</f>
        <v>0</v>
      </c>
      <c r="S692" s="426">
        <v>0</v>
      </c>
      <c r="T692" s="427">
        <f>S692*H692</f>
        <v>0</v>
      </c>
      <c r="AR692" s="386" t="s">
        <v>636</v>
      </c>
      <c r="AT692" s="386" t="s">
        <v>165</v>
      </c>
      <c r="AU692" s="386" t="s">
        <v>90</v>
      </c>
      <c r="AY692" s="386" t="s">
        <v>163</v>
      </c>
      <c r="BE692" s="405">
        <f>IF(N692="základní",J692,0)</f>
        <v>0</v>
      </c>
      <c r="BF692" s="405">
        <f>IF(N692="snížená",J692,0)</f>
        <v>0</v>
      </c>
      <c r="BG692" s="405">
        <f>IF(N692="zákl. přenesená",J692,0)</f>
        <v>0</v>
      </c>
      <c r="BH692" s="405">
        <f>IF(N692="sníž. přenesená",J692,0)</f>
        <v>0</v>
      </c>
      <c r="BI692" s="405">
        <f>IF(N692="nulová",J692,0)</f>
        <v>0</v>
      </c>
      <c r="BJ692" s="386" t="s">
        <v>44</v>
      </c>
      <c r="BK692" s="405">
        <f>ROUND(I692*H692,2)</f>
        <v>0</v>
      </c>
      <c r="BL692" s="386" t="s">
        <v>636</v>
      </c>
      <c r="BM692" s="386" t="s">
        <v>1845</v>
      </c>
    </row>
    <row r="693" spans="2:12" s="267" customFormat="1" ht="6.95" customHeight="1">
      <c r="B693" s="294"/>
      <c r="C693" s="295"/>
      <c r="D693" s="295"/>
      <c r="E693" s="295"/>
      <c r="F693" s="295"/>
      <c r="G693" s="295"/>
      <c r="H693" s="295"/>
      <c r="I693" s="295"/>
      <c r="J693" s="295"/>
      <c r="K693" s="295"/>
      <c r="L693" s="268"/>
    </row>
  </sheetData>
  <sheetProtection password="C712" sheet="1" objects="1" scenarios="1"/>
  <autoFilter ref="C90:K692"/>
  <mergeCells count="9">
    <mergeCell ref="E81:H81"/>
    <mergeCell ref="E83:H8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145" customWidth="1"/>
    <col min="2" max="2" width="1.66796875" style="145" customWidth="1"/>
    <col min="3" max="4" width="5" style="145" customWidth="1"/>
    <col min="5" max="5" width="11.66015625" style="145" customWidth="1"/>
    <col min="6" max="6" width="9.16015625" style="145" customWidth="1"/>
    <col min="7" max="7" width="5" style="145" customWidth="1"/>
    <col min="8" max="8" width="77.83203125" style="145" customWidth="1"/>
    <col min="9" max="10" width="20" style="145" customWidth="1"/>
    <col min="11" max="11" width="1.66796875" style="145" customWidth="1"/>
  </cols>
  <sheetData>
    <row r="1" ht="37.5" customHeight="1"/>
    <row r="2" spans="2:11" ht="7.5" customHeight="1">
      <c r="B2" s="146"/>
      <c r="C2" s="147"/>
      <c r="D2" s="147"/>
      <c r="E2" s="147"/>
      <c r="F2" s="147"/>
      <c r="G2" s="147"/>
      <c r="H2" s="147"/>
      <c r="I2" s="147"/>
      <c r="J2" s="147"/>
      <c r="K2" s="148"/>
    </row>
    <row r="3" spans="2:11" s="15" customFormat="1" ht="45" customHeight="1">
      <c r="B3" s="149"/>
      <c r="C3" s="535" t="s">
        <v>1846</v>
      </c>
      <c r="D3" s="535"/>
      <c r="E3" s="535"/>
      <c r="F3" s="535"/>
      <c r="G3" s="535"/>
      <c r="H3" s="535"/>
      <c r="I3" s="535"/>
      <c r="J3" s="535"/>
      <c r="K3" s="150"/>
    </row>
    <row r="4" spans="2:11" ht="25.5" customHeight="1">
      <c r="B4" s="151"/>
      <c r="C4" s="542" t="s">
        <v>1847</v>
      </c>
      <c r="D4" s="542"/>
      <c r="E4" s="542"/>
      <c r="F4" s="542"/>
      <c r="G4" s="542"/>
      <c r="H4" s="542"/>
      <c r="I4" s="542"/>
      <c r="J4" s="542"/>
      <c r="K4" s="152"/>
    </row>
    <row r="5" spans="2:11" ht="5.25" customHeight="1">
      <c r="B5" s="151"/>
      <c r="C5" s="153"/>
      <c r="D5" s="153"/>
      <c r="E5" s="153"/>
      <c r="F5" s="153"/>
      <c r="G5" s="153"/>
      <c r="H5" s="153"/>
      <c r="I5" s="153"/>
      <c r="J5" s="153"/>
      <c r="K5" s="152"/>
    </row>
    <row r="6" spans="2:11" ht="15" customHeight="1">
      <c r="B6" s="151"/>
      <c r="C6" s="538" t="s">
        <v>1848</v>
      </c>
      <c r="D6" s="538"/>
      <c r="E6" s="538"/>
      <c r="F6" s="538"/>
      <c r="G6" s="538"/>
      <c r="H6" s="538"/>
      <c r="I6" s="538"/>
      <c r="J6" s="538"/>
      <c r="K6" s="152"/>
    </row>
    <row r="7" spans="2:11" ht="15" customHeight="1">
      <c r="B7" s="155"/>
      <c r="C7" s="538" t="s">
        <v>1849</v>
      </c>
      <c r="D7" s="538"/>
      <c r="E7" s="538"/>
      <c r="F7" s="538"/>
      <c r="G7" s="538"/>
      <c r="H7" s="538"/>
      <c r="I7" s="538"/>
      <c r="J7" s="538"/>
      <c r="K7" s="152"/>
    </row>
    <row r="8" spans="2:11" ht="12.75" customHeight="1">
      <c r="B8" s="155"/>
      <c r="C8" s="154"/>
      <c r="D8" s="154"/>
      <c r="E8" s="154"/>
      <c r="F8" s="154"/>
      <c r="G8" s="154"/>
      <c r="H8" s="154"/>
      <c r="I8" s="154"/>
      <c r="J8" s="154"/>
      <c r="K8" s="152"/>
    </row>
    <row r="9" spans="2:11" ht="15" customHeight="1">
      <c r="B9" s="155"/>
      <c r="C9" s="538" t="s">
        <v>1850</v>
      </c>
      <c r="D9" s="538"/>
      <c r="E9" s="538"/>
      <c r="F9" s="538"/>
      <c r="G9" s="538"/>
      <c r="H9" s="538"/>
      <c r="I9" s="538"/>
      <c r="J9" s="538"/>
      <c r="K9" s="152"/>
    </row>
    <row r="10" spans="2:11" ht="15" customHeight="1">
      <c r="B10" s="155"/>
      <c r="C10" s="154"/>
      <c r="D10" s="538" t="s">
        <v>1851</v>
      </c>
      <c r="E10" s="538"/>
      <c r="F10" s="538"/>
      <c r="G10" s="538"/>
      <c r="H10" s="538"/>
      <c r="I10" s="538"/>
      <c r="J10" s="538"/>
      <c r="K10" s="152"/>
    </row>
    <row r="11" spans="2:11" ht="15" customHeight="1">
      <c r="B11" s="155"/>
      <c r="C11" s="156"/>
      <c r="D11" s="538" t="s">
        <v>1852</v>
      </c>
      <c r="E11" s="538"/>
      <c r="F11" s="538"/>
      <c r="G11" s="538"/>
      <c r="H11" s="538"/>
      <c r="I11" s="538"/>
      <c r="J11" s="538"/>
      <c r="K11" s="152"/>
    </row>
    <row r="12" spans="2:11" ht="12.75" customHeight="1">
      <c r="B12" s="155"/>
      <c r="C12" s="156"/>
      <c r="D12" s="156"/>
      <c r="E12" s="156"/>
      <c r="F12" s="156"/>
      <c r="G12" s="156"/>
      <c r="H12" s="156"/>
      <c r="I12" s="156"/>
      <c r="J12" s="156"/>
      <c r="K12" s="152"/>
    </row>
    <row r="13" spans="2:11" ht="15" customHeight="1">
      <c r="B13" s="155"/>
      <c r="C13" s="156"/>
      <c r="D13" s="538" t="s">
        <v>1853</v>
      </c>
      <c r="E13" s="538"/>
      <c r="F13" s="538"/>
      <c r="G13" s="538"/>
      <c r="H13" s="538"/>
      <c r="I13" s="538"/>
      <c r="J13" s="538"/>
      <c r="K13" s="152"/>
    </row>
    <row r="14" spans="2:11" ht="15" customHeight="1">
      <c r="B14" s="155"/>
      <c r="C14" s="156"/>
      <c r="D14" s="538" t="s">
        <v>1854</v>
      </c>
      <c r="E14" s="538"/>
      <c r="F14" s="538"/>
      <c r="G14" s="538"/>
      <c r="H14" s="538"/>
      <c r="I14" s="538"/>
      <c r="J14" s="538"/>
      <c r="K14" s="152"/>
    </row>
    <row r="15" spans="2:11" ht="15" customHeight="1">
      <c r="B15" s="155"/>
      <c r="C15" s="156"/>
      <c r="D15" s="538" t="s">
        <v>1855</v>
      </c>
      <c r="E15" s="538"/>
      <c r="F15" s="538"/>
      <c r="G15" s="538"/>
      <c r="H15" s="538"/>
      <c r="I15" s="538"/>
      <c r="J15" s="538"/>
      <c r="K15" s="152"/>
    </row>
    <row r="16" spans="2:11" ht="15" customHeight="1">
      <c r="B16" s="155"/>
      <c r="C16" s="156"/>
      <c r="D16" s="156"/>
      <c r="E16" s="157" t="s">
        <v>88</v>
      </c>
      <c r="F16" s="538" t="s">
        <v>1856</v>
      </c>
      <c r="G16" s="538"/>
      <c r="H16" s="538"/>
      <c r="I16" s="538"/>
      <c r="J16" s="538"/>
      <c r="K16" s="152"/>
    </row>
    <row r="17" spans="2:11" ht="15" customHeight="1">
      <c r="B17" s="155"/>
      <c r="C17" s="156"/>
      <c r="D17" s="156"/>
      <c r="E17" s="157" t="s">
        <v>1857</v>
      </c>
      <c r="F17" s="538" t="s">
        <v>1858</v>
      </c>
      <c r="G17" s="538"/>
      <c r="H17" s="538"/>
      <c r="I17" s="538"/>
      <c r="J17" s="538"/>
      <c r="K17" s="152"/>
    </row>
    <row r="18" spans="2:11" ht="15" customHeight="1">
      <c r="B18" s="155"/>
      <c r="C18" s="156"/>
      <c r="D18" s="156"/>
      <c r="E18" s="157" t="s">
        <v>1859</v>
      </c>
      <c r="F18" s="538" t="s">
        <v>1860</v>
      </c>
      <c r="G18" s="538"/>
      <c r="H18" s="538"/>
      <c r="I18" s="538"/>
      <c r="J18" s="538"/>
      <c r="K18" s="152"/>
    </row>
    <row r="19" spans="2:11" ht="15" customHeight="1">
      <c r="B19" s="155"/>
      <c r="C19" s="156"/>
      <c r="D19" s="156"/>
      <c r="E19" s="157" t="s">
        <v>1861</v>
      </c>
      <c r="F19" s="538" t="s">
        <v>1862</v>
      </c>
      <c r="G19" s="538"/>
      <c r="H19" s="538"/>
      <c r="I19" s="538"/>
      <c r="J19" s="538"/>
      <c r="K19" s="152"/>
    </row>
    <row r="20" spans="2:11" ht="15" customHeight="1">
      <c r="B20" s="155"/>
      <c r="C20" s="156"/>
      <c r="D20" s="156"/>
      <c r="E20" s="157" t="s">
        <v>1863</v>
      </c>
      <c r="F20" s="538" t="s">
        <v>1864</v>
      </c>
      <c r="G20" s="538"/>
      <c r="H20" s="538"/>
      <c r="I20" s="538"/>
      <c r="J20" s="538"/>
      <c r="K20" s="152"/>
    </row>
    <row r="21" spans="2:11" ht="15" customHeight="1">
      <c r="B21" s="155"/>
      <c r="C21" s="156"/>
      <c r="D21" s="156"/>
      <c r="E21" s="157" t="s">
        <v>1865</v>
      </c>
      <c r="F21" s="538" t="s">
        <v>1866</v>
      </c>
      <c r="G21" s="538"/>
      <c r="H21" s="538"/>
      <c r="I21" s="538"/>
      <c r="J21" s="538"/>
      <c r="K21" s="152"/>
    </row>
    <row r="22" spans="2:11" ht="12.75" customHeight="1">
      <c r="B22" s="155"/>
      <c r="C22" s="156"/>
      <c r="D22" s="156"/>
      <c r="E22" s="156"/>
      <c r="F22" s="156"/>
      <c r="G22" s="156"/>
      <c r="H22" s="156"/>
      <c r="I22" s="156"/>
      <c r="J22" s="156"/>
      <c r="K22" s="152"/>
    </row>
    <row r="23" spans="2:11" ht="15" customHeight="1">
      <c r="B23" s="155"/>
      <c r="C23" s="538" t="s">
        <v>1867</v>
      </c>
      <c r="D23" s="538"/>
      <c r="E23" s="538"/>
      <c r="F23" s="538"/>
      <c r="G23" s="538"/>
      <c r="H23" s="538"/>
      <c r="I23" s="538"/>
      <c r="J23" s="538"/>
      <c r="K23" s="152"/>
    </row>
    <row r="24" spans="2:11" ht="15" customHeight="1">
      <c r="B24" s="155"/>
      <c r="C24" s="538" t="s">
        <v>1868</v>
      </c>
      <c r="D24" s="538"/>
      <c r="E24" s="538"/>
      <c r="F24" s="538"/>
      <c r="G24" s="538"/>
      <c r="H24" s="538"/>
      <c r="I24" s="538"/>
      <c r="J24" s="538"/>
      <c r="K24" s="152"/>
    </row>
    <row r="25" spans="2:11" ht="15" customHeight="1">
      <c r="B25" s="155"/>
      <c r="C25" s="154"/>
      <c r="D25" s="538" t="s">
        <v>1869</v>
      </c>
      <c r="E25" s="538"/>
      <c r="F25" s="538"/>
      <c r="G25" s="538"/>
      <c r="H25" s="538"/>
      <c r="I25" s="538"/>
      <c r="J25" s="538"/>
      <c r="K25" s="152"/>
    </row>
    <row r="26" spans="2:11" ht="15" customHeight="1">
      <c r="B26" s="155"/>
      <c r="C26" s="156"/>
      <c r="D26" s="538" t="s">
        <v>1870</v>
      </c>
      <c r="E26" s="538"/>
      <c r="F26" s="538"/>
      <c r="G26" s="538"/>
      <c r="H26" s="538"/>
      <c r="I26" s="538"/>
      <c r="J26" s="538"/>
      <c r="K26" s="152"/>
    </row>
    <row r="27" spans="2:11" ht="12.75" customHeight="1">
      <c r="B27" s="155"/>
      <c r="C27" s="156"/>
      <c r="D27" s="156"/>
      <c r="E27" s="156"/>
      <c r="F27" s="156"/>
      <c r="G27" s="156"/>
      <c r="H27" s="156"/>
      <c r="I27" s="156"/>
      <c r="J27" s="156"/>
      <c r="K27" s="152"/>
    </row>
    <row r="28" spans="2:11" ht="15" customHeight="1">
      <c r="B28" s="155"/>
      <c r="C28" s="156"/>
      <c r="D28" s="538" t="s">
        <v>1871</v>
      </c>
      <c r="E28" s="538"/>
      <c r="F28" s="538"/>
      <c r="G28" s="538"/>
      <c r="H28" s="538"/>
      <c r="I28" s="538"/>
      <c r="J28" s="538"/>
      <c r="K28" s="152"/>
    </row>
    <row r="29" spans="2:11" ht="15" customHeight="1">
      <c r="B29" s="155"/>
      <c r="C29" s="156"/>
      <c r="D29" s="538" t="s">
        <v>1872</v>
      </c>
      <c r="E29" s="538"/>
      <c r="F29" s="538"/>
      <c r="G29" s="538"/>
      <c r="H29" s="538"/>
      <c r="I29" s="538"/>
      <c r="J29" s="538"/>
      <c r="K29" s="152"/>
    </row>
    <row r="30" spans="2:11" ht="12.75" customHeight="1">
      <c r="B30" s="155"/>
      <c r="C30" s="156"/>
      <c r="D30" s="156"/>
      <c r="E30" s="156"/>
      <c r="F30" s="156"/>
      <c r="G30" s="156"/>
      <c r="H30" s="156"/>
      <c r="I30" s="156"/>
      <c r="J30" s="156"/>
      <c r="K30" s="152"/>
    </row>
    <row r="31" spans="2:11" ht="15" customHeight="1">
      <c r="B31" s="155"/>
      <c r="C31" s="156"/>
      <c r="D31" s="538" t="s">
        <v>1873</v>
      </c>
      <c r="E31" s="538"/>
      <c r="F31" s="538"/>
      <c r="G31" s="538"/>
      <c r="H31" s="538"/>
      <c r="I31" s="538"/>
      <c r="J31" s="538"/>
      <c r="K31" s="152"/>
    </row>
    <row r="32" spans="2:11" ht="15" customHeight="1">
      <c r="B32" s="155"/>
      <c r="C32" s="156"/>
      <c r="D32" s="538" t="s">
        <v>1874</v>
      </c>
      <c r="E32" s="538"/>
      <c r="F32" s="538"/>
      <c r="G32" s="538"/>
      <c r="H32" s="538"/>
      <c r="I32" s="538"/>
      <c r="J32" s="538"/>
      <c r="K32" s="152"/>
    </row>
    <row r="33" spans="2:11" ht="15" customHeight="1">
      <c r="B33" s="155"/>
      <c r="C33" s="156"/>
      <c r="D33" s="538" t="s">
        <v>1875</v>
      </c>
      <c r="E33" s="538"/>
      <c r="F33" s="538"/>
      <c r="G33" s="538"/>
      <c r="H33" s="538"/>
      <c r="I33" s="538"/>
      <c r="J33" s="538"/>
      <c r="K33" s="152"/>
    </row>
    <row r="34" spans="2:11" ht="15" customHeight="1">
      <c r="B34" s="155"/>
      <c r="C34" s="156"/>
      <c r="D34" s="154"/>
      <c r="E34" s="158" t="s">
        <v>148</v>
      </c>
      <c r="F34" s="154"/>
      <c r="G34" s="538" t="s">
        <v>1876</v>
      </c>
      <c r="H34" s="538"/>
      <c r="I34" s="538"/>
      <c r="J34" s="538"/>
      <c r="K34" s="152"/>
    </row>
    <row r="35" spans="2:11" ht="30.75" customHeight="1">
      <c r="B35" s="155"/>
      <c r="C35" s="156"/>
      <c r="D35" s="154"/>
      <c r="E35" s="158" t="s">
        <v>1877</v>
      </c>
      <c r="F35" s="154"/>
      <c r="G35" s="538" t="s">
        <v>1878</v>
      </c>
      <c r="H35" s="538"/>
      <c r="I35" s="538"/>
      <c r="J35" s="538"/>
      <c r="K35" s="152"/>
    </row>
    <row r="36" spans="2:11" ht="15" customHeight="1">
      <c r="B36" s="155"/>
      <c r="C36" s="156"/>
      <c r="D36" s="154"/>
      <c r="E36" s="158" t="s">
        <v>63</v>
      </c>
      <c r="F36" s="154"/>
      <c r="G36" s="538" t="s">
        <v>1879</v>
      </c>
      <c r="H36" s="538"/>
      <c r="I36" s="538"/>
      <c r="J36" s="538"/>
      <c r="K36" s="152"/>
    </row>
    <row r="37" spans="2:11" ht="15" customHeight="1">
      <c r="B37" s="155"/>
      <c r="C37" s="156"/>
      <c r="D37" s="154"/>
      <c r="E37" s="158" t="s">
        <v>149</v>
      </c>
      <c r="F37" s="154"/>
      <c r="G37" s="538" t="s">
        <v>1880</v>
      </c>
      <c r="H37" s="538"/>
      <c r="I37" s="538"/>
      <c r="J37" s="538"/>
      <c r="K37" s="152"/>
    </row>
    <row r="38" spans="2:11" ht="15" customHeight="1">
      <c r="B38" s="155"/>
      <c r="C38" s="156"/>
      <c r="D38" s="154"/>
      <c r="E38" s="158" t="s">
        <v>150</v>
      </c>
      <c r="F38" s="154"/>
      <c r="G38" s="538" t="s">
        <v>1881</v>
      </c>
      <c r="H38" s="538"/>
      <c r="I38" s="538"/>
      <c r="J38" s="538"/>
      <c r="K38" s="152"/>
    </row>
    <row r="39" spans="2:11" ht="15" customHeight="1">
      <c r="B39" s="155"/>
      <c r="C39" s="156"/>
      <c r="D39" s="154"/>
      <c r="E39" s="158" t="s">
        <v>151</v>
      </c>
      <c r="F39" s="154"/>
      <c r="G39" s="538" t="s">
        <v>1882</v>
      </c>
      <c r="H39" s="538"/>
      <c r="I39" s="538"/>
      <c r="J39" s="538"/>
      <c r="K39" s="152"/>
    </row>
    <row r="40" spans="2:11" ht="15" customHeight="1">
      <c r="B40" s="155"/>
      <c r="C40" s="156"/>
      <c r="D40" s="154"/>
      <c r="E40" s="158" t="s">
        <v>1883</v>
      </c>
      <c r="F40" s="154"/>
      <c r="G40" s="538" t="s">
        <v>1884</v>
      </c>
      <c r="H40" s="538"/>
      <c r="I40" s="538"/>
      <c r="J40" s="538"/>
      <c r="K40" s="152"/>
    </row>
    <row r="41" spans="2:11" ht="15" customHeight="1">
      <c r="B41" s="155"/>
      <c r="C41" s="156"/>
      <c r="D41" s="154"/>
      <c r="E41" s="158"/>
      <c r="F41" s="154"/>
      <c r="G41" s="538" t="s">
        <v>1885</v>
      </c>
      <c r="H41" s="538"/>
      <c r="I41" s="538"/>
      <c r="J41" s="538"/>
      <c r="K41" s="152"/>
    </row>
    <row r="42" spans="2:11" ht="15" customHeight="1">
      <c r="B42" s="155"/>
      <c r="C42" s="156"/>
      <c r="D42" s="154"/>
      <c r="E42" s="158" t="s">
        <v>1886</v>
      </c>
      <c r="F42" s="154"/>
      <c r="G42" s="538" t="s">
        <v>1887</v>
      </c>
      <c r="H42" s="538"/>
      <c r="I42" s="538"/>
      <c r="J42" s="538"/>
      <c r="K42" s="152"/>
    </row>
    <row r="43" spans="2:11" ht="15" customHeight="1">
      <c r="B43" s="155"/>
      <c r="C43" s="156"/>
      <c r="D43" s="154"/>
      <c r="E43" s="158" t="s">
        <v>153</v>
      </c>
      <c r="F43" s="154"/>
      <c r="G43" s="538" t="s">
        <v>1888</v>
      </c>
      <c r="H43" s="538"/>
      <c r="I43" s="538"/>
      <c r="J43" s="538"/>
      <c r="K43" s="152"/>
    </row>
    <row r="44" spans="2:11" ht="12.75" customHeight="1">
      <c r="B44" s="155"/>
      <c r="C44" s="156"/>
      <c r="D44" s="154"/>
      <c r="E44" s="154"/>
      <c r="F44" s="154"/>
      <c r="G44" s="154"/>
      <c r="H44" s="154"/>
      <c r="I44" s="154"/>
      <c r="J44" s="154"/>
      <c r="K44" s="152"/>
    </row>
    <row r="45" spans="2:11" ht="15" customHeight="1">
      <c r="B45" s="155"/>
      <c r="C45" s="156"/>
      <c r="D45" s="538" t="s">
        <v>1889</v>
      </c>
      <c r="E45" s="538"/>
      <c r="F45" s="538"/>
      <c r="G45" s="538"/>
      <c r="H45" s="538"/>
      <c r="I45" s="538"/>
      <c r="J45" s="538"/>
      <c r="K45" s="152"/>
    </row>
    <row r="46" spans="2:11" ht="15" customHeight="1">
      <c r="B46" s="155"/>
      <c r="C46" s="156"/>
      <c r="D46" s="156"/>
      <c r="E46" s="538" t="s">
        <v>1890</v>
      </c>
      <c r="F46" s="538"/>
      <c r="G46" s="538"/>
      <c r="H46" s="538"/>
      <c r="I46" s="538"/>
      <c r="J46" s="538"/>
      <c r="K46" s="152"/>
    </row>
    <row r="47" spans="2:11" ht="15" customHeight="1">
      <c r="B47" s="155"/>
      <c r="C47" s="156"/>
      <c r="D47" s="156"/>
      <c r="E47" s="538" t="s">
        <v>1891</v>
      </c>
      <c r="F47" s="538"/>
      <c r="G47" s="538"/>
      <c r="H47" s="538"/>
      <c r="I47" s="538"/>
      <c r="J47" s="538"/>
      <c r="K47" s="152"/>
    </row>
    <row r="48" spans="2:11" ht="15" customHeight="1">
      <c r="B48" s="155"/>
      <c r="C48" s="156"/>
      <c r="D48" s="156"/>
      <c r="E48" s="538" t="s">
        <v>1892</v>
      </c>
      <c r="F48" s="538"/>
      <c r="G48" s="538"/>
      <c r="H48" s="538"/>
      <c r="I48" s="538"/>
      <c r="J48" s="538"/>
      <c r="K48" s="152"/>
    </row>
    <row r="49" spans="2:11" ht="15" customHeight="1">
      <c r="B49" s="155"/>
      <c r="C49" s="156"/>
      <c r="D49" s="538" t="s">
        <v>1893</v>
      </c>
      <c r="E49" s="538"/>
      <c r="F49" s="538"/>
      <c r="G49" s="538"/>
      <c r="H49" s="538"/>
      <c r="I49" s="538"/>
      <c r="J49" s="538"/>
      <c r="K49" s="152"/>
    </row>
    <row r="50" spans="2:11" ht="25.5" customHeight="1">
      <c r="B50" s="151"/>
      <c r="C50" s="542" t="s">
        <v>1894</v>
      </c>
      <c r="D50" s="542"/>
      <c r="E50" s="542"/>
      <c r="F50" s="542"/>
      <c r="G50" s="542"/>
      <c r="H50" s="542"/>
      <c r="I50" s="542"/>
      <c r="J50" s="542"/>
      <c r="K50" s="152"/>
    </row>
    <row r="51" spans="2:11" ht="5.25" customHeight="1">
      <c r="B51" s="151"/>
      <c r="C51" s="153"/>
      <c r="D51" s="153"/>
      <c r="E51" s="153"/>
      <c r="F51" s="153"/>
      <c r="G51" s="153"/>
      <c r="H51" s="153"/>
      <c r="I51" s="153"/>
      <c r="J51" s="153"/>
      <c r="K51" s="152"/>
    </row>
    <row r="52" spans="2:11" ht="15" customHeight="1">
      <c r="B52" s="151"/>
      <c r="C52" s="538" t="s">
        <v>1895</v>
      </c>
      <c r="D52" s="538"/>
      <c r="E52" s="538"/>
      <c r="F52" s="538"/>
      <c r="G52" s="538"/>
      <c r="H52" s="538"/>
      <c r="I52" s="538"/>
      <c r="J52" s="538"/>
      <c r="K52" s="152"/>
    </row>
    <row r="53" spans="2:11" ht="15" customHeight="1">
      <c r="B53" s="151"/>
      <c r="C53" s="538" t="s">
        <v>1896</v>
      </c>
      <c r="D53" s="538"/>
      <c r="E53" s="538"/>
      <c r="F53" s="538"/>
      <c r="G53" s="538"/>
      <c r="H53" s="538"/>
      <c r="I53" s="538"/>
      <c r="J53" s="538"/>
      <c r="K53" s="152"/>
    </row>
    <row r="54" spans="2:11" ht="12.75" customHeight="1">
      <c r="B54" s="151"/>
      <c r="C54" s="154"/>
      <c r="D54" s="154"/>
      <c r="E54" s="154"/>
      <c r="F54" s="154"/>
      <c r="G54" s="154"/>
      <c r="H54" s="154"/>
      <c r="I54" s="154"/>
      <c r="J54" s="154"/>
      <c r="K54" s="152"/>
    </row>
    <row r="55" spans="2:11" ht="15" customHeight="1">
      <c r="B55" s="151"/>
      <c r="C55" s="538" t="s">
        <v>1897</v>
      </c>
      <c r="D55" s="538"/>
      <c r="E55" s="538"/>
      <c r="F55" s="538"/>
      <c r="G55" s="538"/>
      <c r="H55" s="538"/>
      <c r="I55" s="538"/>
      <c r="J55" s="538"/>
      <c r="K55" s="152"/>
    </row>
    <row r="56" spans="2:11" ht="15" customHeight="1">
      <c r="B56" s="151"/>
      <c r="C56" s="156"/>
      <c r="D56" s="538" t="s">
        <v>1898</v>
      </c>
      <c r="E56" s="538"/>
      <c r="F56" s="538"/>
      <c r="G56" s="538"/>
      <c r="H56" s="538"/>
      <c r="I56" s="538"/>
      <c r="J56" s="538"/>
      <c r="K56" s="152"/>
    </row>
    <row r="57" spans="2:11" ht="15" customHeight="1">
      <c r="B57" s="151"/>
      <c r="C57" s="156"/>
      <c r="D57" s="538" t="s">
        <v>1899</v>
      </c>
      <c r="E57" s="538"/>
      <c r="F57" s="538"/>
      <c r="G57" s="538"/>
      <c r="H57" s="538"/>
      <c r="I57" s="538"/>
      <c r="J57" s="538"/>
      <c r="K57" s="152"/>
    </row>
    <row r="58" spans="2:11" ht="15" customHeight="1">
      <c r="B58" s="151"/>
      <c r="C58" s="156"/>
      <c r="D58" s="538" t="s">
        <v>1900</v>
      </c>
      <c r="E58" s="538"/>
      <c r="F58" s="538"/>
      <c r="G58" s="538"/>
      <c r="H58" s="538"/>
      <c r="I58" s="538"/>
      <c r="J58" s="538"/>
      <c r="K58" s="152"/>
    </row>
    <row r="59" spans="2:11" ht="15" customHeight="1">
      <c r="B59" s="151"/>
      <c r="C59" s="156"/>
      <c r="D59" s="538" t="s">
        <v>1901</v>
      </c>
      <c r="E59" s="538"/>
      <c r="F59" s="538"/>
      <c r="G59" s="538"/>
      <c r="H59" s="538"/>
      <c r="I59" s="538"/>
      <c r="J59" s="538"/>
      <c r="K59" s="152"/>
    </row>
    <row r="60" spans="2:11" ht="15" customHeight="1">
      <c r="B60" s="151"/>
      <c r="C60" s="156"/>
      <c r="D60" s="539" t="s">
        <v>1902</v>
      </c>
      <c r="E60" s="539"/>
      <c r="F60" s="539"/>
      <c r="G60" s="539"/>
      <c r="H60" s="539"/>
      <c r="I60" s="539"/>
      <c r="J60" s="539"/>
      <c r="K60" s="152"/>
    </row>
    <row r="61" spans="2:11" ht="15" customHeight="1">
      <c r="B61" s="151"/>
      <c r="C61" s="156"/>
      <c r="D61" s="538" t="s">
        <v>1903</v>
      </c>
      <c r="E61" s="538"/>
      <c r="F61" s="538"/>
      <c r="G61" s="538"/>
      <c r="H61" s="538"/>
      <c r="I61" s="538"/>
      <c r="J61" s="538"/>
      <c r="K61" s="152"/>
    </row>
    <row r="62" spans="2:11" ht="12.75" customHeight="1">
      <c r="B62" s="151"/>
      <c r="C62" s="156"/>
      <c r="D62" s="156"/>
      <c r="E62" s="159"/>
      <c r="F62" s="156"/>
      <c r="G62" s="156"/>
      <c r="H62" s="156"/>
      <c r="I62" s="156"/>
      <c r="J62" s="156"/>
      <c r="K62" s="152"/>
    </row>
    <row r="63" spans="2:11" ht="15" customHeight="1">
      <c r="B63" s="151"/>
      <c r="C63" s="156"/>
      <c r="D63" s="538" t="s">
        <v>1904</v>
      </c>
      <c r="E63" s="538"/>
      <c r="F63" s="538"/>
      <c r="G63" s="538"/>
      <c r="H63" s="538"/>
      <c r="I63" s="538"/>
      <c r="J63" s="538"/>
      <c r="K63" s="152"/>
    </row>
    <row r="64" spans="2:11" ht="15" customHeight="1">
      <c r="B64" s="151"/>
      <c r="C64" s="156"/>
      <c r="D64" s="539" t="s">
        <v>1905</v>
      </c>
      <c r="E64" s="539"/>
      <c r="F64" s="539"/>
      <c r="G64" s="539"/>
      <c r="H64" s="539"/>
      <c r="I64" s="539"/>
      <c r="J64" s="539"/>
      <c r="K64" s="152"/>
    </row>
    <row r="65" spans="2:11" ht="15" customHeight="1">
      <c r="B65" s="151"/>
      <c r="C65" s="156"/>
      <c r="D65" s="538" t="s">
        <v>1906</v>
      </c>
      <c r="E65" s="538"/>
      <c r="F65" s="538"/>
      <c r="G65" s="538"/>
      <c r="H65" s="538"/>
      <c r="I65" s="538"/>
      <c r="J65" s="538"/>
      <c r="K65" s="152"/>
    </row>
    <row r="66" spans="2:11" ht="15" customHeight="1">
      <c r="B66" s="151"/>
      <c r="C66" s="156"/>
      <c r="D66" s="538" t="s">
        <v>1907</v>
      </c>
      <c r="E66" s="538"/>
      <c r="F66" s="538"/>
      <c r="G66" s="538"/>
      <c r="H66" s="538"/>
      <c r="I66" s="538"/>
      <c r="J66" s="538"/>
      <c r="K66" s="152"/>
    </row>
    <row r="67" spans="2:11" ht="15" customHeight="1">
      <c r="B67" s="151"/>
      <c r="C67" s="156"/>
      <c r="D67" s="538" t="s">
        <v>1908</v>
      </c>
      <c r="E67" s="538"/>
      <c r="F67" s="538"/>
      <c r="G67" s="538"/>
      <c r="H67" s="538"/>
      <c r="I67" s="538"/>
      <c r="J67" s="538"/>
      <c r="K67" s="152"/>
    </row>
    <row r="68" spans="2:11" ht="15" customHeight="1">
      <c r="B68" s="151"/>
      <c r="C68" s="156"/>
      <c r="D68" s="538" t="s">
        <v>1909</v>
      </c>
      <c r="E68" s="538"/>
      <c r="F68" s="538"/>
      <c r="G68" s="538"/>
      <c r="H68" s="538"/>
      <c r="I68" s="538"/>
      <c r="J68" s="538"/>
      <c r="K68" s="152"/>
    </row>
    <row r="69" spans="2:11" ht="12.75" customHeight="1">
      <c r="B69" s="160"/>
      <c r="C69" s="161"/>
      <c r="D69" s="161"/>
      <c r="E69" s="161"/>
      <c r="F69" s="161"/>
      <c r="G69" s="161"/>
      <c r="H69" s="161"/>
      <c r="I69" s="161"/>
      <c r="J69" s="161"/>
      <c r="K69" s="162"/>
    </row>
    <row r="70" spans="2:11" ht="18.75" customHeight="1">
      <c r="B70" s="163"/>
      <c r="C70" s="163"/>
      <c r="D70" s="163"/>
      <c r="E70" s="163"/>
      <c r="F70" s="163"/>
      <c r="G70" s="163"/>
      <c r="H70" s="163"/>
      <c r="I70" s="163"/>
      <c r="J70" s="163"/>
      <c r="K70" s="164"/>
    </row>
    <row r="71" spans="2:11" ht="18.75" customHeight="1">
      <c r="B71" s="164"/>
      <c r="C71" s="164"/>
      <c r="D71" s="164"/>
      <c r="E71" s="164"/>
      <c r="F71" s="164"/>
      <c r="G71" s="164"/>
      <c r="H71" s="164"/>
      <c r="I71" s="164"/>
      <c r="J71" s="164"/>
      <c r="K71" s="164"/>
    </row>
    <row r="72" spans="2:11" ht="7.5" customHeight="1">
      <c r="B72" s="165"/>
      <c r="C72" s="166"/>
      <c r="D72" s="166"/>
      <c r="E72" s="166"/>
      <c r="F72" s="166"/>
      <c r="G72" s="166"/>
      <c r="H72" s="166"/>
      <c r="I72" s="166"/>
      <c r="J72" s="166"/>
      <c r="K72" s="167"/>
    </row>
    <row r="73" spans="2:11" ht="45" customHeight="1">
      <c r="B73" s="168"/>
      <c r="C73" s="540" t="s">
        <v>124</v>
      </c>
      <c r="D73" s="540"/>
      <c r="E73" s="540"/>
      <c r="F73" s="540"/>
      <c r="G73" s="540"/>
      <c r="H73" s="540"/>
      <c r="I73" s="540"/>
      <c r="J73" s="540"/>
      <c r="K73" s="169"/>
    </row>
    <row r="74" spans="2:11" ht="17.25" customHeight="1">
      <c r="B74" s="168"/>
      <c r="C74" s="170" t="s">
        <v>1910</v>
      </c>
      <c r="D74" s="170"/>
      <c r="E74" s="170"/>
      <c r="F74" s="170" t="s">
        <v>1911</v>
      </c>
      <c r="G74" s="171"/>
      <c r="H74" s="170" t="s">
        <v>149</v>
      </c>
      <c r="I74" s="170" t="s">
        <v>67</v>
      </c>
      <c r="J74" s="170" t="s">
        <v>1912</v>
      </c>
      <c r="K74" s="169"/>
    </row>
    <row r="75" spans="2:11" ht="17.25" customHeight="1">
      <c r="B75" s="168"/>
      <c r="C75" s="172" t="s">
        <v>1913</v>
      </c>
      <c r="D75" s="172"/>
      <c r="E75" s="172"/>
      <c r="F75" s="173" t="s">
        <v>1914</v>
      </c>
      <c r="G75" s="174"/>
      <c r="H75" s="172"/>
      <c r="I75" s="172"/>
      <c r="J75" s="172" t="s">
        <v>1915</v>
      </c>
      <c r="K75" s="169"/>
    </row>
    <row r="76" spans="2:11" ht="5.25" customHeight="1">
      <c r="B76" s="168"/>
      <c r="C76" s="175"/>
      <c r="D76" s="175"/>
      <c r="E76" s="175"/>
      <c r="F76" s="175"/>
      <c r="G76" s="176"/>
      <c r="H76" s="175"/>
      <c r="I76" s="175"/>
      <c r="J76" s="175"/>
      <c r="K76" s="169"/>
    </row>
    <row r="77" spans="2:11" ht="15" customHeight="1">
      <c r="B77" s="168"/>
      <c r="C77" s="158" t="s">
        <v>63</v>
      </c>
      <c r="D77" s="175"/>
      <c r="E77" s="175"/>
      <c r="F77" s="177" t="s">
        <v>1916</v>
      </c>
      <c r="G77" s="176"/>
      <c r="H77" s="158" t="s">
        <v>1917</v>
      </c>
      <c r="I77" s="158" t="s">
        <v>1918</v>
      </c>
      <c r="J77" s="158">
        <v>20</v>
      </c>
      <c r="K77" s="169"/>
    </row>
    <row r="78" spans="2:11" ht="15" customHeight="1">
      <c r="B78" s="168"/>
      <c r="C78" s="158" t="s">
        <v>1919</v>
      </c>
      <c r="D78" s="158"/>
      <c r="E78" s="158"/>
      <c r="F78" s="177" t="s">
        <v>1916</v>
      </c>
      <c r="G78" s="176"/>
      <c r="H78" s="158" t="s">
        <v>1920</v>
      </c>
      <c r="I78" s="158" t="s">
        <v>1918</v>
      </c>
      <c r="J78" s="158">
        <v>120</v>
      </c>
      <c r="K78" s="169"/>
    </row>
    <row r="79" spans="2:11" ht="15" customHeight="1">
      <c r="B79" s="178"/>
      <c r="C79" s="158" t="s">
        <v>1921</v>
      </c>
      <c r="D79" s="158"/>
      <c r="E79" s="158"/>
      <c r="F79" s="177" t="s">
        <v>1922</v>
      </c>
      <c r="G79" s="176"/>
      <c r="H79" s="158" t="s">
        <v>1923</v>
      </c>
      <c r="I79" s="158" t="s">
        <v>1918</v>
      </c>
      <c r="J79" s="158">
        <v>50</v>
      </c>
      <c r="K79" s="169"/>
    </row>
    <row r="80" spans="2:11" ht="15" customHeight="1">
      <c r="B80" s="178"/>
      <c r="C80" s="158" t="s">
        <v>1924</v>
      </c>
      <c r="D80" s="158"/>
      <c r="E80" s="158"/>
      <c r="F80" s="177" t="s">
        <v>1916</v>
      </c>
      <c r="G80" s="176"/>
      <c r="H80" s="158" t="s">
        <v>1925</v>
      </c>
      <c r="I80" s="158" t="s">
        <v>1926</v>
      </c>
      <c r="J80" s="158"/>
      <c r="K80" s="169"/>
    </row>
    <row r="81" spans="2:11" ht="15" customHeight="1">
      <c r="B81" s="178"/>
      <c r="C81" s="179" t="s">
        <v>1927</v>
      </c>
      <c r="D81" s="179"/>
      <c r="E81" s="179"/>
      <c r="F81" s="180" t="s">
        <v>1922</v>
      </c>
      <c r="G81" s="179"/>
      <c r="H81" s="179" t="s">
        <v>1928</v>
      </c>
      <c r="I81" s="179" t="s">
        <v>1918</v>
      </c>
      <c r="J81" s="179">
        <v>15</v>
      </c>
      <c r="K81" s="169"/>
    </row>
    <row r="82" spans="2:11" ht="15" customHeight="1">
      <c r="B82" s="178"/>
      <c r="C82" s="179" t="s">
        <v>1929</v>
      </c>
      <c r="D82" s="179"/>
      <c r="E82" s="179"/>
      <c r="F82" s="180" t="s">
        <v>1922</v>
      </c>
      <c r="G82" s="179"/>
      <c r="H82" s="179" t="s">
        <v>1930</v>
      </c>
      <c r="I82" s="179" t="s">
        <v>1918</v>
      </c>
      <c r="J82" s="179">
        <v>15</v>
      </c>
      <c r="K82" s="169"/>
    </row>
    <row r="83" spans="2:11" ht="15" customHeight="1">
      <c r="B83" s="178"/>
      <c r="C83" s="179" t="s">
        <v>1931</v>
      </c>
      <c r="D83" s="179"/>
      <c r="E83" s="179"/>
      <c r="F83" s="180" t="s">
        <v>1922</v>
      </c>
      <c r="G83" s="179"/>
      <c r="H83" s="179" t="s">
        <v>1932</v>
      </c>
      <c r="I83" s="179" t="s">
        <v>1918</v>
      </c>
      <c r="J83" s="179">
        <v>20</v>
      </c>
      <c r="K83" s="169"/>
    </row>
    <row r="84" spans="2:11" ht="15" customHeight="1">
      <c r="B84" s="178"/>
      <c r="C84" s="179" t="s">
        <v>1933</v>
      </c>
      <c r="D84" s="179"/>
      <c r="E84" s="179"/>
      <c r="F84" s="180" t="s">
        <v>1922</v>
      </c>
      <c r="G84" s="179"/>
      <c r="H84" s="179" t="s">
        <v>1934</v>
      </c>
      <c r="I84" s="179" t="s">
        <v>1918</v>
      </c>
      <c r="J84" s="179">
        <v>20</v>
      </c>
      <c r="K84" s="169"/>
    </row>
    <row r="85" spans="2:11" ht="15" customHeight="1">
      <c r="B85" s="178"/>
      <c r="C85" s="158" t="s">
        <v>1935</v>
      </c>
      <c r="D85" s="158"/>
      <c r="E85" s="158"/>
      <c r="F85" s="177" t="s">
        <v>1922</v>
      </c>
      <c r="G85" s="176"/>
      <c r="H85" s="158" t="s">
        <v>1936</v>
      </c>
      <c r="I85" s="158" t="s">
        <v>1918</v>
      </c>
      <c r="J85" s="158">
        <v>50</v>
      </c>
      <c r="K85" s="169"/>
    </row>
    <row r="86" spans="2:11" ht="15" customHeight="1">
      <c r="B86" s="178"/>
      <c r="C86" s="158" t="s">
        <v>1937</v>
      </c>
      <c r="D86" s="158"/>
      <c r="E86" s="158"/>
      <c r="F86" s="177" t="s">
        <v>1922</v>
      </c>
      <c r="G86" s="176"/>
      <c r="H86" s="158" t="s">
        <v>1938</v>
      </c>
      <c r="I86" s="158" t="s">
        <v>1918</v>
      </c>
      <c r="J86" s="158">
        <v>20</v>
      </c>
      <c r="K86" s="169"/>
    </row>
    <row r="87" spans="2:11" ht="15" customHeight="1">
      <c r="B87" s="178"/>
      <c r="C87" s="158" t="s">
        <v>1939</v>
      </c>
      <c r="D87" s="158"/>
      <c r="E87" s="158"/>
      <c r="F87" s="177" t="s">
        <v>1922</v>
      </c>
      <c r="G87" s="176"/>
      <c r="H87" s="158" t="s">
        <v>1940</v>
      </c>
      <c r="I87" s="158" t="s">
        <v>1918</v>
      </c>
      <c r="J87" s="158">
        <v>20</v>
      </c>
      <c r="K87" s="169"/>
    </row>
    <row r="88" spans="2:11" ht="15" customHeight="1">
      <c r="B88" s="178"/>
      <c r="C88" s="158" t="s">
        <v>1941</v>
      </c>
      <c r="D88" s="158"/>
      <c r="E88" s="158"/>
      <c r="F88" s="177" t="s">
        <v>1922</v>
      </c>
      <c r="G88" s="176"/>
      <c r="H88" s="158" t="s">
        <v>1942</v>
      </c>
      <c r="I88" s="158" t="s">
        <v>1918</v>
      </c>
      <c r="J88" s="158">
        <v>50</v>
      </c>
      <c r="K88" s="169"/>
    </row>
    <row r="89" spans="2:11" ht="15" customHeight="1">
      <c r="B89" s="178"/>
      <c r="C89" s="158" t="s">
        <v>1943</v>
      </c>
      <c r="D89" s="158"/>
      <c r="E89" s="158"/>
      <c r="F89" s="177" t="s">
        <v>1922</v>
      </c>
      <c r="G89" s="176"/>
      <c r="H89" s="158" t="s">
        <v>1943</v>
      </c>
      <c r="I89" s="158" t="s">
        <v>1918</v>
      </c>
      <c r="J89" s="158">
        <v>50</v>
      </c>
      <c r="K89" s="169"/>
    </row>
    <row r="90" spans="2:11" ht="15" customHeight="1">
      <c r="B90" s="178"/>
      <c r="C90" s="158" t="s">
        <v>154</v>
      </c>
      <c r="D90" s="158"/>
      <c r="E90" s="158"/>
      <c r="F90" s="177" t="s">
        <v>1922</v>
      </c>
      <c r="G90" s="176"/>
      <c r="H90" s="158" t="s">
        <v>1944</v>
      </c>
      <c r="I90" s="158" t="s">
        <v>1918</v>
      </c>
      <c r="J90" s="158">
        <v>255</v>
      </c>
      <c r="K90" s="169"/>
    </row>
    <row r="91" spans="2:11" ht="15" customHeight="1">
      <c r="B91" s="178"/>
      <c r="C91" s="158" t="s">
        <v>1945</v>
      </c>
      <c r="D91" s="158"/>
      <c r="E91" s="158"/>
      <c r="F91" s="177" t="s">
        <v>1916</v>
      </c>
      <c r="G91" s="176"/>
      <c r="H91" s="158" t="s">
        <v>1946</v>
      </c>
      <c r="I91" s="158" t="s">
        <v>1947</v>
      </c>
      <c r="J91" s="158"/>
      <c r="K91" s="169"/>
    </row>
    <row r="92" spans="2:11" ht="15" customHeight="1">
      <c r="B92" s="178"/>
      <c r="C92" s="158" t="s">
        <v>1948</v>
      </c>
      <c r="D92" s="158"/>
      <c r="E92" s="158"/>
      <c r="F92" s="177" t="s">
        <v>1916</v>
      </c>
      <c r="G92" s="176"/>
      <c r="H92" s="158" t="s">
        <v>1949</v>
      </c>
      <c r="I92" s="158" t="s">
        <v>1950</v>
      </c>
      <c r="J92" s="158"/>
      <c r="K92" s="169"/>
    </row>
    <row r="93" spans="2:11" ht="15" customHeight="1">
      <c r="B93" s="178"/>
      <c r="C93" s="158" t="s">
        <v>1951</v>
      </c>
      <c r="D93" s="158"/>
      <c r="E93" s="158"/>
      <c r="F93" s="177" t="s">
        <v>1916</v>
      </c>
      <c r="G93" s="176"/>
      <c r="H93" s="158" t="s">
        <v>1951</v>
      </c>
      <c r="I93" s="158" t="s">
        <v>1950</v>
      </c>
      <c r="J93" s="158"/>
      <c r="K93" s="169"/>
    </row>
    <row r="94" spans="2:11" ht="15" customHeight="1">
      <c r="B94" s="178"/>
      <c r="C94" s="158" t="s">
        <v>48</v>
      </c>
      <c r="D94" s="158"/>
      <c r="E94" s="158"/>
      <c r="F94" s="177" t="s">
        <v>1916</v>
      </c>
      <c r="G94" s="176"/>
      <c r="H94" s="158" t="s">
        <v>1952</v>
      </c>
      <c r="I94" s="158" t="s">
        <v>1950</v>
      </c>
      <c r="J94" s="158"/>
      <c r="K94" s="169"/>
    </row>
    <row r="95" spans="2:11" ht="15" customHeight="1">
      <c r="B95" s="178"/>
      <c r="C95" s="158" t="s">
        <v>58</v>
      </c>
      <c r="D95" s="158"/>
      <c r="E95" s="158"/>
      <c r="F95" s="177" t="s">
        <v>1916</v>
      </c>
      <c r="G95" s="176"/>
      <c r="H95" s="158" t="s">
        <v>1953</v>
      </c>
      <c r="I95" s="158" t="s">
        <v>1950</v>
      </c>
      <c r="J95" s="158"/>
      <c r="K95" s="169"/>
    </row>
    <row r="96" spans="2:11" ht="15" customHeight="1">
      <c r="B96" s="181"/>
      <c r="C96" s="182"/>
      <c r="D96" s="182"/>
      <c r="E96" s="182"/>
      <c r="F96" s="182"/>
      <c r="G96" s="182"/>
      <c r="H96" s="182"/>
      <c r="I96" s="182"/>
      <c r="J96" s="182"/>
      <c r="K96" s="183"/>
    </row>
    <row r="97" spans="2:11" ht="18.75" customHeight="1">
      <c r="B97" s="184"/>
      <c r="C97" s="185"/>
      <c r="D97" s="185"/>
      <c r="E97" s="185"/>
      <c r="F97" s="185"/>
      <c r="G97" s="185"/>
      <c r="H97" s="185"/>
      <c r="I97" s="185"/>
      <c r="J97" s="185"/>
      <c r="K97" s="184"/>
    </row>
    <row r="98" spans="2:11" ht="18.75" customHeight="1">
      <c r="B98" s="164"/>
      <c r="C98" s="164"/>
      <c r="D98" s="164"/>
      <c r="E98" s="164"/>
      <c r="F98" s="164"/>
      <c r="G98" s="164"/>
      <c r="H98" s="164"/>
      <c r="I98" s="164"/>
      <c r="J98" s="164"/>
      <c r="K98" s="164"/>
    </row>
    <row r="99" spans="2:11" ht="7.5" customHeight="1">
      <c r="B99" s="165"/>
      <c r="C99" s="166"/>
      <c r="D99" s="166"/>
      <c r="E99" s="166"/>
      <c r="F99" s="166"/>
      <c r="G99" s="166"/>
      <c r="H99" s="166"/>
      <c r="I99" s="166"/>
      <c r="J99" s="166"/>
      <c r="K99" s="167"/>
    </row>
    <row r="100" spans="2:11" ht="45" customHeight="1">
      <c r="B100" s="168"/>
      <c r="C100" s="540" t="s">
        <v>1954</v>
      </c>
      <c r="D100" s="540"/>
      <c r="E100" s="540"/>
      <c r="F100" s="540"/>
      <c r="G100" s="540"/>
      <c r="H100" s="540"/>
      <c r="I100" s="540"/>
      <c r="J100" s="540"/>
      <c r="K100" s="169"/>
    </row>
    <row r="101" spans="2:11" ht="17.25" customHeight="1">
      <c r="B101" s="168"/>
      <c r="C101" s="170" t="s">
        <v>1910</v>
      </c>
      <c r="D101" s="170"/>
      <c r="E101" s="170"/>
      <c r="F101" s="170" t="s">
        <v>1911</v>
      </c>
      <c r="G101" s="171"/>
      <c r="H101" s="170" t="s">
        <v>149</v>
      </c>
      <c r="I101" s="170" t="s">
        <v>67</v>
      </c>
      <c r="J101" s="170" t="s">
        <v>1912</v>
      </c>
      <c r="K101" s="169"/>
    </row>
    <row r="102" spans="2:11" ht="17.25" customHeight="1">
      <c r="B102" s="168"/>
      <c r="C102" s="172" t="s">
        <v>1913</v>
      </c>
      <c r="D102" s="172"/>
      <c r="E102" s="172"/>
      <c r="F102" s="173" t="s">
        <v>1914</v>
      </c>
      <c r="G102" s="174"/>
      <c r="H102" s="172"/>
      <c r="I102" s="172"/>
      <c r="J102" s="172" t="s">
        <v>1915</v>
      </c>
      <c r="K102" s="169"/>
    </row>
    <row r="103" spans="2:11" ht="5.25" customHeight="1">
      <c r="B103" s="168"/>
      <c r="C103" s="170"/>
      <c r="D103" s="170"/>
      <c r="E103" s="170"/>
      <c r="F103" s="170"/>
      <c r="G103" s="186"/>
      <c r="H103" s="170"/>
      <c r="I103" s="170"/>
      <c r="J103" s="170"/>
      <c r="K103" s="169"/>
    </row>
    <row r="104" spans="2:11" ht="15" customHeight="1">
      <c r="B104" s="168"/>
      <c r="C104" s="158" t="s">
        <v>63</v>
      </c>
      <c r="D104" s="175"/>
      <c r="E104" s="175"/>
      <c r="F104" s="177" t="s">
        <v>1916</v>
      </c>
      <c r="G104" s="186"/>
      <c r="H104" s="158" t="s">
        <v>1955</v>
      </c>
      <c r="I104" s="158" t="s">
        <v>1918</v>
      </c>
      <c r="J104" s="158">
        <v>20</v>
      </c>
      <c r="K104" s="169"/>
    </row>
    <row r="105" spans="2:11" ht="15" customHeight="1">
      <c r="B105" s="168"/>
      <c r="C105" s="158" t="s">
        <v>1919</v>
      </c>
      <c r="D105" s="158"/>
      <c r="E105" s="158"/>
      <c r="F105" s="177" t="s">
        <v>1916</v>
      </c>
      <c r="G105" s="158"/>
      <c r="H105" s="158" t="s">
        <v>1955</v>
      </c>
      <c r="I105" s="158" t="s">
        <v>1918</v>
      </c>
      <c r="J105" s="158">
        <v>120</v>
      </c>
      <c r="K105" s="169"/>
    </row>
    <row r="106" spans="2:11" ht="15" customHeight="1">
      <c r="B106" s="178"/>
      <c r="C106" s="158" t="s">
        <v>1921</v>
      </c>
      <c r="D106" s="158"/>
      <c r="E106" s="158"/>
      <c r="F106" s="177" t="s">
        <v>1922</v>
      </c>
      <c r="G106" s="158"/>
      <c r="H106" s="158" t="s">
        <v>1955</v>
      </c>
      <c r="I106" s="158" t="s">
        <v>1918</v>
      </c>
      <c r="J106" s="158">
        <v>50</v>
      </c>
      <c r="K106" s="169"/>
    </row>
    <row r="107" spans="2:11" ht="15" customHeight="1">
      <c r="B107" s="178"/>
      <c r="C107" s="158" t="s">
        <v>1924</v>
      </c>
      <c r="D107" s="158"/>
      <c r="E107" s="158"/>
      <c r="F107" s="177" t="s">
        <v>1916</v>
      </c>
      <c r="G107" s="158"/>
      <c r="H107" s="158" t="s">
        <v>1955</v>
      </c>
      <c r="I107" s="158" t="s">
        <v>1926</v>
      </c>
      <c r="J107" s="158"/>
      <c r="K107" s="169"/>
    </row>
    <row r="108" spans="2:11" ht="15" customHeight="1">
      <c r="B108" s="178"/>
      <c r="C108" s="158" t="s">
        <v>1935</v>
      </c>
      <c r="D108" s="158"/>
      <c r="E108" s="158"/>
      <c r="F108" s="177" t="s">
        <v>1922</v>
      </c>
      <c r="G108" s="158"/>
      <c r="H108" s="158" t="s">
        <v>1955</v>
      </c>
      <c r="I108" s="158" t="s">
        <v>1918</v>
      </c>
      <c r="J108" s="158">
        <v>50</v>
      </c>
      <c r="K108" s="169"/>
    </row>
    <row r="109" spans="2:11" ht="15" customHeight="1">
      <c r="B109" s="178"/>
      <c r="C109" s="158" t="s">
        <v>1943</v>
      </c>
      <c r="D109" s="158"/>
      <c r="E109" s="158"/>
      <c r="F109" s="177" t="s">
        <v>1922</v>
      </c>
      <c r="G109" s="158"/>
      <c r="H109" s="158" t="s">
        <v>1955</v>
      </c>
      <c r="I109" s="158" t="s">
        <v>1918</v>
      </c>
      <c r="J109" s="158">
        <v>50</v>
      </c>
      <c r="K109" s="169"/>
    </row>
    <row r="110" spans="2:11" ht="15" customHeight="1">
      <c r="B110" s="178"/>
      <c r="C110" s="158" t="s">
        <v>1941</v>
      </c>
      <c r="D110" s="158"/>
      <c r="E110" s="158"/>
      <c r="F110" s="177" t="s">
        <v>1922</v>
      </c>
      <c r="G110" s="158"/>
      <c r="H110" s="158" t="s">
        <v>1955</v>
      </c>
      <c r="I110" s="158" t="s">
        <v>1918</v>
      </c>
      <c r="J110" s="158">
        <v>50</v>
      </c>
      <c r="K110" s="169"/>
    </row>
    <row r="111" spans="2:11" ht="15" customHeight="1">
      <c r="B111" s="178"/>
      <c r="C111" s="158" t="s">
        <v>63</v>
      </c>
      <c r="D111" s="158"/>
      <c r="E111" s="158"/>
      <c r="F111" s="177" t="s">
        <v>1916</v>
      </c>
      <c r="G111" s="158"/>
      <c r="H111" s="158" t="s">
        <v>1956</v>
      </c>
      <c r="I111" s="158" t="s">
        <v>1918</v>
      </c>
      <c r="J111" s="158">
        <v>20</v>
      </c>
      <c r="K111" s="169"/>
    </row>
    <row r="112" spans="2:11" ht="15" customHeight="1">
      <c r="B112" s="178"/>
      <c r="C112" s="158" t="s">
        <v>1957</v>
      </c>
      <c r="D112" s="158"/>
      <c r="E112" s="158"/>
      <c r="F112" s="177" t="s">
        <v>1916</v>
      </c>
      <c r="G112" s="158"/>
      <c r="H112" s="158" t="s">
        <v>1958</v>
      </c>
      <c r="I112" s="158" t="s">
        <v>1918</v>
      </c>
      <c r="J112" s="158">
        <v>120</v>
      </c>
      <c r="K112" s="169"/>
    </row>
    <row r="113" spans="2:11" ht="15" customHeight="1">
      <c r="B113" s="178"/>
      <c r="C113" s="158" t="s">
        <v>48</v>
      </c>
      <c r="D113" s="158"/>
      <c r="E113" s="158"/>
      <c r="F113" s="177" t="s">
        <v>1916</v>
      </c>
      <c r="G113" s="158"/>
      <c r="H113" s="158" t="s">
        <v>1959</v>
      </c>
      <c r="I113" s="158" t="s">
        <v>1950</v>
      </c>
      <c r="J113" s="158"/>
      <c r="K113" s="169"/>
    </row>
    <row r="114" spans="2:11" ht="15" customHeight="1">
      <c r="B114" s="178"/>
      <c r="C114" s="158" t="s">
        <v>58</v>
      </c>
      <c r="D114" s="158"/>
      <c r="E114" s="158"/>
      <c r="F114" s="177" t="s">
        <v>1916</v>
      </c>
      <c r="G114" s="158"/>
      <c r="H114" s="158" t="s">
        <v>1960</v>
      </c>
      <c r="I114" s="158" t="s">
        <v>1950</v>
      </c>
      <c r="J114" s="158"/>
      <c r="K114" s="169"/>
    </row>
    <row r="115" spans="2:11" ht="15" customHeight="1">
      <c r="B115" s="178"/>
      <c r="C115" s="158" t="s">
        <v>67</v>
      </c>
      <c r="D115" s="158"/>
      <c r="E115" s="158"/>
      <c r="F115" s="177" t="s">
        <v>1916</v>
      </c>
      <c r="G115" s="158"/>
      <c r="H115" s="158" t="s">
        <v>1961</v>
      </c>
      <c r="I115" s="158" t="s">
        <v>1962</v>
      </c>
      <c r="J115" s="158"/>
      <c r="K115" s="169"/>
    </row>
    <row r="116" spans="2:11" ht="15" customHeight="1">
      <c r="B116" s="181"/>
      <c r="C116" s="187"/>
      <c r="D116" s="187"/>
      <c r="E116" s="187"/>
      <c r="F116" s="187"/>
      <c r="G116" s="187"/>
      <c r="H116" s="187"/>
      <c r="I116" s="187"/>
      <c r="J116" s="187"/>
      <c r="K116" s="183"/>
    </row>
    <row r="117" spans="2:11" ht="18.75" customHeight="1">
      <c r="B117" s="188"/>
      <c r="C117" s="154"/>
      <c r="D117" s="154"/>
      <c r="E117" s="154"/>
      <c r="F117" s="189"/>
      <c r="G117" s="154"/>
      <c r="H117" s="154"/>
      <c r="I117" s="154"/>
      <c r="J117" s="154"/>
      <c r="K117" s="188"/>
    </row>
    <row r="118" spans="2:11" ht="18.75" customHeight="1">
      <c r="B118" s="164"/>
      <c r="C118" s="164"/>
      <c r="D118" s="164"/>
      <c r="E118" s="164"/>
      <c r="F118" s="164"/>
      <c r="G118" s="164"/>
      <c r="H118" s="164"/>
      <c r="I118" s="164"/>
      <c r="J118" s="164"/>
      <c r="K118" s="164"/>
    </row>
    <row r="119" spans="2:11" ht="7.5" customHeight="1">
      <c r="B119" s="190"/>
      <c r="C119" s="191"/>
      <c r="D119" s="191"/>
      <c r="E119" s="191"/>
      <c r="F119" s="191"/>
      <c r="G119" s="191"/>
      <c r="H119" s="191"/>
      <c r="I119" s="191"/>
      <c r="J119" s="191"/>
      <c r="K119" s="192"/>
    </row>
    <row r="120" spans="2:11" ht="45" customHeight="1">
      <c r="B120" s="193"/>
      <c r="C120" s="535" t="s">
        <v>1963</v>
      </c>
      <c r="D120" s="535"/>
      <c r="E120" s="535"/>
      <c r="F120" s="535"/>
      <c r="G120" s="535"/>
      <c r="H120" s="535"/>
      <c r="I120" s="535"/>
      <c r="J120" s="535"/>
      <c r="K120" s="194"/>
    </row>
    <row r="121" spans="2:11" ht="17.25" customHeight="1">
      <c r="B121" s="195"/>
      <c r="C121" s="170" t="s">
        <v>1910</v>
      </c>
      <c r="D121" s="170"/>
      <c r="E121" s="170"/>
      <c r="F121" s="170" t="s">
        <v>1911</v>
      </c>
      <c r="G121" s="171"/>
      <c r="H121" s="170" t="s">
        <v>149</v>
      </c>
      <c r="I121" s="170" t="s">
        <v>67</v>
      </c>
      <c r="J121" s="170" t="s">
        <v>1912</v>
      </c>
      <c r="K121" s="196"/>
    </row>
    <row r="122" spans="2:11" ht="17.25" customHeight="1">
      <c r="B122" s="195"/>
      <c r="C122" s="172" t="s">
        <v>1913</v>
      </c>
      <c r="D122" s="172"/>
      <c r="E122" s="172"/>
      <c r="F122" s="173" t="s">
        <v>1914</v>
      </c>
      <c r="G122" s="174"/>
      <c r="H122" s="172"/>
      <c r="I122" s="172"/>
      <c r="J122" s="172" t="s">
        <v>1915</v>
      </c>
      <c r="K122" s="196"/>
    </row>
    <row r="123" spans="2:11" ht="5.25" customHeight="1">
      <c r="B123" s="197"/>
      <c r="C123" s="175"/>
      <c r="D123" s="175"/>
      <c r="E123" s="175"/>
      <c r="F123" s="175"/>
      <c r="G123" s="158"/>
      <c r="H123" s="175"/>
      <c r="I123" s="175"/>
      <c r="J123" s="175"/>
      <c r="K123" s="198"/>
    </row>
    <row r="124" spans="2:11" ht="15" customHeight="1">
      <c r="B124" s="197"/>
      <c r="C124" s="158" t="s">
        <v>1919</v>
      </c>
      <c r="D124" s="175"/>
      <c r="E124" s="175"/>
      <c r="F124" s="177" t="s">
        <v>1916</v>
      </c>
      <c r="G124" s="158"/>
      <c r="H124" s="158" t="s">
        <v>1955</v>
      </c>
      <c r="I124" s="158" t="s">
        <v>1918</v>
      </c>
      <c r="J124" s="158">
        <v>120</v>
      </c>
      <c r="K124" s="199"/>
    </row>
    <row r="125" spans="2:11" ht="15" customHeight="1">
      <c r="B125" s="197"/>
      <c r="C125" s="158" t="s">
        <v>1964</v>
      </c>
      <c r="D125" s="158"/>
      <c r="E125" s="158"/>
      <c r="F125" s="177" t="s">
        <v>1916</v>
      </c>
      <c r="G125" s="158"/>
      <c r="H125" s="158" t="s">
        <v>1965</v>
      </c>
      <c r="I125" s="158" t="s">
        <v>1918</v>
      </c>
      <c r="J125" s="158" t="s">
        <v>1966</v>
      </c>
      <c r="K125" s="199"/>
    </row>
    <row r="126" spans="2:11" ht="15" customHeight="1">
      <c r="B126" s="197"/>
      <c r="C126" s="158" t="s">
        <v>1865</v>
      </c>
      <c r="D126" s="158"/>
      <c r="E126" s="158"/>
      <c r="F126" s="177" t="s">
        <v>1916</v>
      </c>
      <c r="G126" s="158"/>
      <c r="H126" s="158" t="s">
        <v>1967</v>
      </c>
      <c r="I126" s="158" t="s">
        <v>1918</v>
      </c>
      <c r="J126" s="158" t="s">
        <v>1966</v>
      </c>
      <c r="K126" s="199"/>
    </row>
    <row r="127" spans="2:11" ht="15" customHeight="1">
      <c r="B127" s="197"/>
      <c r="C127" s="158" t="s">
        <v>1927</v>
      </c>
      <c r="D127" s="158"/>
      <c r="E127" s="158"/>
      <c r="F127" s="177" t="s">
        <v>1922</v>
      </c>
      <c r="G127" s="158"/>
      <c r="H127" s="158" t="s">
        <v>1928</v>
      </c>
      <c r="I127" s="158" t="s">
        <v>1918</v>
      </c>
      <c r="J127" s="158">
        <v>15</v>
      </c>
      <c r="K127" s="199"/>
    </row>
    <row r="128" spans="2:11" ht="15" customHeight="1">
      <c r="B128" s="197"/>
      <c r="C128" s="179" t="s">
        <v>1929</v>
      </c>
      <c r="D128" s="179"/>
      <c r="E128" s="179"/>
      <c r="F128" s="180" t="s">
        <v>1922</v>
      </c>
      <c r="G128" s="179"/>
      <c r="H128" s="179" t="s">
        <v>1930</v>
      </c>
      <c r="I128" s="179" t="s">
        <v>1918</v>
      </c>
      <c r="J128" s="179">
        <v>15</v>
      </c>
      <c r="K128" s="199"/>
    </row>
    <row r="129" spans="2:11" ht="15" customHeight="1">
      <c r="B129" s="197"/>
      <c r="C129" s="179" t="s">
        <v>1931</v>
      </c>
      <c r="D129" s="179"/>
      <c r="E129" s="179"/>
      <c r="F129" s="180" t="s">
        <v>1922</v>
      </c>
      <c r="G129" s="179"/>
      <c r="H129" s="179" t="s">
        <v>1932</v>
      </c>
      <c r="I129" s="179" t="s">
        <v>1918</v>
      </c>
      <c r="J129" s="179">
        <v>20</v>
      </c>
      <c r="K129" s="199"/>
    </row>
    <row r="130" spans="2:11" ht="15" customHeight="1">
      <c r="B130" s="197"/>
      <c r="C130" s="179" t="s">
        <v>1933</v>
      </c>
      <c r="D130" s="179"/>
      <c r="E130" s="179"/>
      <c r="F130" s="180" t="s">
        <v>1922</v>
      </c>
      <c r="G130" s="179"/>
      <c r="H130" s="179" t="s">
        <v>1934</v>
      </c>
      <c r="I130" s="179" t="s">
        <v>1918</v>
      </c>
      <c r="J130" s="179">
        <v>20</v>
      </c>
      <c r="K130" s="199"/>
    </row>
    <row r="131" spans="2:11" ht="15" customHeight="1">
      <c r="B131" s="197"/>
      <c r="C131" s="158" t="s">
        <v>1921</v>
      </c>
      <c r="D131" s="158"/>
      <c r="E131" s="158"/>
      <c r="F131" s="177" t="s">
        <v>1922</v>
      </c>
      <c r="G131" s="158"/>
      <c r="H131" s="158" t="s">
        <v>1955</v>
      </c>
      <c r="I131" s="158" t="s">
        <v>1918</v>
      </c>
      <c r="J131" s="158">
        <v>50</v>
      </c>
      <c r="K131" s="199"/>
    </row>
    <row r="132" spans="2:11" ht="15" customHeight="1">
      <c r="B132" s="197"/>
      <c r="C132" s="158" t="s">
        <v>1935</v>
      </c>
      <c r="D132" s="158"/>
      <c r="E132" s="158"/>
      <c r="F132" s="177" t="s">
        <v>1922</v>
      </c>
      <c r="G132" s="158"/>
      <c r="H132" s="158" t="s">
        <v>1955</v>
      </c>
      <c r="I132" s="158" t="s">
        <v>1918</v>
      </c>
      <c r="J132" s="158">
        <v>50</v>
      </c>
      <c r="K132" s="199"/>
    </row>
    <row r="133" spans="2:11" ht="15" customHeight="1">
      <c r="B133" s="197"/>
      <c r="C133" s="158" t="s">
        <v>1941</v>
      </c>
      <c r="D133" s="158"/>
      <c r="E133" s="158"/>
      <c r="F133" s="177" t="s">
        <v>1922</v>
      </c>
      <c r="G133" s="158"/>
      <c r="H133" s="158" t="s">
        <v>1955</v>
      </c>
      <c r="I133" s="158" t="s">
        <v>1918</v>
      </c>
      <c r="J133" s="158">
        <v>50</v>
      </c>
      <c r="K133" s="199"/>
    </row>
    <row r="134" spans="2:11" ht="15" customHeight="1">
      <c r="B134" s="197"/>
      <c r="C134" s="158" t="s">
        <v>1943</v>
      </c>
      <c r="D134" s="158"/>
      <c r="E134" s="158"/>
      <c r="F134" s="177" t="s">
        <v>1922</v>
      </c>
      <c r="G134" s="158"/>
      <c r="H134" s="158" t="s">
        <v>1955</v>
      </c>
      <c r="I134" s="158" t="s">
        <v>1918</v>
      </c>
      <c r="J134" s="158">
        <v>50</v>
      </c>
      <c r="K134" s="199"/>
    </row>
    <row r="135" spans="2:11" ht="15" customHeight="1">
      <c r="B135" s="197"/>
      <c r="C135" s="158" t="s">
        <v>154</v>
      </c>
      <c r="D135" s="158"/>
      <c r="E135" s="158"/>
      <c r="F135" s="177" t="s">
        <v>1922</v>
      </c>
      <c r="G135" s="158"/>
      <c r="H135" s="158" t="s">
        <v>1968</v>
      </c>
      <c r="I135" s="158" t="s">
        <v>1918</v>
      </c>
      <c r="J135" s="158">
        <v>255</v>
      </c>
      <c r="K135" s="199"/>
    </row>
    <row r="136" spans="2:11" ht="15" customHeight="1">
      <c r="B136" s="197"/>
      <c r="C136" s="158" t="s">
        <v>1945</v>
      </c>
      <c r="D136" s="158"/>
      <c r="E136" s="158"/>
      <c r="F136" s="177" t="s">
        <v>1916</v>
      </c>
      <c r="G136" s="158"/>
      <c r="H136" s="158" t="s">
        <v>1969</v>
      </c>
      <c r="I136" s="158" t="s">
        <v>1947</v>
      </c>
      <c r="J136" s="158"/>
      <c r="K136" s="199"/>
    </row>
    <row r="137" spans="2:11" ht="15" customHeight="1">
      <c r="B137" s="197"/>
      <c r="C137" s="158" t="s">
        <v>1948</v>
      </c>
      <c r="D137" s="158"/>
      <c r="E137" s="158"/>
      <c r="F137" s="177" t="s">
        <v>1916</v>
      </c>
      <c r="G137" s="158"/>
      <c r="H137" s="158" t="s">
        <v>1970</v>
      </c>
      <c r="I137" s="158" t="s">
        <v>1950</v>
      </c>
      <c r="J137" s="158"/>
      <c r="K137" s="199"/>
    </row>
    <row r="138" spans="2:11" ht="15" customHeight="1">
      <c r="B138" s="197"/>
      <c r="C138" s="158" t="s">
        <v>1951</v>
      </c>
      <c r="D138" s="158"/>
      <c r="E138" s="158"/>
      <c r="F138" s="177" t="s">
        <v>1916</v>
      </c>
      <c r="G138" s="158"/>
      <c r="H138" s="158" t="s">
        <v>1951</v>
      </c>
      <c r="I138" s="158" t="s">
        <v>1950</v>
      </c>
      <c r="J138" s="158"/>
      <c r="K138" s="199"/>
    </row>
    <row r="139" spans="2:11" ht="15" customHeight="1">
      <c r="B139" s="197"/>
      <c r="C139" s="158" t="s">
        <v>48</v>
      </c>
      <c r="D139" s="158"/>
      <c r="E139" s="158"/>
      <c r="F139" s="177" t="s">
        <v>1916</v>
      </c>
      <c r="G139" s="158"/>
      <c r="H139" s="158" t="s">
        <v>1971</v>
      </c>
      <c r="I139" s="158" t="s">
        <v>1950</v>
      </c>
      <c r="J139" s="158"/>
      <c r="K139" s="199"/>
    </row>
    <row r="140" spans="2:11" ht="15" customHeight="1">
      <c r="B140" s="197"/>
      <c r="C140" s="158" t="s">
        <v>1972</v>
      </c>
      <c r="D140" s="158"/>
      <c r="E140" s="158"/>
      <c r="F140" s="177" t="s">
        <v>1916</v>
      </c>
      <c r="G140" s="158"/>
      <c r="H140" s="158" t="s">
        <v>1973</v>
      </c>
      <c r="I140" s="158" t="s">
        <v>1950</v>
      </c>
      <c r="J140" s="158"/>
      <c r="K140" s="199"/>
    </row>
    <row r="141" spans="2:11" ht="15" customHeight="1">
      <c r="B141" s="200"/>
      <c r="C141" s="201"/>
      <c r="D141" s="201"/>
      <c r="E141" s="201"/>
      <c r="F141" s="201"/>
      <c r="G141" s="201"/>
      <c r="H141" s="201"/>
      <c r="I141" s="201"/>
      <c r="J141" s="201"/>
      <c r="K141" s="202"/>
    </row>
    <row r="142" spans="2:11" ht="18.75" customHeight="1">
      <c r="B142" s="154"/>
      <c r="C142" s="154"/>
      <c r="D142" s="154"/>
      <c r="E142" s="154"/>
      <c r="F142" s="189"/>
      <c r="G142" s="154"/>
      <c r="H142" s="154"/>
      <c r="I142" s="154"/>
      <c r="J142" s="154"/>
      <c r="K142" s="154"/>
    </row>
    <row r="143" spans="2:11" ht="18.75" customHeight="1">
      <c r="B143" s="164"/>
      <c r="C143" s="164"/>
      <c r="D143" s="164"/>
      <c r="E143" s="164"/>
      <c r="F143" s="164"/>
      <c r="G143" s="164"/>
      <c r="H143" s="164"/>
      <c r="I143" s="164"/>
      <c r="J143" s="164"/>
      <c r="K143" s="164"/>
    </row>
    <row r="144" spans="2:11" ht="7.5" customHeight="1">
      <c r="B144" s="165"/>
      <c r="C144" s="166"/>
      <c r="D144" s="166"/>
      <c r="E144" s="166"/>
      <c r="F144" s="166"/>
      <c r="G144" s="166"/>
      <c r="H144" s="166"/>
      <c r="I144" s="166"/>
      <c r="J144" s="166"/>
      <c r="K144" s="167"/>
    </row>
    <row r="145" spans="2:11" ht="45" customHeight="1">
      <c r="B145" s="168"/>
      <c r="C145" s="540" t="s">
        <v>1974</v>
      </c>
      <c r="D145" s="540"/>
      <c r="E145" s="540"/>
      <c r="F145" s="540"/>
      <c r="G145" s="540"/>
      <c r="H145" s="540"/>
      <c r="I145" s="540"/>
      <c r="J145" s="540"/>
      <c r="K145" s="169"/>
    </row>
    <row r="146" spans="2:11" ht="17.25" customHeight="1">
      <c r="B146" s="168"/>
      <c r="C146" s="170" t="s">
        <v>1910</v>
      </c>
      <c r="D146" s="170"/>
      <c r="E146" s="170"/>
      <c r="F146" s="170" t="s">
        <v>1911</v>
      </c>
      <c r="G146" s="171"/>
      <c r="H146" s="170" t="s">
        <v>149</v>
      </c>
      <c r="I146" s="170" t="s">
        <v>67</v>
      </c>
      <c r="J146" s="170" t="s">
        <v>1912</v>
      </c>
      <c r="K146" s="169"/>
    </row>
    <row r="147" spans="2:11" ht="17.25" customHeight="1">
      <c r="B147" s="168"/>
      <c r="C147" s="172" t="s">
        <v>1913</v>
      </c>
      <c r="D147" s="172"/>
      <c r="E147" s="172"/>
      <c r="F147" s="173" t="s">
        <v>1914</v>
      </c>
      <c r="G147" s="174"/>
      <c r="H147" s="172"/>
      <c r="I147" s="172"/>
      <c r="J147" s="172" t="s">
        <v>1915</v>
      </c>
      <c r="K147" s="169"/>
    </row>
    <row r="148" spans="2:11" ht="5.25" customHeight="1">
      <c r="B148" s="178"/>
      <c r="C148" s="175"/>
      <c r="D148" s="175"/>
      <c r="E148" s="175"/>
      <c r="F148" s="175"/>
      <c r="G148" s="176"/>
      <c r="H148" s="175"/>
      <c r="I148" s="175"/>
      <c r="J148" s="175"/>
      <c r="K148" s="199"/>
    </row>
    <row r="149" spans="2:11" ht="15" customHeight="1">
      <c r="B149" s="178"/>
      <c r="C149" s="203" t="s">
        <v>1919</v>
      </c>
      <c r="D149" s="158"/>
      <c r="E149" s="158"/>
      <c r="F149" s="204" t="s">
        <v>1916</v>
      </c>
      <c r="G149" s="158"/>
      <c r="H149" s="203" t="s">
        <v>1955</v>
      </c>
      <c r="I149" s="203" t="s">
        <v>1918</v>
      </c>
      <c r="J149" s="203">
        <v>120</v>
      </c>
      <c r="K149" s="199"/>
    </row>
    <row r="150" spans="2:11" ht="15" customHeight="1">
      <c r="B150" s="178"/>
      <c r="C150" s="203" t="s">
        <v>1964</v>
      </c>
      <c r="D150" s="158"/>
      <c r="E150" s="158"/>
      <c r="F150" s="204" t="s">
        <v>1916</v>
      </c>
      <c r="G150" s="158"/>
      <c r="H150" s="203" t="s">
        <v>1975</v>
      </c>
      <c r="I150" s="203" t="s">
        <v>1918</v>
      </c>
      <c r="J150" s="203" t="s">
        <v>1966</v>
      </c>
      <c r="K150" s="199"/>
    </row>
    <row r="151" spans="2:11" ht="15" customHeight="1">
      <c r="B151" s="178"/>
      <c r="C151" s="203" t="s">
        <v>1865</v>
      </c>
      <c r="D151" s="158"/>
      <c r="E151" s="158"/>
      <c r="F151" s="204" t="s">
        <v>1916</v>
      </c>
      <c r="G151" s="158"/>
      <c r="H151" s="203" t="s">
        <v>1976</v>
      </c>
      <c r="I151" s="203" t="s">
        <v>1918</v>
      </c>
      <c r="J151" s="203" t="s">
        <v>1966</v>
      </c>
      <c r="K151" s="199"/>
    </row>
    <row r="152" spans="2:11" ht="15" customHeight="1">
      <c r="B152" s="178"/>
      <c r="C152" s="203" t="s">
        <v>1921</v>
      </c>
      <c r="D152" s="158"/>
      <c r="E152" s="158"/>
      <c r="F152" s="204" t="s">
        <v>1922</v>
      </c>
      <c r="G152" s="158"/>
      <c r="H152" s="203" t="s">
        <v>1955</v>
      </c>
      <c r="I152" s="203" t="s">
        <v>1918</v>
      </c>
      <c r="J152" s="203">
        <v>50</v>
      </c>
      <c r="K152" s="199"/>
    </row>
    <row r="153" spans="2:11" ht="15" customHeight="1">
      <c r="B153" s="178"/>
      <c r="C153" s="203" t="s">
        <v>1924</v>
      </c>
      <c r="D153" s="158"/>
      <c r="E153" s="158"/>
      <c r="F153" s="204" t="s">
        <v>1916</v>
      </c>
      <c r="G153" s="158"/>
      <c r="H153" s="203" t="s">
        <v>1955</v>
      </c>
      <c r="I153" s="203" t="s">
        <v>1926</v>
      </c>
      <c r="J153" s="203"/>
      <c r="K153" s="199"/>
    </row>
    <row r="154" spans="2:11" ht="15" customHeight="1">
      <c r="B154" s="178"/>
      <c r="C154" s="203" t="s">
        <v>1935</v>
      </c>
      <c r="D154" s="158"/>
      <c r="E154" s="158"/>
      <c r="F154" s="204" t="s">
        <v>1922</v>
      </c>
      <c r="G154" s="158"/>
      <c r="H154" s="203" t="s">
        <v>1955</v>
      </c>
      <c r="I154" s="203" t="s">
        <v>1918</v>
      </c>
      <c r="J154" s="203">
        <v>50</v>
      </c>
      <c r="K154" s="199"/>
    </row>
    <row r="155" spans="2:11" ht="15" customHeight="1">
      <c r="B155" s="178"/>
      <c r="C155" s="203" t="s">
        <v>1943</v>
      </c>
      <c r="D155" s="158"/>
      <c r="E155" s="158"/>
      <c r="F155" s="204" t="s">
        <v>1922</v>
      </c>
      <c r="G155" s="158"/>
      <c r="H155" s="203" t="s">
        <v>1955</v>
      </c>
      <c r="I155" s="203" t="s">
        <v>1918</v>
      </c>
      <c r="J155" s="203">
        <v>50</v>
      </c>
      <c r="K155" s="199"/>
    </row>
    <row r="156" spans="2:11" ht="15" customHeight="1">
      <c r="B156" s="178"/>
      <c r="C156" s="203" t="s">
        <v>1941</v>
      </c>
      <c r="D156" s="158"/>
      <c r="E156" s="158"/>
      <c r="F156" s="204" t="s">
        <v>1922</v>
      </c>
      <c r="G156" s="158"/>
      <c r="H156" s="203" t="s">
        <v>1955</v>
      </c>
      <c r="I156" s="203" t="s">
        <v>1918</v>
      </c>
      <c r="J156" s="203">
        <v>50</v>
      </c>
      <c r="K156" s="199"/>
    </row>
    <row r="157" spans="2:11" ht="15" customHeight="1">
      <c r="B157" s="178"/>
      <c r="C157" s="203" t="s">
        <v>129</v>
      </c>
      <c r="D157" s="158"/>
      <c r="E157" s="158"/>
      <c r="F157" s="204" t="s">
        <v>1916</v>
      </c>
      <c r="G157" s="158"/>
      <c r="H157" s="203" t="s">
        <v>1977</v>
      </c>
      <c r="I157" s="203" t="s">
        <v>1918</v>
      </c>
      <c r="J157" s="203" t="s">
        <v>1978</v>
      </c>
      <c r="K157" s="199"/>
    </row>
    <row r="158" spans="2:11" ht="15" customHeight="1">
      <c r="B158" s="178"/>
      <c r="C158" s="203" t="s">
        <v>1979</v>
      </c>
      <c r="D158" s="158"/>
      <c r="E158" s="158"/>
      <c r="F158" s="204" t="s">
        <v>1916</v>
      </c>
      <c r="G158" s="158"/>
      <c r="H158" s="203" t="s">
        <v>1980</v>
      </c>
      <c r="I158" s="203" t="s">
        <v>1950</v>
      </c>
      <c r="J158" s="203"/>
      <c r="K158" s="199"/>
    </row>
    <row r="159" spans="2:11" ht="15" customHeight="1">
      <c r="B159" s="205"/>
      <c r="C159" s="187"/>
      <c r="D159" s="187"/>
      <c r="E159" s="187"/>
      <c r="F159" s="187"/>
      <c r="G159" s="187"/>
      <c r="H159" s="187"/>
      <c r="I159" s="187"/>
      <c r="J159" s="187"/>
      <c r="K159" s="206"/>
    </row>
    <row r="160" spans="2:11" ht="18.75" customHeight="1">
      <c r="B160" s="154"/>
      <c r="C160" s="158"/>
      <c r="D160" s="158"/>
      <c r="E160" s="158"/>
      <c r="F160" s="177"/>
      <c r="G160" s="158"/>
      <c r="H160" s="158"/>
      <c r="I160" s="158"/>
      <c r="J160" s="158"/>
      <c r="K160" s="154"/>
    </row>
    <row r="161" spans="2:11" ht="18.75" customHeight="1">
      <c r="B161" s="164"/>
      <c r="C161" s="164"/>
      <c r="D161" s="164"/>
      <c r="E161" s="164"/>
      <c r="F161" s="164"/>
      <c r="G161" s="164"/>
      <c r="H161" s="164"/>
      <c r="I161" s="164"/>
      <c r="J161" s="164"/>
      <c r="K161" s="164"/>
    </row>
    <row r="162" spans="2:11" ht="7.5" customHeight="1">
      <c r="B162" s="146"/>
      <c r="C162" s="147"/>
      <c r="D162" s="147"/>
      <c r="E162" s="147"/>
      <c r="F162" s="147"/>
      <c r="G162" s="147"/>
      <c r="H162" s="147"/>
      <c r="I162" s="147"/>
      <c r="J162" s="147"/>
      <c r="K162" s="148"/>
    </row>
    <row r="163" spans="2:11" ht="45" customHeight="1">
      <c r="B163" s="149"/>
      <c r="C163" s="535" t="s">
        <v>1981</v>
      </c>
      <c r="D163" s="535"/>
      <c r="E163" s="535"/>
      <c r="F163" s="535"/>
      <c r="G163" s="535"/>
      <c r="H163" s="535"/>
      <c r="I163" s="535"/>
      <c r="J163" s="535"/>
      <c r="K163" s="150"/>
    </row>
    <row r="164" spans="2:11" ht="17.25" customHeight="1">
      <c r="B164" s="149"/>
      <c r="C164" s="170" t="s">
        <v>1910</v>
      </c>
      <c r="D164" s="170"/>
      <c r="E164" s="170"/>
      <c r="F164" s="170" t="s">
        <v>1911</v>
      </c>
      <c r="G164" s="207"/>
      <c r="H164" s="208" t="s">
        <v>149</v>
      </c>
      <c r="I164" s="208" t="s">
        <v>67</v>
      </c>
      <c r="J164" s="170" t="s">
        <v>1912</v>
      </c>
      <c r="K164" s="150"/>
    </row>
    <row r="165" spans="2:11" ht="17.25" customHeight="1">
      <c r="B165" s="151"/>
      <c r="C165" s="172" t="s">
        <v>1913</v>
      </c>
      <c r="D165" s="172"/>
      <c r="E165" s="172"/>
      <c r="F165" s="173" t="s">
        <v>1914</v>
      </c>
      <c r="G165" s="209"/>
      <c r="H165" s="210"/>
      <c r="I165" s="210"/>
      <c r="J165" s="172" t="s">
        <v>1915</v>
      </c>
      <c r="K165" s="152"/>
    </row>
    <row r="166" spans="2:11" ht="5.25" customHeight="1">
      <c r="B166" s="178"/>
      <c r="C166" s="175"/>
      <c r="D166" s="175"/>
      <c r="E166" s="175"/>
      <c r="F166" s="175"/>
      <c r="G166" s="176"/>
      <c r="H166" s="175"/>
      <c r="I166" s="175"/>
      <c r="J166" s="175"/>
      <c r="K166" s="199"/>
    </row>
    <row r="167" spans="2:11" ht="15" customHeight="1">
      <c r="B167" s="178"/>
      <c r="C167" s="158" t="s">
        <v>1919</v>
      </c>
      <c r="D167" s="158"/>
      <c r="E167" s="158"/>
      <c r="F167" s="177" t="s">
        <v>1916</v>
      </c>
      <c r="G167" s="158"/>
      <c r="H167" s="158" t="s">
        <v>1955</v>
      </c>
      <c r="I167" s="158" t="s">
        <v>1918</v>
      </c>
      <c r="J167" s="158">
        <v>120</v>
      </c>
      <c r="K167" s="199"/>
    </row>
    <row r="168" spans="2:11" ht="15" customHeight="1">
      <c r="B168" s="178"/>
      <c r="C168" s="158" t="s">
        <v>1964</v>
      </c>
      <c r="D168" s="158"/>
      <c r="E168" s="158"/>
      <c r="F168" s="177" t="s">
        <v>1916</v>
      </c>
      <c r="G168" s="158"/>
      <c r="H168" s="158" t="s">
        <v>1965</v>
      </c>
      <c r="I168" s="158" t="s">
        <v>1918</v>
      </c>
      <c r="J168" s="158" t="s">
        <v>1966</v>
      </c>
      <c r="K168" s="199"/>
    </row>
    <row r="169" spans="2:11" ht="15" customHeight="1">
      <c r="B169" s="178"/>
      <c r="C169" s="158" t="s">
        <v>1865</v>
      </c>
      <c r="D169" s="158"/>
      <c r="E169" s="158"/>
      <c r="F169" s="177" t="s">
        <v>1916</v>
      </c>
      <c r="G169" s="158"/>
      <c r="H169" s="158" t="s">
        <v>1982</v>
      </c>
      <c r="I169" s="158" t="s">
        <v>1918</v>
      </c>
      <c r="J169" s="158" t="s">
        <v>1966</v>
      </c>
      <c r="K169" s="199"/>
    </row>
    <row r="170" spans="2:11" ht="15" customHeight="1">
      <c r="B170" s="178"/>
      <c r="C170" s="158" t="s">
        <v>1921</v>
      </c>
      <c r="D170" s="158"/>
      <c r="E170" s="158"/>
      <c r="F170" s="177" t="s">
        <v>1922</v>
      </c>
      <c r="G170" s="158"/>
      <c r="H170" s="158" t="s">
        <v>1982</v>
      </c>
      <c r="I170" s="158" t="s">
        <v>1918</v>
      </c>
      <c r="J170" s="158">
        <v>50</v>
      </c>
      <c r="K170" s="199"/>
    </row>
    <row r="171" spans="2:11" ht="15" customHeight="1">
      <c r="B171" s="178"/>
      <c r="C171" s="158" t="s">
        <v>1924</v>
      </c>
      <c r="D171" s="158"/>
      <c r="E171" s="158"/>
      <c r="F171" s="177" t="s">
        <v>1916</v>
      </c>
      <c r="G171" s="158"/>
      <c r="H171" s="158" t="s">
        <v>1982</v>
      </c>
      <c r="I171" s="158" t="s">
        <v>1926</v>
      </c>
      <c r="J171" s="158"/>
      <c r="K171" s="199"/>
    </row>
    <row r="172" spans="2:11" ht="15" customHeight="1">
      <c r="B172" s="178"/>
      <c r="C172" s="158" t="s">
        <v>1935</v>
      </c>
      <c r="D172" s="158"/>
      <c r="E172" s="158"/>
      <c r="F172" s="177" t="s">
        <v>1922</v>
      </c>
      <c r="G172" s="158"/>
      <c r="H172" s="158" t="s">
        <v>1982</v>
      </c>
      <c r="I172" s="158" t="s">
        <v>1918</v>
      </c>
      <c r="J172" s="158">
        <v>50</v>
      </c>
      <c r="K172" s="199"/>
    </row>
    <row r="173" spans="2:11" ht="15" customHeight="1">
      <c r="B173" s="178"/>
      <c r="C173" s="158" t="s">
        <v>1943</v>
      </c>
      <c r="D173" s="158"/>
      <c r="E173" s="158"/>
      <c r="F173" s="177" t="s">
        <v>1922</v>
      </c>
      <c r="G173" s="158"/>
      <c r="H173" s="158" t="s">
        <v>1982</v>
      </c>
      <c r="I173" s="158" t="s">
        <v>1918</v>
      </c>
      <c r="J173" s="158">
        <v>50</v>
      </c>
      <c r="K173" s="199"/>
    </row>
    <row r="174" spans="2:11" ht="15" customHeight="1">
      <c r="B174" s="178"/>
      <c r="C174" s="158" t="s">
        <v>1941</v>
      </c>
      <c r="D174" s="158"/>
      <c r="E174" s="158"/>
      <c r="F174" s="177" t="s">
        <v>1922</v>
      </c>
      <c r="G174" s="158"/>
      <c r="H174" s="158" t="s">
        <v>1982</v>
      </c>
      <c r="I174" s="158" t="s">
        <v>1918</v>
      </c>
      <c r="J174" s="158">
        <v>50</v>
      </c>
      <c r="K174" s="199"/>
    </row>
    <row r="175" spans="2:11" ht="15" customHeight="1">
      <c r="B175" s="178"/>
      <c r="C175" s="158" t="s">
        <v>148</v>
      </c>
      <c r="D175" s="158"/>
      <c r="E175" s="158"/>
      <c r="F175" s="177" t="s">
        <v>1916</v>
      </c>
      <c r="G175" s="158"/>
      <c r="H175" s="158" t="s">
        <v>1983</v>
      </c>
      <c r="I175" s="158" t="s">
        <v>1984</v>
      </c>
      <c r="J175" s="158"/>
      <c r="K175" s="199"/>
    </row>
    <row r="176" spans="2:11" ht="15" customHeight="1">
      <c r="B176" s="178"/>
      <c r="C176" s="158" t="s">
        <v>67</v>
      </c>
      <c r="D176" s="158"/>
      <c r="E176" s="158"/>
      <c r="F176" s="177" t="s">
        <v>1916</v>
      </c>
      <c r="G176" s="158"/>
      <c r="H176" s="158" t="s">
        <v>1985</v>
      </c>
      <c r="I176" s="158" t="s">
        <v>1986</v>
      </c>
      <c r="J176" s="158">
        <v>1</v>
      </c>
      <c r="K176" s="199"/>
    </row>
    <row r="177" spans="2:11" ht="15" customHeight="1">
      <c r="B177" s="178"/>
      <c r="C177" s="158" t="s">
        <v>63</v>
      </c>
      <c r="D177" s="158"/>
      <c r="E177" s="158"/>
      <c r="F177" s="177" t="s">
        <v>1916</v>
      </c>
      <c r="G177" s="158"/>
      <c r="H177" s="158" t="s">
        <v>1987</v>
      </c>
      <c r="I177" s="158" t="s">
        <v>1918</v>
      </c>
      <c r="J177" s="158">
        <v>20</v>
      </c>
      <c r="K177" s="199"/>
    </row>
    <row r="178" spans="2:11" ht="15" customHeight="1">
      <c r="B178" s="178"/>
      <c r="C178" s="158" t="s">
        <v>149</v>
      </c>
      <c r="D178" s="158"/>
      <c r="E178" s="158"/>
      <c r="F178" s="177" t="s">
        <v>1916</v>
      </c>
      <c r="G178" s="158"/>
      <c r="H178" s="158" t="s">
        <v>1988</v>
      </c>
      <c r="I178" s="158" t="s">
        <v>1918</v>
      </c>
      <c r="J178" s="158">
        <v>255</v>
      </c>
      <c r="K178" s="199"/>
    </row>
    <row r="179" spans="2:11" ht="15" customHeight="1">
      <c r="B179" s="178"/>
      <c r="C179" s="158" t="s">
        <v>150</v>
      </c>
      <c r="D179" s="158"/>
      <c r="E179" s="158"/>
      <c r="F179" s="177" t="s">
        <v>1916</v>
      </c>
      <c r="G179" s="158"/>
      <c r="H179" s="158" t="s">
        <v>1881</v>
      </c>
      <c r="I179" s="158" t="s">
        <v>1918</v>
      </c>
      <c r="J179" s="158">
        <v>10</v>
      </c>
      <c r="K179" s="199"/>
    </row>
    <row r="180" spans="2:11" ht="15" customHeight="1">
      <c r="B180" s="178"/>
      <c r="C180" s="158" t="s">
        <v>151</v>
      </c>
      <c r="D180" s="158"/>
      <c r="E180" s="158"/>
      <c r="F180" s="177" t="s">
        <v>1916</v>
      </c>
      <c r="G180" s="158"/>
      <c r="H180" s="158" t="s">
        <v>1989</v>
      </c>
      <c r="I180" s="158" t="s">
        <v>1950</v>
      </c>
      <c r="J180" s="158"/>
      <c r="K180" s="199"/>
    </row>
    <row r="181" spans="2:11" ht="15" customHeight="1">
      <c r="B181" s="178"/>
      <c r="C181" s="158" t="s">
        <v>1990</v>
      </c>
      <c r="D181" s="158"/>
      <c r="E181" s="158"/>
      <c r="F181" s="177" t="s">
        <v>1916</v>
      </c>
      <c r="G181" s="158"/>
      <c r="H181" s="158" t="s">
        <v>1991</v>
      </c>
      <c r="I181" s="158" t="s">
        <v>1950</v>
      </c>
      <c r="J181" s="158"/>
      <c r="K181" s="199"/>
    </row>
    <row r="182" spans="2:11" ht="15" customHeight="1">
      <c r="B182" s="178"/>
      <c r="C182" s="158" t="s">
        <v>1979</v>
      </c>
      <c r="D182" s="158"/>
      <c r="E182" s="158"/>
      <c r="F182" s="177" t="s">
        <v>1916</v>
      </c>
      <c r="G182" s="158"/>
      <c r="H182" s="158" t="s">
        <v>1992</v>
      </c>
      <c r="I182" s="158" t="s">
        <v>1950</v>
      </c>
      <c r="J182" s="158"/>
      <c r="K182" s="199"/>
    </row>
    <row r="183" spans="2:11" ht="15" customHeight="1">
      <c r="B183" s="178"/>
      <c r="C183" s="158" t="s">
        <v>153</v>
      </c>
      <c r="D183" s="158"/>
      <c r="E183" s="158"/>
      <c r="F183" s="177" t="s">
        <v>1922</v>
      </c>
      <c r="G183" s="158"/>
      <c r="H183" s="158" t="s">
        <v>1993</v>
      </c>
      <c r="I183" s="158" t="s">
        <v>1918</v>
      </c>
      <c r="J183" s="158">
        <v>50</v>
      </c>
      <c r="K183" s="199"/>
    </row>
    <row r="184" spans="2:11" ht="15" customHeight="1">
      <c r="B184" s="178"/>
      <c r="C184" s="158" t="s">
        <v>1994</v>
      </c>
      <c r="D184" s="158"/>
      <c r="E184" s="158"/>
      <c r="F184" s="177" t="s">
        <v>1922</v>
      </c>
      <c r="G184" s="158"/>
      <c r="H184" s="158" t="s">
        <v>1995</v>
      </c>
      <c r="I184" s="158" t="s">
        <v>1996</v>
      </c>
      <c r="J184" s="158"/>
      <c r="K184" s="199"/>
    </row>
    <row r="185" spans="2:11" ht="15" customHeight="1">
      <c r="B185" s="178"/>
      <c r="C185" s="158" t="s">
        <v>1997</v>
      </c>
      <c r="D185" s="158"/>
      <c r="E185" s="158"/>
      <c r="F185" s="177" t="s">
        <v>1922</v>
      </c>
      <c r="G185" s="158"/>
      <c r="H185" s="158" t="s">
        <v>1998</v>
      </c>
      <c r="I185" s="158" t="s">
        <v>1996</v>
      </c>
      <c r="J185" s="158"/>
      <c r="K185" s="199"/>
    </row>
    <row r="186" spans="2:11" ht="15" customHeight="1">
      <c r="B186" s="178"/>
      <c r="C186" s="158" t="s">
        <v>1999</v>
      </c>
      <c r="D186" s="158"/>
      <c r="E186" s="158"/>
      <c r="F186" s="177" t="s">
        <v>1922</v>
      </c>
      <c r="G186" s="158"/>
      <c r="H186" s="158" t="s">
        <v>2000</v>
      </c>
      <c r="I186" s="158" t="s">
        <v>1996</v>
      </c>
      <c r="J186" s="158"/>
      <c r="K186" s="199"/>
    </row>
    <row r="187" spans="2:11" ht="15" customHeight="1">
      <c r="B187" s="178"/>
      <c r="C187" s="211" t="s">
        <v>2001</v>
      </c>
      <c r="D187" s="158"/>
      <c r="E187" s="158"/>
      <c r="F187" s="177" t="s">
        <v>1922</v>
      </c>
      <c r="G187" s="158"/>
      <c r="H187" s="158" t="s">
        <v>2002</v>
      </c>
      <c r="I187" s="158" t="s">
        <v>2003</v>
      </c>
      <c r="J187" s="212" t="s">
        <v>2004</v>
      </c>
      <c r="K187" s="199"/>
    </row>
    <row r="188" spans="2:11" ht="15" customHeight="1">
      <c r="B188" s="178"/>
      <c r="C188" s="163" t="s">
        <v>52</v>
      </c>
      <c r="D188" s="158"/>
      <c r="E188" s="158"/>
      <c r="F188" s="177" t="s">
        <v>1916</v>
      </c>
      <c r="G188" s="158"/>
      <c r="H188" s="154" t="s">
        <v>2005</v>
      </c>
      <c r="I188" s="158" t="s">
        <v>2006</v>
      </c>
      <c r="J188" s="158"/>
      <c r="K188" s="199"/>
    </row>
    <row r="189" spans="2:11" ht="15" customHeight="1">
      <c r="B189" s="178"/>
      <c r="C189" s="163" t="s">
        <v>2007</v>
      </c>
      <c r="D189" s="158"/>
      <c r="E189" s="158"/>
      <c r="F189" s="177" t="s">
        <v>1916</v>
      </c>
      <c r="G189" s="158"/>
      <c r="H189" s="158" t="s">
        <v>2008</v>
      </c>
      <c r="I189" s="158" t="s">
        <v>1950</v>
      </c>
      <c r="J189" s="158"/>
      <c r="K189" s="199"/>
    </row>
    <row r="190" spans="2:11" ht="15" customHeight="1">
      <c r="B190" s="178"/>
      <c r="C190" s="163" t="s">
        <v>2009</v>
      </c>
      <c r="D190" s="158"/>
      <c r="E190" s="158"/>
      <c r="F190" s="177" t="s">
        <v>1916</v>
      </c>
      <c r="G190" s="158"/>
      <c r="H190" s="158" t="s">
        <v>2010</v>
      </c>
      <c r="I190" s="158" t="s">
        <v>1950</v>
      </c>
      <c r="J190" s="158"/>
      <c r="K190" s="199"/>
    </row>
    <row r="191" spans="2:11" ht="15" customHeight="1">
      <c r="B191" s="178"/>
      <c r="C191" s="163" t="s">
        <v>643</v>
      </c>
      <c r="D191" s="158"/>
      <c r="E191" s="158"/>
      <c r="F191" s="177" t="s">
        <v>1922</v>
      </c>
      <c r="G191" s="158"/>
      <c r="H191" s="158" t="s">
        <v>2011</v>
      </c>
      <c r="I191" s="158" t="s">
        <v>1950</v>
      </c>
      <c r="J191" s="158"/>
      <c r="K191" s="199"/>
    </row>
    <row r="192" spans="2:11" ht="15" customHeight="1">
      <c r="B192" s="205"/>
      <c r="C192" s="213"/>
      <c r="D192" s="187"/>
      <c r="E192" s="187"/>
      <c r="F192" s="187"/>
      <c r="G192" s="187"/>
      <c r="H192" s="187"/>
      <c r="I192" s="187"/>
      <c r="J192" s="187"/>
      <c r="K192" s="206"/>
    </row>
    <row r="193" spans="2:11" ht="18.75" customHeight="1">
      <c r="B193" s="154"/>
      <c r="C193" s="158"/>
      <c r="D193" s="158"/>
      <c r="E193" s="158"/>
      <c r="F193" s="177"/>
      <c r="G193" s="158"/>
      <c r="H193" s="158"/>
      <c r="I193" s="158"/>
      <c r="J193" s="158"/>
      <c r="K193" s="154"/>
    </row>
    <row r="194" spans="2:11" ht="18.75" customHeight="1">
      <c r="B194" s="154"/>
      <c r="C194" s="158"/>
      <c r="D194" s="158"/>
      <c r="E194" s="158"/>
      <c r="F194" s="177"/>
      <c r="G194" s="158"/>
      <c r="H194" s="158"/>
      <c r="I194" s="158"/>
      <c r="J194" s="158"/>
      <c r="K194" s="154"/>
    </row>
    <row r="195" spans="2:11" ht="18.75" customHeight="1">
      <c r="B195" s="164"/>
      <c r="C195" s="164"/>
      <c r="D195" s="164"/>
      <c r="E195" s="164"/>
      <c r="F195" s="164"/>
      <c r="G195" s="164"/>
      <c r="H195" s="164"/>
      <c r="I195" s="164"/>
      <c r="J195" s="164"/>
      <c r="K195" s="164"/>
    </row>
    <row r="196" spans="2:11" ht="13.5">
      <c r="B196" s="146"/>
      <c r="C196" s="147"/>
      <c r="D196" s="147"/>
      <c r="E196" s="147"/>
      <c r="F196" s="147"/>
      <c r="G196" s="147"/>
      <c r="H196" s="147"/>
      <c r="I196" s="147"/>
      <c r="J196" s="147"/>
      <c r="K196" s="148"/>
    </row>
    <row r="197" spans="2:11" ht="21">
      <c r="B197" s="149"/>
      <c r="C197" s="535" t="s">
        <v>2012</v>
      </c>
      <c r="D197" s="535"/>
      <c r="E197" s="535"/>
      <c r="F197" s="535"/>
      <c r="G197" s="535"/>
      <c r="H197" s="535"/>
      <c r="I197" s="535"/>
      <c r="J197" s="535"/>
      <c r="K197" s="150"/>
    </row>
    <row r="198" spans="2:11" ht="25.5" customHeight="1">
      <c r="B198" s="149"/>
      <c r="C198" s="214" t="s">
        <v>2013</v>
      </c>
      <c r="D198" s="214"/>
      <c r="E198" s="214"/>
      <c r="F198" s="214" t="s">
        <v>2014</v>
      </c>
      <c r="G198" s="215"/>
      <c r="H198" s="541" t="s">
        <v>2015</v>
      </c>
      <c r="I198" s="541"/>
      <c r="J198" s="541"/>
      <c r="K198" s="150"/>
    </row>
    <row r="199" spans="2:11" ht="5.25" customHeight="1">
      <c r="B199" s="178"/>
      <c r="C199" s="175"/>
      <c r="D199" s="175"/>
      <c r="E199" s="175"/>
      <c r="F199" s="175"/>
      <c r="G199" s="158"/>
      <c r="H199" s="175"/>
      <c r="I199" s="175"/>
      <c r="J199" s="175"/>
      <c r="K199" s="199"/>
    </row>
    <row r="200" spans="2:11" ht="15" customHeight="1">
      <c r="B200" s="178"/>
      <c r="C200" s="158" t="s">
        <v>2006</v>
      </c>
      <c r="D200" s="158"/>
      <c r="E200" s="158"/>
      <c r="F200" s="177" t="s">
        <v>53</v>
      </c>
      <c r="G200" s="158"/>
      <c r="H200" s="537" t="s">
        <v>2016</v>
      </c>
      <c r="I200" s="537"/>
      <c r="J200" s="537"/>
      <c r="K200" s="199"/>
    </row>
    <row r="201" spans="2:11" ht="15" customHeight="1">
      <c r="B201" s="178"/>
      <c r="C201" s="184"/>
      <c r="D201" s="158"/>
      <c r="E201" s="158"/>
      <c r="F201" s="177" t="s">
        <v>54</v>
      </c>
      <c r="G201" s="158"/>
      <c r="H201" s="537" t="s">
        <v>2017</v>
      </c>
      <c r="I201" s="537"/>
      <c r="J201" s="537"/>
      <c r="K201" s="199"/>
    </row>
    <row r="202" spans="2:11" ht="15" customHeight="1">
      <c r="B202" s="178"/>
      <c r="C202" s="184"/>
      <c r="D202" s="158"/>
      <c r="E202" s="158"/>
      <c r="F202" s="177" t="s">
        <v>57</v>
      </c>
      <c r="G202" s="158"/>
      <c r="H202" s="537" t="s">
        <v>2018</v>
      </c>
      <c r="I202" s="537"/>
      <c r="J202" s="537"/>
      <c r="K202" s="199"/>
    </row>
    <row r="203" spans="2:11" ht="15" customHeight="1">
      <c r="B203" s="178"/>
      <c r="C203" s="158"/>
      <c r="D203" s="158"/>
      <c r="E203" s="158"/>
      <c r="F203" s="177" t="s">
        <v>55</v>
      </c>
      <c r="G203" s="158"/>
      <c r="H203" s="537" t="s">
        <v>2019</v>
      </c>
      <c r="I203" s="537"/>
      <c r="J203" s="537"/>
      <c r="K203" s="199"/>
    </row>
    <row r="204" spans="2:11" ht="15" customHeight="1">
      <c r="B204" s="178"/>
      <c r="C204" s="158"/>
      <c r="D204" s="158"/>
      <c r="E204" s="158"/>
      <c r="F204" s="177" t="s">
        <v>56</v>
      </c>
      <c r="G204" s="158"/>
      <c r="H204" s="537" t="s">
        <v>2020</v>
      </c>
      <c r="I204" s="537"/>
      <c r="J204" s="537"/>
      <c r="K204" s="199"/>
    </row>
    <row r="205" spans="2:11" ht="15" customHeight="1">
      <c r="B205" s="178"/>
      <c r="C205" s="158"/>
      <c r="D205" s="158"/>
      <c r="E205" s="158"/>
      <c r="F205" s="177"/>
      <c r="G205" s="158"/>
      <c r="H205" s="158"/>
      <c r="I205" s="158"/>
      <c r="J205" s="158"/>
      <c r="K205" s="199"/>
    </row>
    <row r="206" spans="2:11" ht="15" customHeight="1">
      <c r="B206" s="178"/>
      <c r="C206" s="158" t="s">
        <v>1962</v>
      </c>
      <c r="D206" s="158"/>
      <c r="E206" s="158"/>
      <c r="F206" s="177" t="s">
        <v>88</v>
      </c>
      <c r="G206" s="158"/>
      <c r="H206" s="537" t="s">
        <v>2021</v>
      </c>
      <c r="I206" s="537"/>
      <c r="J206" s="537"/>
      <c r="K206" s="199"/>
    </row>
    <row r="207" spans="2:11" ht="15" customHeight="1">
      <c r="B207" s="178"/>
      <c r="C207" s="184"/>
      <c r="D207" s="158"/>
      <c r="E207" s="158"/>
      <c r="F207" s="177" t="s">
        <v>1859</v>
      </c>
      <c r="G207" s="158"/>
      <c r="H207" s="537" t="s">
        <v>1860</v>
      </c>
      <c r="I207" s="537"/>
      <c r="J207" s="537"/>
      <c r="K207" s="199"/>
    </row>
    <row r="208" spans="2:11" ht="15" customHeight="1">
      <c r="B208" s="178"/>
      <c r="C208" s="158"/>
      <c r="D208" s="158"/>
      <c r="E208" s="158"/>
      <c r="F208" s="177" t="s">
        <v>1857</v>
      </c>
      <c r="G208" s="158"/>
      <c r="H208" s="537" t="s">
        <v>2022</v>
      </c>
      <c r="I208" s="537"/>
      <c r="J208" s="537"/>
      <c r="K208" s="199"/>
    </row>
    <row r="209" spans="2:11" ht="15" customHeight="1">
      <c r="B209" s="216"/>
      <c r="C209" s="184"/>
      <c r="D209" s="184"/>
      <c r="E209" s="184"/>
      <c r="F209" s="177" t="s">
        <v>1861</v>
      </c>
      <c r="G209" s="163"/>
      <c r="H209" s="536" t="s">
        <v>1862</v>
      </c>
      <c r="I209" s="536"/>
      <c r="J209" s="536"/>
      <c r="K209" s="217"/>
    </row>
    <row r="210" spans="2:11" ht="15" customHeight="1">
      <c r="B210" s="216"/>
      <c r="C210" s="184"/>
      <c r="D210" s="184"/>
      <c r="E210" s="184"/>
      <c r="F210" s="177" t="s">
        <v>1863</v>
      </c>
      <c r="G210" s="163"/>
      <c r="H210" s="536" t="s">
        <v>2023</v>
      </c>
      <c r="I210" s="536"/>
      <c r="J210" s="536"/>
      <c r="K210" s="217"/>
    </row>
    <row r="211" spans="2:11" ht="15" customHeight="1">
      <c r="B211" s="216"/>
      <c r="C211" s="184"/>
      <c r="D211" s="184"/>
      <c r="E211" s="184"/>
      <c r="F211" s="218"/>
      <c r="G211" s="163"/>
      <c r="H211" s="219"/>
      <c r="I211" s="219"/>
      <c r="J211" s="219"/>
      <c r="K211" s="217"/>
    </row>
    <row r="212" spans="2:11" ht="15" customHeight="1">
      <c r="B212" s="216"/>
      <c r="C212" s="158" t="s">
        <v>1986</v>
      </c>
      <c r="D212" s="184"/>
      <c r="E212" s="184"/>
      <c r="F212" s="177">
        <v>1</v>
      </c>
      <c r="G212" s="163"/>
      <c r="H212" s="536" t="s">
        <v>2024</v>
      </c>
      <c r="I212" s="536"/>
      <c r="J212" s="536"/>
      <c r="K212" s="217"/>
    </row>
    <row r="213" spans="2:11" ht="15" customHeight="1">
      <c r="B213" s="216"/>
      <c r="C213" s="184"/>
      <c r="D213" s="184"/>
      <c r="E213" s="184"/>
      <c r="F213" s="177">
        <v>2</v>
      </c>
      <c r="G213" s="163"/>
      <c r="H213" s="536" t="s">
        <v>2025</v>
      </c>
      <c r="I213" s="536"/>
      <c r="J213" s="536"/>
      <c r="K213" s="217"/>
    </row>
    <row r="214" spans="2:11" ht="15" customHeight="1">
      <c r="B214" s="216"/>
      <c r="C214" s="184"/>
      <c r="D214" s="184"/>
      <c r="E214" s="184"/>
      <c r="F214" s="177">
        <v>3</v>
      </c>
      <c r="G214" s="163"/>
      <c r="H214" s="536" t="s">
        <v>2026</v>
      </c>
      <c r="I214" s="536"/>
      <c r="J214" s="536"/>
      <c r="K214" s="217"/>
    </row>
    <row r="215" spans="2:11" ht="15" customHeight="1">
      <c r="B215" s="216"/>
      <c r="C215" s="184"/>
      <c r="D215" s="184"/>
      <c r="E215" s="184"/>
      <c r="F215" s="177">
        <v>4</v>
      </c>
      <c r="G215" s="163"/>
      <c r="H215" s="536" t="s">
        <v>2027</v>
      </c>
      <c r="I215" s="536"/>
      <c r="J215" s="536"/>
      <c r="K215" s="217"/>
    </row>
    <row r="216" spans="2:11" ht="12.75" customHeight="1">
      <c r="B216" s="220"/>
      <c r="C216" s="221"/>
      <c r="D216" s="221"/>
      <c r="E216" s="221"/>
      <c r="F216" s="221"/>
      <c r="G216" s="221"/>
      <c r="H216" s="221"/>
      <c r="I216" s="221"/>
      <c r="J216" s="221"/>
      <c r="K216" s="222"/>
    </row>
  </sheetData>
  <sheetProtection formatCells="0" formatColumns="0" formatRows="0" insertColumns="0" insertRows="0" insertHyperlinks="0" deleteColumns="0" deleteRows="0" sort="0" autoFilter="0" pivotTables="0"/>
  <mergeCells count="77">
    <mergeCell ref="C3:J3"/>
    <mergeCell ref="C4:J4"/>
    <mergeCell ref="C6:J6"/>
    <mergeCell ref="C7:J7"/>
    <mergeCell ref="D11:J11"/>
    <mergeCell ref="D14:J14"/>
    <mergeCell ref="D15:J15"/>
    <mergeCell ref="F16:J16"/>
    <mergeCell ref="F17:J17"/>
    <mergeCell ref="C9:J9"/>
    <mergeCell ref="D10:J10"/>
    <mergeCell ref="D13:J13"/>
    <mergeCell ref="D31:J31"/>
    <mergeCell ref="C24:J24"/>
    <mergeCell ref="D32:J32"/>
    <mergeCell ref="F18:J18"/>
    <mergeCell ref="F21:J21"/>
    <mergeCell ref="C23:J23"/>
    <mergeCell ref="D25:J25"/>
    <mergeCell ref="D26:J26"/>
    <mergeCell ref="D28:J28"/>
    <mergeCell ref="D29:J29"/>
    <mergeCell ref="F19:J19"/>
    <mergeCell ref="F20:J20"/>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dimension ref="A1:J106"/>
  <sheetViews>
    <sheetView view="pageLayout" workbookViewId="0" topLeftCell="A1">
      <selection activeCell="H9" sqref="H9"/>
    </sheetView>
  </sheetViews>
  <sheetFormatPr defaultColWidth="9.33203125" defaultRowHeight="13.5"/>
  <cols>
    <col min="1" max="16384" width="9.33203125" style="238" customWidth="1"/>
  </cols>
  <sheetData>
    <row r="1" spans="1:10" ht="13.5">
      <c r="A1" s="505"/>
      <c r="B1" s="508" t="s">
        <v>2028</v>
      </c>
      <c r="C1" s="509"/>
      <c r="D1" s="509"/>
      <c r="E1" s="509"/>
      <c r="F1" s="509"/>
      <c r="G1" s="509"/>
      <c r="H1" s="509"/>
      <c r="I1" s="509"/>
      <c r="J1" s="510"/>
    </row>
    <row r="2" spans="1:10" ht="26.25" customHeight="1">
      <c r="A2" s="506"/>
      <c r="B2" s="511"/>
      <c r="C2" s="511"/>
      <c r="D2" s="511"/>
      <c r="E2" s="511"/>
      <c r="F2" s="511"/>
      <c r="G2" s="511"/>
      <c r="H2" s="511"/>
      <c r="I2" s="511"/>
      <c r="J2" s="512"/>
    </row>
    <row r="3" spans="1:10" ht="26.25" customHeight="1" thickBot="1">
      <c r="A3" s="507"/>
      <c r="B3" s="513"/>
      <c r="C3" s="513"/>
      <c r="D3" s="513"/>
      <c r="E3" s="513"/>
      <c r="F3" s="513"/>
      <c r="G3" s="513"/>
      <c r="H3" s="513"/>
      <c r="I3" s="513"/>
      <c r="J3" s="514"/>
    </row>
    <row r="4" spans="1:10" ht="13.5">
      <c r="A4" s="239" t="s">
        <v>2029</v>
      </c>
      <c r="B4" s="240" t="s">
        <v>2030</v>
      </c>
      <c r="C4" s="515" t="s">
        <v>2031</v>
      </c>
      <c r="D4" s="515"/>
      <c r="E4" s="515" t="s">
        <v>2032</v>
      </c>
      <c r="F4" s="515"/>
      <c r="G4" s="240" t="s">
        <v>67</v>
      </c>
      <c r="H4" s="240" t="s">
        <v>2033</v>
      </c>
      <c r="I4" s="515" t="s">
        <v>154</v>
      </c>
      <c r="J4" s="516"/>
    </row>
    <row r="5" spans="1:10" ht="13.5">
      <c r="A5" s="517" t="s">
        <v>2034</v>
      </c>
      <c r="B5" s="518"/>
      <c r="C5" s="518"/>
      <c r="D5" s="518"/>
      <c r="E5" s="518"/>
      <c r="F5" s="518"/>
      <c r="G5" s="518"/>
      <c r="H5" s="518"/>
      <c r="I5" s="518"/>
      <c r="J5" s="519"/>
    </row>
    <row r="6" spans="1:10" ht="13.5">
      <c r="A6" s="241" t="s">
        <v>2035</v>
      </c>
      <c r="B6" s="242" t="s">
        <v>2036</v>
      </c>
      <c r="C6" s="495" t="s">
        <v>2037</v>
      </c>
      <c r="D6" s="495"/>
      <c r="E6" s="484" t="s">
        <v>2038</v>
      </c>
      <c r="F6" s="484"/>
      <c r="G6" s="242" t="s">
        <v>2039</v>
      </c>
      <c r="H6" s="242">
        <v>3</v>
      </c>
      <c r="I6" s="483" t="s">
        <v>2040</v>
      </c>
      <c r="J6" s="485"/>
    </row>
    <row r="7" spans="1:10" ht="13.5">
      <c r="A7" s="243" t="s">
        <v>2041</v>
      </c>
      <c r="B7" s="242" t="s">
        <v>2036</v>
      </c>
      <c r="C7" s="495" t="s">
        <v>2042</v>
      </c>
      <c r="D7" s="495"/>
      <c r="E7" s="484" t="s">
        <v>2043</v>
      </c>
      <c r="F7" s="484"/>
      <c r="G7" s="242" t="s">
        <v>2044</v>
      </c>
      <c r="H7" s="242">
        <v>3</v>
      </c>
      <c r="I7" s="483" t="s">
        <v>2045</v>
      </c>
      <c r="J7" s="485"/>
    </row>
    <row r="8" spans="1:10" ht="13.5">
      <c r="A8" s="243" t="s">
        <v>2046</v>
      </c>
      <c r="B8" s="242" t="s">
        <v>2036</v>
      </c>
      <c r="C8" s="495" t="s">
        <v>2047</v>
      </c>
      <c r="D8" s="495"/>
      <c r="E8" s="484" t="s">
        <v>2048</v>
      </c>
      <c r="F8" s="484"/>
      <c r="G8" s="242" t="s">
        <v>2049</v>
      </c>
      <c r="H8" s="242">
        <v>3</v>
      </c>
      <c r="I8" s="483" t="s">
        <v>2045</v>
      </c>
      <c r="J8" s="485"/>
    </row>
    <row r="9" spans="1:10" ht="13.5">
      <c r="A9" s="243" t="s">
        <v>2050</v>
      </c>
      <c r="B9" s="242" t="s">
        <v>2036</v>
      </c>
      <c r="C9" s="495" t="s">
        <v>2051</v>
      </c>
      <c r="D9" s="495"/>
      <c r="E9" s="484" t="s">
        <v>2038</v>
      </c>
      <c r="F9" s="484"/>
      <c r="G9" s="242" t="s">
        <v>2052</v>
      </c>
      <c r="H9" s="242">
        <v>3</v>
      </c>
      <c r="I9" s="491" t="s">
        <v>2045</v>
      </c>
      <c r="J9" s="492"/>
    </row>
    <row r="10" spans="1:10" ht="13.5">
      <c r="A10" s="243" t="s">
        <v>2053</v>
      </c>
      <c r="B10" s="242" t="s">
        <v>2036</v>
      </c>
      <c r="C10" s="495" t="s">
        <v>2054</v>
      </c>
      <c r="D10" s="495"/>
      <c r="E10" s="484" t="s">
        <v>2048</v>
      </c>
      <c r="F10" s="484"/>
      <c r="G10" s="242" t="s">
        <v>2055</v>
      </c>
      <c r="H10" s="242">
        <v>3</v>
      </c>
      <c r="I10" s="483" t="s">
        <v>2040</v>
      </c>
      <c r="J10" s="485"/>
    </row>
    <row r="11" spans="1:10" ht="13.5">
      <c r="A11" s="243" t="s">
        <v>2056</v>
      </c>
      <c r="B11" s="242" t="s">
        <v>2036</v>
      </c>
      <c r="C11" s="495" t="s">
        <v>2057</v>
      </c>
      <c r="D11" s="495"/>
      <c r="E11" s="484" t="s">
        <v>2038</v>
      </c>
      <c r="F11" s="484"/>
      <c r="G11" s="242" t="s">
        <v>2039</v>
      </c>
      <c r="H11" s="242">
        <v>3</v>
      </c>
      <c r="I11" s="483" t="s">
        <v>2040</v>
      </c>
      <c r="J11" s="485"/>
    </row>
    <row r="12" spans="1:10" ht="13.5">
      <c r="A12" s="243" t="s">
        <v>2058</v>
      </c>
      <c r="B12" s="242" t="s">
        <v>2036</v>
      </c>
      <c r="C12" s="495" t="s">
        <v>2059</v>
      </c>
      <c r="D12" s="495"/>
      <c r="E12" s="484" t="s">
        <v>2043</v>
      </c>
      <c r="F12" s="484"/>
      <c r="G12" s="242" t="s">
        <v>2044</v>
      </c>
      <c r="H12" s="242">
        <v>3</v>
      </c>
      <c r="I12" s="483" t="s">
        <v>2040</v>
      </c>
      <c r="J12" s="485"/>
    </row>
    <row r="13" spans="1:10" ht="13.5">
      <c r="A13" s="243" t="s">
        <v>2060</v>
      </c>
      <c r="B13" s="242" t="s">
        <v>2061</v>
      </c>
      <c r="C13" s="495" t="s">
        <v>2062</v>
      </c>
      <c r="D13" s="495"/>
      <c r="E13" s="484" t="s">
        <v>2063</v>
      </c>
      <c r="F13" s="484"/>
      <c r="G13" s="242" t="s">
        <v>2049</v>
      </c>
      <c r="H13" s="242">
        <v>3</v>
      </c>
      <c r="I13" s="483" t="s">
        <v>2040</v>
      </c>
      <c r="J13" s="485"/>
    </row>
    <row r="14" spans="1:10" ht="13.5">
      <c r="A14" s="243" t="s">
        <v>2064</v>
      </c>
      <c r="B14" s="242" t="s">
        <v>2061</v>
      </c>
      <c r="C14" s="495" t="s">
        <v>2065</v>
      </c>
      <c r="D14" s="495"/>
      <c r="E14" s="484" t="s">
        <v>2063</v>
      </c>
      <c r="F14" s="484"/>
      <c r="G14" s="242" t="s">
        <v>2055</v>
      </c>
      <c r="H14" s="242">
        <v>3</v>
      </c>
      <c r="I14" s="483" t="s">
        <v>2040</v>
      </c>
      <c r="J14" s="485"/>
    </row>
    <row r="15" spans="1:10" ht="13.5">
      <c r="A15" s="244" t="s">
        <v>2066</v>
      </c>
      <c r="B15" s="242" t="s">
        <v>2061</v>
      </c>
      <c r="C15" s="495" t="s">
        <v>2067</v>
      </c>
      <c r="D15" s="495"/>
      <c r="E15" s="484" t="s">
        <v>2068</v>
      </c>
      <c r="F15" s="484"/>
      <c r="G15" s="242" t="s">
        <v>2055</v>
      </c>
      <c r="H15" s="242">
        <v>3</v>
      </c>
      <c r="I15" s="483" t="s">
        <v>2040</v>
      </c>
      <c r="J15" s="485"/>
    </row>
    <row r="16" spans="1:10" ht="13.5">
      <c r="A16" s="245" t="s">
        <v>2069</v>
      </c>
      <c r="B16" s="246" t="s">
        <v>2061</v>
      </c>
      <c r="C16" s="501" t="s">
        <v>2070</v>
      </c>
      <c r="D16" s="501"/>
      <c r="E16" s="502" t="s">
        <v>2071</v>
      </c>
      <c r="F16" s="502"/>
      <c r="G16" s="246" t="s">
        <v>2055</v>
      </c>
      <c r="H16" s="246">
        <v>3</v>
      </c>
      <c r="I16" s="503" t="s">
        <v>2040</v>
      </c>
      <c r="J16" s="504"/>
    </row>
    <row r="17" spans="1:10" ht="13.5">
      <c r="A17" s="243" t="s">
        <v>2072</v>
      </c>
      <c r="B17" s="242" t="s">
        <v>2061</v>
      </c>
      <c r="C17" s="495" t="s">
        <v>2073</v>
      </c>
      <c r="D17" s="495"/>
      <c r="E17" s="484" t="s">
        <v>2074</v>
      </c>
      <c r="F17" s="484"/>
      <c r="G17" s="242" t="s">
        <v>2052</v>
      </c>
      <c r="H17" s="242">
        <v>3</v>
      </c>
      <c r="I17" s="483" t="s">
        <v>2040</v>
      </c>
      <c r="J17" s="485"/>
    </row>
    <row r="18" spans="1:10" ht="13.5">
      <c r="A18" s="243" t="s">
        <v>2075</v>
      </c>
      <c r="B18" s="242" t="s">
        <v>2076</v>
      </c>
      <c r="C18" s="495" t="s">
        <v>2077</v>
      </c>
      <c r="D18" s="495"/>
      <c r="E18" s="484" t="s">
        <v>2078</v>
      </c>
      <c r="F18" s="484"/>
      <c r="G18" s="242" t="s">
        <v>2079</v>
      </c>
      <c r="H18" s="242">
        <v>3</v>
      </c>
      <c r="I18" s="499" t="s">
        <v>2045</v>
      </c>
      <c r="J18" s="500"/>
    </row>
    <row r="19" spans="1:10" ht="13.5">
      <c r="A19" s="243" t="s">
        <v>2080</v>
      </c>
      <c r="B19" s="242" t="s">
        <v>2076</v>
      </c>
      <c r="C19" s="495" t="s">
        <v>2081</v>
      </c>
      <c r="D19" s="495"/>
      <c r="E19" s="484" t="s">
        <v>2078</v>
      </c>
      <c r="F19" s="484"/>
      <c r="G19" s="242" t="s">
        <v>2082</v>
      </c>
      <c r="H19" s="242">
        <v>3</v>
      </c>
      <c r="I19" s="483" t="s">
        <v>2040</v>
      </c>
      <c r="J19" s="485"/>
    </row>
    <row r="20" spans="1:10" ht="13.5">
      <c r="A20" s="243" t="s">
        <v>2083</v>
      </c>
      <c r="B20" s="242" t="s">
        <v>2076</v>
      </c>
      <c r="C20" s="495" t="s">
        <v>2084</v>
      </c>
      <c r="D20" s="495"/>
      <c r="E20" s="484" t="s">
        <v>2078</v>
      </c>
      <c r="F20" s="484"/>
      <c r="G20" s="242" t="s">
        <v>2085</v>
      </c>
      <c r="H20" s="242">
        <v>3</v>
      </c>
      <c r="I20" s="483" t="s">
        <v>2040</v>
      </c>
      <c r="J20" s="485"/>
    </row>
    <row r="21" spans="1:10" ht="13.5">
      <c r="A21" s="243" t="s">
        <v>2086</v>
      </c>
      <c r="B21" s="242" t="s">
        <v>2076</v>
      </c>
      <c r="C21" s="495" t="s">
        <v>2087</v>
      </c>
      <c r="D21" s="495"/>
      <c r="E21" s="484" t="s">
        <v>2088</v>
      </c>
      <c r="F21" s="484"/>
      <c r="G21" s="242" t="s">
        <v>2039</v>
      </c>
      <c r="H21" s="242">
        <v>3</v>
      </c>
      <c r="I21" s="483" t="s">
        <v>2040</v>
      </c>
      <c r="J21" s="485"/>
    </row>
    <row r="22" spans="1:10" ht="13.5">
      <c r="A22" s="243" t="s">
        <v>2089</v>
      </c>
      <c r="B22" s="242" t="s">
        <v>2076</v>
      </c>
      <c r="C22" s="495" t="s">
        <v>2090</v>
      </c>
      <c r="D22" s="495"/>
      <c r="E22" s="484" t="s">
        <v>2088</v>
      </c>
      <c r="F22" s="484"/>
      <c r="G22" s="242" t="s">
        <v>2044</v>
      </c>
      <c r="H22" s="242">
        <v>3</v>
      </c>
      <c r="I22" s="247" t="s">
        <v>2040</v>
      </c>
      <c r="J22" s="248"/>
    </row>
    <row r="23" spans="1:10" ht="13.5">
      <c r="A23" s="243" t="s">
        <v>2091</v>
      </c>
      <c r="B23" s="242" t="s">
        <v>2092</v>
      </c>
      <c r="C23" s="495" t="s">
        <v>2093</v>
      </c>
      <c r="D23" s="495"/>
      <c r="E23" s="484" t="s">
        <v>2088</v>
      </c>
      <c r="F23" s="484"/>
      <c r="G23" s="242" t="s">
        <v>2039</v>
      </c>
      <c r="H23" s="242">
        <v>3</v>
      </c>
      <c r="I23" s="483" t="s">
        <v>2040</v>
      </c>
      <c r="J23" s="485"/>
    </row>
    <row r="24" spans="1:10" ht="13.5">
      <c r="A24" s="476" t="s">
        <v>2094</v>
      </c>
      <c r="B24" s="477"/>
      <c r="C24" s="477"/>
      <c r="D24" s="477"/>
      <c r="E24" s="477"/>
      <c r="F24" s="477"/>
      <c r="G24" s="477"/>
      <c r="H24" s="477"/>
      <c r="I24" s="477"/>
      <c r="J24" s="478"/>
    </row>
    <row r="25" spans="1:10" ht="13.5">
      <c r="A25" s="243" t="s">
        <v>2095</v>
      </c>
      <c r="B25" s="242" t="s">
        <v>2096</v>
      </c>
      <c r="C25" s="483" t="s">
        <v>2097</v>
      </c>
      <c r="D25" s="483"/>
      <c r="E25" s="484" t="s">
        <v>2098</v>
      </c>
      <c r="F25" s="484"/>
      <c r="G25" s="242" t="s">
        <v>2085</v>
      </c>
      <c r="H25" s="242">
        <v>3</v>
      </c>
      <c r="I25" s="483" t="s">
        <v>2040</v>
      </c>
      <c r="J25" s="485"/>
    </row>
    <row r="26" spans="1:10" ht="13.5">
      <c r="A26" s="243" t="s">
        <v>2099</v>
      </c>
      <c r="B26" s="242" t="s">
        <v>2100</v>
      </c>
      <c r="C26" s="488" t="s">
        <v>2101</v>
      </c>
      <c r="D26" s="489"/>
      <c r="E26" s="486" t="s">
        <v>2098</v>
      </c>
      <c r="F26" s="487"/>
      <c r="G26" s="242" t="s">
        <v>2102</v>
      </c>
      <c r="H26" s="242">
        <v>3</v>
      </c>
      <c r="I26" s="488" t="s">
        <v>2045</v>
      </c>
      <c r="J26" s="490"/>
    </row>
    <row r="27" spans="1:10" ht="13.5">
      <c r="A27" s="243" t="s">
        <v>2103</v>
      </c>
      <c r="B27" s="242" t="s">
        <v>2036</v>
      </c>
      <c r="C27" s="483" t="s">
        <v>2104</v>
      </c>
      <c r="D27" s="483"/>
      <c r="E27" s="484" t="s">
        <v>2105</v>
      </c>
      <c r="F27" s="484"/>
      <c r="G27" s="242" t="s">
        <v>2055</v>
      </c>
      <c r="H27" s="242">
        <v>3</v>
      </c>
      <c r="I27" s="483" t="s">
        <v>2040</v>
      </c>
      <c r="J27" s="485"/>
    </row>
    <row r="28" spans="1:10" ht="13.5">
      <c r="A28" s="243" t="s">
        <v>2106</v>
      </c>
      <c r="B28" s="242" t="s">
        <v>2036</v>
      </c>
      <c r="C28" s="483" t="s">
        <v>2107</v>
      </c>
      <c r="D28" s="483"/>
      <c r="E28" s="484" t="s">
        <v>2105</v>
      </c>
      <c r="F28" s="484"/>
      <c r="G28" s="242" t="s">
        <v>2055</v>
      </c>
      <c r="H28" s="242">
        <v>3</v>
      </c>
      <c r="I28" s="483" t="s">
        <v>2040</v>
      </c>
      <c r="J28" s="485"/>
    </row>
    <row r="29" spans="1:10" ht="13.5">
      <c r="A29" s="243" t="s">
        <v>2108</v>
      </c>
      <c r="B29" s="242" t="s">
        <v>2036</v>
      </c>
      <c r="C29" s="483" t="s">
        <v>2109</v>
      </c>
      <c r="D29" s="483"/>
      <c r="E29" s="484" t="s">
        <v>2105</v>
      </c>
      <c r="F29" s="484"/>
      <c r="G29" s="242" t="s">
        <v>2085</v>
      </c>
      <c r="H29" s="242">
        <v>3</v>
      </c>
      <c r="I29" s="483" t="s">
        <v>2110</v>
      </c>
      <c r="J29" s="485"/>
    </row>
    <row r="30" spans="1:10" ht="13.5">
      <c r="A30" s="243" t="s">
        <v>2111</v>
      </c>
      <c r="B30" s="242" t="s">
        <v>2036</v>
      </c>
      <c r="C30" s="483" t="s">
        <v>2112</v>
      </c>
      <c r="D30" s="483"/>
      <c r="E30" s="484" t="s">
        <v>2113</v>
      </c>
      <c r="F30" s="484"/>
      <c r="G30" s="242" t="s">
        <v>2085</v>
      </c>
      <c r="H30" s="242">
        <v>3</v>
      </c>
      <c r="I30" s="483" t="s">
        <v>2045</v>
      </c>
      <c r="J30" s="485"/>
    </row>
    <row r="31" spans="1:10" ht="13.5">
      <c r="A31" s="243" t="s">
        <v>2114</v>
      </c>
      <c r="B31" s="242" t="s">
        <v>2036</v>
      </c>
      <c r="C31" s="488" t="s">
        <v>2115</v>
      </c>
      <c r="D31" s="489"/>
      <c r="E31" s="486" t="s">
        <v>2098</v>
      </c>
      <c r="F31" s="487"/>
      <c r="G31" s="242" t="s">
        <v>2102</v>
      </c>
      <c r="H31" s="242">
        <v>3</v>
      </c>
      <c r="I31" s="488" t="s">
        <v>2045</v>
      </c>
      <c r="J31" s="490"/>
    </row>
    <row r="32" spans="1:10" ht="13.5">
      <c r="A32" s="243" t="s">
        <v>2116</v>
      </c>
      <c r="B32" s="242" t="s">
        <v>2061</v>
      </c>
      <c r="C32" s="488" t="s">
        <v>2117</v>
      </c>
      <c r="D32" s="489"/>
      <c r="E32" s="486" t="s">
        <v>2118</v>
      </c>
      <c r="F32" s="487"/>
      <c r="G32" s="242" t="s">
        <v>2055</v>
      </c>
      <c r="H32" s="242">
        <v>3</v>
      </c>
      <c r="I32" s="497" t="s">
        <v>2119</v>
      </c>
      <c r="J32" s="498"/>
    </row>
    <row r="33" spans="1:10" ht="13.5">
      <c r="A33" s="243" t="s">
        <v>2120</v>
      </c>
      <c r="B33" s="242" t="s">
        <v>2061</v>
      </c>
      <c r="C33" s="483" t="s">
        <v>2121</v>
      </c>
      <c r="D33" s="483"/>
      <c r="E33" s="484" t="s">
        <v>2118</v>
      </c>
      <c r="F33" s="484"/>
      <c r="G33" s="242" t="s">
        <v>2055</v>
      </c>
      <c r="H33" s="242">
        <v>3</v>
      </c>
      <c r="I33" s="495" t="s">
        <v>2119</v>
      </c>
      <c r="J33" s="496"/>
    </row>
    <row r="34" spans="1:10" ht="13.5">
      <c r="A34" s="476" t="s">
        <v>2122</v>
      </c>
      <c r="B34" s="477"/>
      <c r="C34" s="477"/>
      <c r="D34" s="477"/>
      <c r="E34" s="477"/>
      <c r="F34" s="477"/>
      <c r="G34" s="477"/>
      <c r="H34" s="477"/>
      <c r="I34" s="477"/>
      <c r="J34" s="478"/>
    </row>
    <row r="35" spans="1:10" ht="13.5">
      <c r="A35" s="243" t="s">
        <v>2123</v>
      </c>
      <c r="B35" s="242" t="s">
        <v>2036</v>
      </c>
      <c r="C35" s="483" t="s">
        <v>2124</v>
      </c>
      <c r="D35" s="483"/>
      <c r="E35" s="484" t="s">
        <v>2125</v>
      </c>
      <c r="F35" s="484"/>
      <c r="G35" s="242" t="s">
        <v>2079</v>
      </c>
      <c r="H35" s="242">
        <v>3</v>
      </c>
      <c r="I35" s="483" t="s">
        <v>2045</v>
      </c>
      <c r="J35" s="485"/>
    </row>
    <row r="36" spans="1:10" ht="13.5">
      <c r="A36" s="243" t="s">
        <v>2126</v>
      </c>
      <c r="B36" s="242" t="s">
        <v>2036</v>
      </c>
      <c r="C36" s="483" t="s">
        <v>2124</v>
      </c>
      <c r="D36" s="483"/>
      <c r="E36" s="484" t="s">
        <v>2127</v>
      </c>
      <c r="F36" s="484"/>
      <c r="G36" s="242" t="s">
        <v>2102</v>
      </c>
      <c r="H36" s="242">
        <v>3</v>
      </c>
      <c r="I36" s="483" t="s">
        <v>2045</v>
      </c>
      <c r="J36" s="485"/>
    </row>
    <row r="37" spans="1:10" ht="13.5">
      <c r="A37" s="243" t="s">
        <v>2128</v>
      </c>
      <c r="B37" s="242" t="s">
        <v>2036</v>
      </c>
      <c r="C37" s="483" t="s">
        <v>2124</v>
      </c>
      <c r="D37" s="483"/>
      <c r="E37" s="484" t="s">
        <v>2125</v>
      </c>
      <c r="F37" s="484"/>
      <c r="G37" s="242" t="s">
        <v>2129</v>
      </c>
      <c r="H37" s="242">
        <v>3</v>
      </c>
      <c r="I37" s="483" t="s">
        <v>2045</v>
      </c>
      <c r="J37" s="485"/>
    </row>
    <row r="38" spans="1:10" ht="13.5">
      <c r="A38" s="243" t="s">
        <v>2130</v>
      </c>
      <c r="B38" s="242" t="s">
        <v>2036</v>
      </c>
      <c r="C38" s="483" t="s">
        <v>2067</v>
      </c>
      <c r="D38" s="483"/>
      <c r="E38" s="484" t="s">
        <v>2131</v>
      </c>
      <c r="F38" s="484"/>
      <c r="G38" s="242" t="s">
        <v>2132</v>
      </c>
      <c r="H38" s="242">
        <v>3</v>
      </c>
      <c r="I38" s="483" t="s">
        <v>2040</v>
      </c>
      <c r="J38" s="485"/>
    </row>
    <row r="39" spans="1:10" ht="13.5">
      <c r="A39" s="243" t="s">
        <v>2133</v>
      </c>
      <c r="B39" s="242" t="s">
        <v>2036</v>
      </c>
      <c r="C39" s="483" t="s">
        <v>2134</v>
      </c>
      <c r="D39" s="483"/>
      <c r="E39" s="484" t="s">
        <v>2125</v>
      </c>
      <c r="F39" s="484"/>
      <c r="G39" s="242" t="s">
        <v>2132</v>
      </c>
      <c r="H39" s="242">
        <v>3</v>
      </c>
      <c r="I39" s="483" t="s">
        <v>2040</v>
      </c>
      <c r="J39" s="485"/>
    </row>
    <row r="40" spans="1:10" ht="13.5">
      <c r="A40" s="243" t="s">
        <v>2135</v>
      </c>
      <c r="B40" s="242" t="s">
        <v>2036</v>
      </c>
      <c r="C40" s="483" t="s">
        <v>2136</v>
      </c>
      <c r="D40" s="483"/>
      <c r="E40" s="484" t="s">
        <v>2125</v>
      </c>
      <c r="F40" s="484"/>
      <c r="G40" s="242" t="s">
        <v>2132</v>
      </c>
      <c r="H40" s="242">
        <v>3</v>
      </c>
      <c r="I40" s="483" t="s">
        <v>2040</v>
      </c>
      <c r="J40" s="485"/>
    </row>
    <row r="41" spans="1:10" ht="13.5">
      <c r="A41" s="243" t="s">
        <v>2137</v>
      </c>
      <c r="B41" s="242" t="s">
        <v>2100</v>
      </c>
      <c r="C41" s="483" t="s">
        <v>2067</v>
      </c>
      <c r="D41" s="483"/>
      <c r="E41" s="484" t="s">
        <v>2125</v>
      </c>
      <c r="F41" s="484"/>
      <c r="G41" s="242" t="s">
        <v>2132</v>
      </c>
      <c r="H41" s="242">
        <v>3</v>
      </c>
      <c r="I41" s="493" t="s">
        <v>2040</v>
      </c>
      <c r="J41" s="494"/>
    </row>
    <row r="42" spans="1:10" ht="13.5">
      <c r="A42" s="243" t="s">
        <v>2138</v>
      </c>
      <c r="B42" s="242" t="s">
        <v>2100</v>
      </c>
      <c r="C42" s="483" t="s">
        <v>2139</v>
      </c>
      <c r="D42" s="483"/>
      <c r="E42" s="484" t="s">
        <v>2125</v>
      </c>
      <c r="F42" s="484"/>
      <c r="G42" s="242" t="s">
        <v>2140</v>
      </c>
      <c r="H42" s="242">
        <v>3</v>
      </c>
      <c r="I42" s="483" t="s">
        <v>2040</v>
      </c>
      <c r="J42" s="485"/>
    </row>
    <row r="43" spans="1:10" ht="13.5">
      <c r="A43" s="243" t="s">
        <v>2141</v>
      </c>
      <c r="B43" s="242" t="s">
        <v>2096</v>
      </c>
      <c r="C43" s="483" t="s">
        <v>2067</v>
      </c>
      <c r="D43" s="483"/>
      <c r="E43" s="484" t="s">
        <v>2125</v>
      </c>
      <c r="F43" s="484"/>
      <c r="G43" s="242" t="s">
        <v>2132</v>
      </c>
      <c r="H43" s="242">
        <v>3</v>
      </c>
      <c r="I43" s="483" t="s">
        <v>2040</v>
      </c>
      <c r="J43" s="485"/>
    </row>
    <row r="44" spans="1:10" ht="13.5">
      <c r="A44" s="243" t="s">
        <v>2041</v>
      </c>
      <c r="B44" s="242" t="s">
        <v>2096</v>
      </c>
      <c r="C44" s="483" t="s">
        <v>2142</v>
      </c>
      <c r="D44" s="483"/>
      <c r="E44" s="484" t="s">
        <v>2125</v>
      </c>
      <c r="F44" s="484"/>
      <c r="G44" s="242" t="s">
        <v>2132</v>
      </c>
      <c r="H44" s="242">
        <v>3</v>
      </c>
      <c r="I44" s="483" t="s">
        <v>2040</v>
      </c>
      <c r="J44" s="485"/>
    </row>
    <row r="45" spans="1:10" ht="13.5">
      <c r="A45" s="243" t="s">
        <v>2143</v>
      </c>
      <c r="B45" s="242" t="s">
        <v>2096</v>
      </c>
      <c r="C45" s="483" t="s">
        <v>2139</v>
      </c>
      <c r="D45" s="483"/>
      <c r="E45" s="484" t="s">
        <v>2125</v>
      </c>
      <c r="F45" s="484"/>
      <c r="G45" s="242" t="s">
        <v>2140</v>
      </c>
      <c r="H45" s="242">
        <v>3</v>
      </c>
      <c r="I45" s="483" t="s">
        <v>2110</v>
      </c>
      <c r="J45" s="485"/>
    </row>
    <row r="46" spans="1:10" ht="13.5">
      <c r="A46" s="243" t="s">
        <v>2144</v>
      </c>
      <c r="B46" s="242" t="s">
        <v>2145</v>
      </c>
      <c r="C46" s="483" t="s">
        <v>2142</v>
      </c>
      <c r="D46" s="483"/>
      <c r="E46" s="484" t="s">
        <v>2125</v>
      </c>
      <c r="F46" s="484"/>
      <c r="G46" s="242" t="s">
        <v>2132</v>
      </c>
      <c r="H46" s="242">
        <v>3</v>
      </c>
      <c r="I46" s="483" t="s">
        <v>2040</v>
      </c>
      <c r="J46" s="485"/>
    </row>
    <row r="47" spans="1:10" ht="13.5">
      <c r="A47" s="243" t="s">
        <v>2146</v>
      </c>
      <c r="B47" s="242" t="s">
        <v>2036</v>
      </c>
      <c r="C47" s="483" t="s">
        <v>2147</v>
      </c>
      <c r="D47" s="483"/>
      <c r="E47" s="484" t="s">
        <v>2125</v>
      </c>
      <c r="F47" s="484"/>
      <c r="G47" s="242" t="s">
        <v>2079</v>
      </c>
      <c r="H47" s="242">
        <v>3</v>
      </c>
      <c r="I47" s="483" t="s">
        <v>2040</v>
      </c>
      <c r="J47" s="485"/>
    </row>
    <row r="48" spans="1:10" ht="13.5">
      <c r="A48" s="476" t="s">
        <v>2148</v>
      </c>
      <c r="B48" s="477"/>
      <c r="C48" s="477"/>
      <c r="D48" s="477"/>
      <c r="E48" s="477"/>
      <c r="F48" s="477"/>
      <c r="G48" s="477"/>
      <c r="H48" s="477"/>
      <c r="I48" s="477"/>
      <c r="J48" s="478"/>
    </row>
    <row r="49" spans="1:10" ht="13.5">
      <c r="A49" s="241" t="s">
        <v>2149</v>
      </c>
      <c r="B49" s="242" t="s">
        <v>2036</v>
      </c>
      <c r="C49" s="483" t="s">
        <v>2150</v>
      </c>
      <c r="D49" s="483"/>
      <c r="E49" s="484" t="s">
        <v>2127</v>
      </c>
      <c r="F49" s="484"/>
      <c r="G49" s="242" t="s">
        <v>2049</v>
      </c>
      <c r="H49" s="242">
        <v>3</v>
      </c>
      <c r="I49" s="483" t="s">
        <v>2040</v>
      </c>
      <c r="J49" s="485"/>
    </row>
    <row r="50" spans="1:10" ht="13.5">
      <c r="A50" s="241" t="s">
        <v>2151</v>
      </c>
      <c r="B50" s="242" t="s">
        <v>2036</v>
      </c>
      <c r="C50" s="483" t="s">
        <v>2152</v>
      </c>
      <c r="D50" s="483"/>
      <c r="E50" s="484" t="s">
        <v>2125</v>
      </c>
      <c r="F50" s="484"/>
      <c r="G50" s="242" t="s">
        <v>2055</v>
      </c>
      <c r="H50" s="242">
        <v>3</v>
      </c>
      <c r="I50" s="483" t="s">
        <v>2040</v>
      </c>
      <c r="J50" s="485"/>
    </row>
    <row r="51" spans="1:10" ht="13.5">
      <c r="A51" s="241" t="s">
        <v>2123</v>
      </c>
      <c r="B51" s="242" t="s">
        <v>2036</v>
      </c>
      <c r="C51" s="483" t="s">
        <v>2153</v>
      </c>
      <c r="D51" s="483"/>
      <c r="E51" s="484" t="s">
        <v>2125</v>
      </c>
      <c r="F51" s="484"/>
      <c r="G51" s="242" t="s">
        <v>2055</v>
      </c>
      <c r="H51" s="242">
        <v>3</v>
      </c>
      <c r="I51" s="483" t="s">
        <v>2040</v>
      </c>
      <c r="J51" s="485"/>
    </row>
    <row r="52" spans="1:10" ht="13.5">
      <c r="A52" s="243" t="s">
        <v>2126</v>
      </c>
      <c r="B52" s="242" t="s">
        <v>2036</v>
      </c>
      <c r="C52" s="483" t="s">
        <v>2153</v>
      </c>
      <c r="D52" s="483"/>
      <c r="E52" s="484" t="s">
        <v>2125</v>
      </c>
      <c r="F52" s="484"/>
      <c r="G52" s="242" t="s">
        <v>2055</v>
      </c>
      <c r="H52" s="242">
        <v>3</v>
      </c>
      <c r="I52" s="483" t="s">
        <v>2154</v>
      </c>
      <c r="J52" s="485"/>
    </row>
    <row r="53" spans="1:10" ht="13.5">
      <c r="A53" s="243" t="s">
        <v>2128</v>
      </c>
      <c r="B53" s="242" t="s">
        <v>2036</v>
      </c>
      <c r="C53" s="483" t="s">
        <v>2155</v>
      </c>
      <c r="D53" s="483"/>
      <c r="E53" s="484" t="s">
        <v>2125</v>
      </c>
      <c r="F53" s="484"/>
      <c r="G53" s="242" t="s">
        <v>2055</v>
      </c>
      <c r="H53" s="242">
        <v>3</v>
      </c>
      <c r="I53" s="483" t="s">
        <v>2040</v>
      </c>
      <c r="J53" s="485"/>
    </row>
    <row r="54" spans="1:10" ht="13.5">
      <c r="A54" s="243" t="s">
        <v>2156</v>
      </c>
      <c r="B54" s="242" t="s">
        <v>2036</v>
      </c>
      <c r="C54" s="483" t="s">
        <v>2157</v>
      </c>
      <c r="D54" s="483"/>
      <c r="E54" s="484" t="s">
        <v>2125</v>
      </c>
      <c r="F54" s="484"/>
      <c r="G54" s="242" t="s">
        <v>2140</v>
      </c>
      <c r="H54" s="242">
        <v>3</v>
      </c>
      <c r="I54" s="483" t="s">
        <v>2040</v>
      </c>
      <c r="J54" s="485"/>
    </row>
    <row r="55" spans="1:10" ht="13.5">
      <c r="A55" s="243" t="s">
        <v>2046</v>
      </c>
      <c r="B55" s="242" t="s">
        <v>2096</v>
      </c>
      <c r="C55" s="483" t="s">
        <v>2158</v>
      </c>
      <c r="D55" s="483"/>
      <c r="E55" s="484" t="s">
        <v>2127</v>
      </c>
      <c r="F55" s="484"/>
      <c r="G55" s="242" t="s">
        <v>2055</v>
      </c>
      <c r="H55" s="242">
        <v>3</v>
      </c>
      <c r="I55" s="483" t="s">
        <v>2045</v>
      </c>
      <c r="J55" s="485"/>
    </row>
    <row r="56" spans="1:10" ht="13.5">
      <c r="A56" s="243" t="s">
        <v>2159</v>
      </c>
      <c r="B56" s="242" t="s">
        <v>2096</v>
      </c>
      <c r="C56" s="483" t="s">
        <v>2153</v>
      </c>
      <c r="D56" s="483"/>
      <c r="E56" s="484" t="s">
        <v>2125</v>
      </c>
      <c r="F56" s="484"/>
      <c r="G56" s="242" t="s">
        <v>2055</v>
      </c>
      <c r="H56" s="242">
        <v>3</v>
      </c>
      <c r="I56" s="483" t="s">
        <v>2040</v>
      </c>
      <c r="J56" s="485"/>
    </row>
    <row r="57" spans="1:10" ht="13.5">
      <c r="A57" s="243" t="s">
        <v>2160</v>
      </c>
      <c r="B57" s="242" t="s">
        <v>2096</v>
      </c>
      <c r="C57" s="483" t="s">
        <v>2161</v>
      </c>
      <c r="D57" s="483"/>
      <c r="E57" s="484" t="s">
        <v>2127</v>
      </c>
      <c r="F57" s="484"/>
      <c r="G57" s="242" t="s">
        <v>2102</v>
      </c>
      <c r="H57" s="242">
        <v>3</v>
      </c>
      <c r="I57" s="483" t="s">
        <v>2040</v>
      </c>
      <c r="J57" s="485"/>
    </row>
    <row r="58" spans="1:10" ht="13.5">
      <c r="A58" s="243" t="s">
        <v>2095</v>
      </c>
      <c r="B58" s="242" t="s">
        <v>2096</v>
      </c>
      <c r="C58" s="483" t="s">
        <v>2162</v>
      </c>
      <c r="D58" s="483"/>
      <c r="E58" s="484" t="s">
        <v>2125</v>
      </c>
      <c r="F58" s="484"/>
      <c r="G58" s="242" t="s">
        <v>2102</v>
      </c>
      <c r="H58" s="242">
        <v>3</v>
      </c>
      <c r="I58" s="483" t="s">
        <v>2040</v>
      </c>
      <c r="J58" s="485"/>
    </row>
    <row r="59" spans="1:10" ht="13.5">
      <c r="A59" s="243" t="s">
        <v>2163</v>
      </c>
      <c r="B59" s="242" t="s">
        <v>2096</v>
      </c>
      <c r="C59" s="483" t="s">
        <v>2067</v>
      </c>
      <c r="D59" s="483"/>
      <c r="E59" s="484" t="s">
        <v>2125</v>
      </c>
      <c r="F59" s="484"/>
      <c r="G59" s="242" t="s">
        <v>2102</v>
      </c>
      <c r="H59" s="242">
        <v>3</v>
      </c>
      <c r="I59" s="483" t="s">
        <v>2040</v>
      </c>
      <c r="J59" s="485"/>
    </row>
    <row r="60" spans="1:10" ht="13.5">
      <c r="A60" s="243" t="s">
        <v>2164</v>
      </c>
      <c r="B60" s="242" t="s">
        <v>2096</v>
      </c>
      <c r="C60" s="483" t="s">
        <v>2165</v>
      </c>
      <c r="D60" s="483"/>
      <c r="E60" s="484" t="s">
        <v>2166</v>
      </c>
      <c r="F60" s="484"/>
      <c r="G60" s="242" t="s">
        <v>2102</v>
      </c>
      <c r="H60" s="242">
        <v>3</v>
      </c>
      <c r="I60" s="483" t="s">
        <v>2045</v>
      </c>
      <c r="J60" s="485"/>
    </row>
    <row r="61" spans="1:10" ht="13.5">
      <c r="A61" s="249" t="s">
        <v>2099</v>
      </c>
      <c r="B61" s="242" t="s">
        <v>2092</v>
      </c>
      <c r="C61" s="483" t="s">
        <v>2167</v>
      </c>
      <c r="D61" s="483"/>
      <c r="E61" s="484" t="s">
        <v>2125</v>
      </c>
      <c r="F61" s="484"/>
      <c r="G61" s="242" t="s">
        <v>2055</v>
      </c>
      <c r="H61" s="242">
        <v>3</v>
      </c>
      <c r="I61" s="483" t="s">
        <v>2040</v>
      </c>
      <c r="J61" s="485"/>
    </row>
    <row r="62" spans="1:10" ht="13.5">
      <c r="A62" s="243" t="s">
        <v>2168</v>
      </c>
      <c r="B62" s="242" t="s">
        <v>2092</v>
      </c>
      <c r="C62" s="483" t="s">
        <v>2067</v>
      </c>
      <c r="D62" s="483"/>
      <c r="E62" s="484" t="s">
        <v>2125</v>
      </c>
      <c r="F62" s="484"/>
      <c r="G62" s="242" t="s">
        <v>2102</v>
      </c>
      <c r="H62" s="242">
        <v>3</v>
      </c>
      <c r="I62" s="483" t="s">
        <v>2040</v>
      </c>
      <c r="J62" s="485"/>
    </row>
    <row r="63" spans="1:10" ht="13.5">
      <c r="A63" s="243" t="s">
        <v>2058</v>
      </c>
      <c r="B63" s="242" t="s">
        <v>2145</v>
      </c>
      <c r="C63" s="483" t="s">
        <v>2169</v>
      </c>
      <c r="D63" s="483"/>
      <c r="E63" s="484" t="s">
        <v>2125</v>
      </c>
      <c r="F63" s="484"/>
      <c r="G63" s="242" t="s">
        <v>2055</v>
      </c>
      <c r="H63" s="242">
        <v>3</v>
      </c>
      <c r="I63" s="483" t="s">
        <v>2040</v>
      </c>
      <c r="J63" s="485"/>
    </row>
    <row r="64" spans="1:10" ht="13.5">
      <c r="A64" s="243" t="s">
        <v>2108</v>
      </c>
      <c r="B64" s="242" t="s">
        <v>2145</v>
      </c>
      <c r="C64" s="483" t="s">
        <v>2170</v>
      </c>
      <c r="D64" s="483"/>
      <c r="E64" s="484" t="s">
        <v>2125</v>
      </c>
      <c r="F64" s="484"/>
      <c r="G64" s="242" t="s">
        <v>2055</v>
      </c>
      <c r="H64" s="242">
        <v>3</v>
      </c>
      <c r="I64" s="483" t="s">
        <v>2040</v>
      </c>
      <c r="J64" s="485"/>
    </row>
    <row r="65" spans="1:10" ht="13.5">
      <c r="A65" s="243" t="s">
        <v>2171</v>
      </c>
      <c r="B65" s="242" t="s">
        <v>2172</v>
      </c>
      <c r="C65" s="483" t="s">
        <v>2173</v>
      </c>
      <c r="D65" s="483"/>
      <c r="E65" s="484" t="s">
        <v>2125</v>
      </c>
      <c r="F65" s="484"/>
      <c r="G65" s="242" t="s">
        <v>2055</v>
      </c>
      <c r="H65" s="242">
        <v>3</v>
      </c>
      <c r="I65" s="491" t="s">
        <v>2040</v>
      </c>
      <c r="J65" s="492"/>
    </row>
    <row r="66" spans="1:10" ht="13.5">
      <c r="A66" s="243" t="s">
        <v>2174</v>
      </c>
      <c r="B66" s="242" t="s">
        <v>2172</v>
      </c>
      <c r="C66" s="483" t="s">
        <v>2175</v>
      </c>
      <c r="D66" s="483"/>
      <c r="E66" s="484" t="s">
        <v>2125</v>
      </c>
      <c r="F66" s="484"/>
      <c r="G66" s="242" t="s">
        <v>2055</v>
      </c>
      <c r="H66" s="242">
        <v>3</v>
      </c>
      <c r="I66" s="483" t="s">
        <v>2040</v>
      </c>
      <c r="J66" s="485"/>
    </row>
    <row r="67" spans="1:10" ht="13.5">
      <c r="A67" s="476" t="s">
        <v>2176</v>
      </c>
      <c r="B67" s="477"/>
      <c r="C67" s="477"/>
      <c r="D67" s="477"/>
      <c r="E67" s="477"/>
      <c r="F67" s="477"/>
      <c r="G67" s="477"/>
      <c r="H67" s="477"/>
      <c r="I67" s="477"/>
      <c r="J67" s="478"/>
    </row>
    <row r="68" spans="1:10" ht="13.5">
      <c r="A68" s="241" t="s">
        <v>2177</v>
      </c>
      <c r="B68" s="242" t="s">
        <v>2178</v>
      </c>
      <c r="C68" s="488" t="s">
        <v>2179</v>
      </c>
      <c r="D68" s="489"/>
      <c r="E68" s="486" t="s">
        <v>2125</v>
      </c>
      <c r="F68" s="487"/>
      <c r="G68" s="242" t="s">
        <v>2180</v>
      </c>
      <c r="H68" s="242">
        <v>3</v>
      </c>
      <c r="I68" s="488" t="s">
        <v>2045</v>
      </c>
      <c r="J68" s="490"/>
    </row>
    <row r="69" spans="1:10" ht="13.5">
      <c r="A69" s="241" t="s">
        <v>2149</v>
      </c>
      <c r="B69" s="242" t="s">
        <v>2172</v>
      </c>
      <c r="C69" s="488" t="s">
        <v>2179</v>
      </c>
      <c r="D69" s="489"/>
      <c r="E69" s="486" t="s">
        <v>2125</v>
      </c>
      <c r="F69" s="487"/>
      <c r="G69" s="242" t="s">
        <v>2180</v>
      </c>
      <c r="H69" s="242">
        <v>3</v>
      </c>
      <c r="I69" s="488" t="s">
        <v>2045</v>
      </c>
      <c r="J69" s="490"/>
    </row>
    <row r="70" spans="1:10" ht="13.5">
      <c r="A70" s="241" t="s">
        <v>2181</v>
      </c>
      <c r="B70" s="242" t="s">
        <v>2096</v>
      </c>
      <c r="C70" s="483" t="s">
        <v>2182</v>
      </c>
      <c r="D70" s="483"/>
      <c r="E70" s="484" t="s">
        <v>2125</v>
      </c>
      <c r="F70" s="484"/>
      <c r="G70" s="242" t="s">
        <v>2140</v>
      </c>
      <c r="H70" s="242">
        <v>3</v>
      </c>
      <c r="I70" s="483" t="s">
        <v>2040</v>
      </c>
      <c r="J70" s="485"/>
    </row>
    <row r="71" spans="1:10" ht="13.5">
      <c r="A71" s="241" t="s">
        <v>2141</v>
      </c>
      <c r="B71" s="242" t="s">
        <v>2100</v>
      </c>
      <c r="C71" s="483" t="s">
        <v>2183</v>
      </c>
      <c r="D71" s="483"/>
      <c r="E71" s="484" t="s">
        <v>2184</v>
      </c>
      <c r="F71" s="484"/>
      <c r="G71" s="242" t="s">
        <v>2180</v>
      </c>
      <c r="H71" s="242">
        <v>3</v>
      </c>
      <c r="I71" s="483" t="s">
        <v>2045</v>
      </c>
      <c r="J71" s="485"/>
    </row>
    <row r="72" spans="1:10" ht="13.5">
      <c r="A72" s="241" t="s">
        <v>2156</v>
      </c>
      <c r="B72" s="242" t="s">
        <v>2100</v>
      </c>
      <c r="C72" s="483" t="s">
        <v>2185</v>
      </c>
      <c r="D72" s="483"/>
      <c r="E72" s="484" t="s">
        <v>2125</v>
      </c>
      <c r="F72" s="484"/>
      <c r="G72" s="242" t="s">
        <v>2180</v>
      </c>
      <c r="H72" s="242">
        <v>3</v>
      </c>
      <c r="I72" s="483" t="s">
        <v>2045</v>
      </c>
      <c r="J72" s="485"/>
    </row>
    <row r="73" spans="1:10" ht="13.5">
      <c r="A73" s="241" t="s">
        <v>2046</v>
      </c>
      <c r="B73" s="242" t="s">
        <v>2036</v>
      </c>
      <c r="C73" s="483" t="s">
        <v>2186</v>
      </c>
      <c r="D73" s="483"/>
      <c r="E73" s="484" t="s">
        <v>2125</v>
      </c>
      <c r="F73" s="484"/>
      <c r="G73" s="242" t="s">
        <v>2140</v>
      </c>
      <c r="H73" s="242">
        <v>3</v>
      </c>
      <c r="I73" s="483" t="s">
        <v>2045</v>
      </c>
      <c r="J73" s="485"/>
    </row>
    <row r="74" spans="1:10" ht="13.5">
      <c r="A74" s="241" t="s">
        <v>2187</v>
      </c>
      <c r="B74" s="242" t="s">
        <v>2061</v>
      </c>
      <c r="C74" s="483" t="s">
        <v>2188</v>
      </c>
      <c r="D74" s="483"/>
      <c r="E74" s="484" t="s">
        <v>2166</v>
      </c>
      <c r="F74" s="484"/>
      <c r="G74" s="242" t="s">
        <v>2082</v>
      </c>
      <c r="H74" s="242">
        <v>3</v>
      </c>
      <c r="I74" s="483" t="s">
        <v>2040</v>
      </c>
      <c r="J74" s="485"/>
    </row>
    <row r="75" spans="1:10" ht="13.5">
      <c r="A75" s="241" t="s">
        <v>2053</v>
      </c>
      <c r="B75" s="242" t="s">
        <v>2061</v>
      </c>
      <c r="C75" s="483" t="s">
        <v>2189</v>
      </c>
      <c r="D75" s="483"/>
      <c r="E75" s="484" t="s">
        <v>2125</v>
      </c>
      <c r="F75" s="484"/>
      <c r="G75" s="242" t="s">
        <v>2085</v>
      </c>
      <c r="H75" s="242">
        <v>3</v>
      </c>
      <c r="I75" s="483" t="s">
        <v>2040</v>
      </c>
      <c r="J75" s="485"/>
    </row>
    <row r="76" spans="1:10" ht="13.5">
      <c r="A76" s="243" t="s">
        <v>2190</v>
      </c>
      <c r="B76" s="242" t="s">
        <v>2061</v>
      </c>
      <c r="C76" s="483" t="s">
        <v>2191</v>
      </c>
      <c r="D76" s="483"/>
      <c r="E76" s="484" t="s">
        <v>2125</v>
      </c>
      <c r="F76" s="484"/>
      <c r="G76" s="242" t="s">
        <v>2085</v>
      </c>
      <c r="H76" s="242">
        <v>3</v>
      </c>
      <c r="I76" s="483" t="s">
        <v>2040</v>
      </c>
      <c r="J76" s="485"/>
    </row>
    <row r="77" spans="1:10" ht="13.5">
      <c r="A77" s="241" t="s">
        <v>2192</v>
      </c>
      <c r="B77" s="242" t="s">
        <v>2061</v>
      </c>
      <c r="C77" s="483" t="s">
        <v>2193</v>
      </c>
      <c r="D77" s="483"/>
      <c r="E77" s="484" t="s">
        <v>2125</v>
      </c>
      <c r="F77" s="484"/>
      <c r="G77" s="242" t="s">
        <v>2085</v>
      </c>
      <c r="H77" s="242">
        <v>3</v>
      </c>
      <c r="I77" s="483" t="s">
        <v>2040</v>
      </c>
      <c r="J77" s="485"/>
    </row>
    <row r="78" spans="1:10" ht="13.5">
      <c r="A78" s="476" t="s">
        <v>2194</v>
      </c>
      <c r="B78" s="477"/>
      <c r="C78" s="477"/>
      <c r="D78" s="477"/>
      <c r="E78" s="477"/>
      <c r="F78" s="477"/>
      <c r="G78" s="477"/>
      <c r="H78" s="477"/>
      <c r="I78" s="477"/>
      <c r="J78" s="478"/>
    </row>
    <row r="79" spans="1:10" ht="13.5">
      <c r="A79" s="241" t="s">
        <v>2195</v>
      </c>
      <c r="B79" s="242" t="s">
        <v>2036</v>
      </c>
      <c r="C79" s="483" t="s">
        <v>2155</v>
      </c>
      <c r="D79" s="483"/>
      <c r="E79" s="486" t="s">
        <v>2196</v>
      </c>
      <c r="F79" s="487"/>
      <c r="G79" s="242" t="s">
        <v>2055</v>
      </c>
      <c r="H79" s="250">
        <v>3</v>
      </c>
      <c r="I79" s="483" t="s">
        <v>2040</v>
      </c>
      <c r="J79" s="485"/>
    </row>
    <row r="80" spans="1:10" ht="13.5">
      <c r="A80" s="476" t="s">
        <v>2197</v>
      </c>
      <c r="B80" s="477"/>
      <c r="C80" s="477"/>
      <c r="D80" s="477"/>
      <c r="E80" s="477"/>
      <c r="F80" s="477"/>
      <c r="G80" s="477"/>
      <c r="H80" s="477"/>
      <c r="I80" s="477"/>
      <c r="J80" s="478"/>
    </row>
    <row r="81" spans="1:10" ht="13.5">
      <c r="A81" s="251" t="s">
        <v>2198</v>
      </c>
      <c r="B81" s="252" t="s">
        <v>2096</v>
      </c>
      <c r="C81" s="471" t="s">
        <v>2199</v>
      </c>
      <c r="D81" s="471"/>
      <c r="E81" s="472" t="s">
        <v>2200</v>
      </c>
      <c r="F81" s="472"/>
      <c r="G81" s="252" t="s">
        <v>2049</v>
      </c>
      <c r="H81" s="252" t="s">
        <v>93</v>
      </c>
      <c r="I81" s="471" t="s">
        <v>2040</v>
      </c>
      <c r="J81" s="475"/>
    </row>
    <row r="82" spans="1:10" ht="13.5">
      <c r="A82" s="476" t="s">
        <v>2201</v>
      </c>
      <c r="B82" s="477"/>
      <c r="C82" s="477"/>
      <c r="D82" s="477"/>
      <c r="E82" s="477"/>
      <c r="F82" s="477"/>
      <c r="G82" s="477"/>
      <c r="H82" s="477"/>
      <c r="I82" s="477"/>
      <c r="J82" s="478"/>
    </row>
    <row r="83" spans="1:10" ht="13.5">
      <c r="A83" s="241" t="s">
        <v>2202</v>
      </c>
      <c r="B83" s="242" t="s">
        <v>2036</v>
      </c>
      <c r="C83" s="483" t="s">
        <v>2203</v>
      </c>
      <c r="D83" s="483"/>
      <c r="E83" s="484" t="s">
        <v>2127</v>
      </c>
      <c r="F83" s="484"/>
      <c r="G83" s="242" t="s">
        <v>2204</v>
      </c>
      <c r="H83" s="242">
        <v>3</v>
      </c>
      <c r="I83" s="483" t="s">
        <v>2040</v>
      </c>
      <c r="J83" s="485"/>
    </row>
    <row r="84" spans="1:10" ht="13.5">
      <c r="A84" s="243" t="s">
        <v>2123</v>
      </c>
      <c r="B84" s="242" t="s">
        <v>2092</v>
      </c>
      <c r="C84" s="483" t="s">
        <v>2205</v>
      </c>
      <c r="D84" s="483"/>
      <c r="E84" s="484" t="s">
        <v>2125</v>
      </c>
      <c r="F84" s="484"/>
      <c r="G84" s="242" t="s">
        <v>2055</v>
      </c>
      <c r="H84" s="242">
        <v>3</v>
      </c>
      <c r="I84" s="483" t="s">
        <v>2040</v>
      </c>
      <c r="J84" s="485"/>
    </row>
    <row r="85" spans="1:10" ht="13.5">
      <c r="A85" s="243" t="s">
        <v>2138</v>
      </c>
      <c r="B85" s="242" t="s">
        <v>2096</v>
      </c>
      <c r="C85" s="483" t="s">
        <v>2206</v>
      </c>
      <c r="D85" s="483"/>
      <c r="E85" s="484" t="s">
        <v>2127</v>
      </c>
      <c r="F85" s="484"/>
      <c r="G85" s="242" t="s">
        <v>2049</v>
      </c>
      <c r="H85" s="242">
        <v>3</v>
      </c>
      <c r="I85" s="483" t="s">
        <v>2040</v>
      </c>
      <c r="J85" s="485"/>
    </row>
    <row r="86" spans="1:10" ht="13.5">
      <c r="A86" s="243" t="s">
        <v>2041</v>
      </c>
      <c r="B86" s="242" t="s">
        <v>2096</v>
      </c>
      <c r="C86" s="483" t="s">
        <v>2155</v>
      </c>
      <c r="D86" s="483"/>
      <c r="E86" s="484" t="s">
        <v>2127</v>
      </c>
      <c r="F86" s="484"/>
      <c r="G86" s="242" t="s">
        <v>2079</v>
      </c>
      <c r="H86" s="242">
        <v>3</v>
      </c>
      <c r="I86" s="483" t="s">
        <v>2040</v>
      </c>
      <c r="J86" s="485"/>
    </row>
    <row r="87" spans="1:10" ht="13.5">
      <c r="A87" s="243" t="s">
        <v>2207</v>
      </c>
      <c r="B87" s="242" t="s">
        <v>2096</v>
      </c>
      <c r="C87" s="483" t="s">
        <v>2208</v>
      </c>
      <c r="D87" s="483"/>
      <c r="E87" s="484" t="s">
        <v>2127</v>
      </c>
      <c r="F87" s="484"/>
      <c r="G87" s="242" t="s">
        <v>2082</v>
      </c>
      <c r="H87" s="242">
        <v>3</v>
      </c>
      <c r="I87" s="483" t="s">
        <v>2040</v>
      </c>
      <c r="J87" s="485"/>
    </row>
    <row r="88" spans="1:10" ht="13.5">
      <c r="A88" s="243" t="s">
        <v>2209</v>
      </c>
      <c r="B88" s="242" t="s">
        <v>2096</v>
      </c>
      <c r="C88" s="483" t="s">
        <v>2203</v>
      </c>
      <c r="D88" s="483"/>
      <c r="E88" s="484" t="s">
        <v>2127</v>
      </c>
      <c r="F88" s="484"/>
      <c r="G88" s="242" t="s">
        <v>2210</v>
      </c>
      <c r="H88" s="242">
        <v>3</v>
      </c>
      <c r="I88" s="483" t="s">
        <v>2040</v>
      </c>
      <c r="J88" s="485"/>
    </row>
    <row r="89" spans="1:10" ht="13.5">
      <c r="A89" s="476" t="s">
        <v>2211</v>
      </c>
      <c r="B89" s="477"/>
      <c r="C89" s="477"/>
      <c r="D89" s="477"/>
      <c r="E89" s="477"/>
      <c r="F89" s="477"/>
      <c r="G89" s="477"/>
      <c r="H89" s="477"/>
      <c r="I89" s="477"/>
      <c r="J89" s="478"/>
    </row>
    <row r="90" spans="1:10" ht="13.5">
      <c r="A90" s="253" t="s">
        <v>2212</v>
      </c>
      <c r="B90" s="252" t="s">
        <v>2036</v>
      </c>
      <c r="C90" s="471" t="s">
        <v>2213</v>
      </c>
      <c r="D90" s="471"/>
      <c r="E90" s="472" t="s">
        <v>2125</v>
      </c>
      <c r="F90" s="472"/>
      <c r="G90" s="252" t="s">
        <v>2085</v>
      </c>
      <c r="H90" s="252" t="s">
        <v>93</v>
      </c>
      <c r="I90" s="471" t="s">
        <v>2040</v>
      </c>
      <c r="J90" s="475"/>
    </row>
    <row r="91" spans="1:10" ht="13.5">
      <c r="A91" s="476" t="s">
        <v>2214</v>
      </c>
      <c r="B91" s="477"/>
      <c r="C91" s="477"/>
      <c r="D91" s="477"/>
      <c r="E91" s="477"/>
      <c r="F91" s="477"/>
      <c r="G91" s="477"/>
      <c r="H91" s="477"/>
      <c r="I91" s="477"/>
      <c r="J91" s="478"/>
    </row>
    <row r="92" spans="1:10" ht="13.5">
      <c r="A92" s="253" t="s">
        <v>2215</v>
      </c>
      <c r="B92" s="252" t="s">
        <v>2096</v>
      </c>
      <c r="C92" s="471" t="s">
        <v>2216</v>
      </c>
      <c r="D92" s="471"/>
      <c r="E92" s="472" t="s">
        <v>2125</v>
      </c>
      <c r="F92" s="472"/>
      <c r="G92" s="252" t="s">
        <v>2055</v>
      </c>
      <c r="H92" s="252" t="s">
        <v>93</v>
      </c>
      <c r="I92" s="482" t="s">
        <v>2040</v>
      </c>
      <c r="J92" s="475"/>
    </row>
    <row r="93" spans="1:10" ht="13.5">
      <c r="A93" s="253" t="s">
        <v>2217</v>
      </c>
      <c r="B93" s="252" t="s">
        <v>2100</v>
      </c>
      <c r="C93" s="471" t="s">
        <v>2218</v>
      </c>
      <c r="D93" s="471"/>
      <c r="E93" s="472" t="s">
        <v>2125</v>
      </c>
      <c r="F93" s="472"/>
      <c r="G93" s="252" t="s">
        <v>2055</v>
      </c>
      <c r="H93" s="252" t="s">
        <v>93</v>
      </c>
      <c r="I93" s="471" t="s">
        <v>2040</v>
      </c>
      <c r="J93" s="475"/>
    </row>
    <row r="94" spans="1:10" ht="13.5">
      <c r="A94" s="254" t="s">
        <v>2219</v>
      </c>
      <c r="B94" s="255" t="s">
        <v>2100</v>
      </c>
      <c r="C94" s="479" t="s">
        <v>2104</v>
      </c>
      <c r="D94" s="479"/>
      <c r="E94" s="480" t="s">
        <v>2220</v>
      </c>
      <c r="F94" s="480"/>
      <c r="G94" s="255" t="s">
        <v>2055</v>
      </c>
      <c r="H94" s="255" t="s">
        <v>93</v>
      </c>
      <c r="I94" s="479" t="s">
        <v>2040</v>
      </c>
      <c r="J94" s="481"/>
    </row>
    <row r="95" spans="1:10" ht="13.5">
      <c r="A95" s="476" t="s">
        <v>2221</v>
      </c>
      <c r="B95" s="477"/>
      <c r="C95" s="477"/>
      <c r="D95" s="477"/>
      <c r="E95" s="477"/>
      <c r="F95" s="477"/>
      <c r="G95" s="477"/>
      <c r="H95" s="477"/>
      <c r="I95" s="477"/>
      <c r="J95" s="478"/>
    </row>
    <row r="96" spans="1:10" ht="13.5">
      <c r="A96" s="253" t="s">
        <v>2215</v>
      </c>
      <c r="B96" s="252" t="s">
        <v>2061</v>
      </c>
      <c r="C96" s="471" t="s">
        <v>2222</v>
      </c>
      <c r="D96" s="471"/>
      <c r="E96" s="472" t="s">
        <v>2223</v>
      </c>
      <c r="F96" s="472"/>
      <c r="G96" s="252" t="s">
        <v>2055</v>
      </c>
      <c r="H96" s="252" t="s">
        <v>93</v>
      </c>
      <c r="I96" s="471" t="s">
        <v>2040</v>
      </c>
      <c r="J96" s="475"/>
    </row>
    <row r="97" spans="1:10" ht="13.5">
      <c r="A97" s="253" t="s">
        <v>2224</v>
      </c>
      <c r="B97" s="252" t="s">
        <v>2061</v>
      </c>
      <c r="C97" s="471" t="s">
        <v>2222</v>
      </c>
      <c r="D97" s="471"/>
      <c r="E97" s="472" t="s">
        <v>2223</v>
      </c>
      <c r="F97" s="472"/>
      <c r="G97" s="252" t="s">
        <v>2055</v>
      </c>
      <c r="H97" s="252" t="s">
        <v>93</v>
      </c>
      <c r="I97" s="471" t="s">
        <v>2040</v>
      </c>
      <c r="J97" s="475"/>
    </row>
    <row r="98" spans="1:10" ht="13.5">
      <c r="A98" s="253" t="s">
        <v>2212</v>
      </c>
      <c r="B98" s="252" t="s">
        <v>2061</v>
      </c>
      <c r="C98" s="471" t="s">
        <v>2225</v>
      </c>
      <c r="D98" s="471"/>
      <c r="E98" s="472" t="s">
        <v>2223</v>
      </c>
      <c r="F98" s="472"/>
      <c r="G98" s="252" t="s">
        <v>2055</v>
      </c>
      <c r="H98" s="252" t="s">
        <v>93</v>
      </c>
      <c r="I98" s="471" t="s">
        <v>2226</v>
      </c>
      <c r="J98" s="475"/>
    </row>
    <row r="99" spans="1:10" ht="13.5">
      <c r="A99" s="253" t="s">
        <v>2227</v>
      </c>
      <c r="B99" s="252" t="s">
        <v>2036</v>
      </c>
      <c r="C99" s="471" t="s">
        <v>2205</v>
      </c>
      <c r="D99" s="471"/>
      <c r="E99" s="472" t="s">
        <v>2228</v>
      </c>
      <c r="F99" s="472"/>
      <c r="G99" s="252" t="s">
        <v>2055</v>
      </c>
      <c r="H99" s="252" t="s">
        <v>93</v>
      </c>
      <c r="I99" s="473" t="s">
        <v>2229</v>
      </c>
      <c r="J99" s="474"/>
    </row>
    <row r="100" spans="1:10" ht="13.5">
      <c r="A100" s="253" t="s">
        <v>2149</v>
      </c>
      <c r="B100" s="252" t="s">
        <v>2036</v>
      </c>
      <c r="C100" s="471" t="s">
        <v>2230</v>
      </c>
      <c r="D100" s="471"/>
      <c r="E100" s="472" t="s">
        <v>2228</v>
      </c>
      <c r="F100" s="472"/>
      <c r="G100" s="252" t="s">
        <v>2055</v>
      </c>
      <c r="H100" s="252" t="s">
        <v>93</v>
      </c>
      <c r="I100" s="471" t="s">
        <v>2231</v>
      </c>
      <c r="J100" s="475"/>
    </row>
    <row r="101" spans="1:10" ht="13.5">
      <c r="A101" s="253" t="s">
        <v>2195</v>
      </c>
      <c r="B101" s="252" t="s">
        <v>2232</v>
      </c>
      <c r="C101" s="471" t="s">
        <v>2205</v>
      </c>
      <c r="D101" s="471"/>
      <c r="E101" s="472" t="s">
        <v>2228</v>
      </c>
      <c r="F101" s="472"/>
      <c r="G101" s="252" t="s">
        <v>2055</v>
      </c>
      <c r="H101" s="252" t="s">
        <v>93</v>
      </c>
      <c r="I101" s="473" t="s">
        <v>2229</v>
      </c>
      <c r="J101" s="474"/>
    </row>
    <row r="102" spans="1:10" ht="13.5">
      <c r="A102" s="251" t="s">
        <v>2128</v>
      </c>
      <c r="B102" s="252" t="s">
        <v>2096</v>
      </c>
      <c r="C102" s="471" t="s">
        <v>2205</v>
      </c>
      <c r="D102" s="471"/>
      <c r="E102" s="472" t="s">
        <v>2228</v>
      </c>
      <c r="F102" s="472"/>
      <c r="G102" s="252" t="s">
        <v>2055</v>
      </c>
      <c r="H102" s="252" t="s">
        <v>93</v>
      </c>
      <c r="I102" s="473" t="s">
        <v>2229</v>
      </c>
      <c r="J102" s="474"/>
    </row>
    <row r="103" spans="1:10" ht="13.5">
      <c r="A103" s="251" t="s">
        <v>2135</v>
      </c>
      <c r="B103" s="252" t="s">
        <v>2092</v>
      </c>
      <c r="C103" s="471" t="s">
        <v>2205</v>
      </c>
      <c r="D103" s="471"/>
      <c r="E103" s="472" t="s">
        <v>2228</v>
      </c>
      <c r="F103" s="472"/>
      <c r="G103" s="252" t="s">
        <v>2055</v>
      </c>
      <c r="H103" s="252" t="s">
        <v>93</v>
      </c>
      <c r="I103" s="473" t="s">
        <v>2229</v>
      </c>
      <c r="J103" s="474"/>
    </row>
    <row r="104" spans="1:10" ht="13.5">
      <c r="A104" s="251" t="s">
        <v>2137</v>
      </c>
      <c r="B104" s="252" t="s">
        <v>2092</v>
      </c>
      <c r="C104" s="471" t="s">
        <v>2230</v>
      </c>
      <c r="D104" s="471"/>
      <c r="E104" s="472" t="s">
        <v>2228</v>
      </c>
      <c r="F104" s="472"/>
      <c r="G104" s="252" t="s">
        <v>2055</v>
      </c>
      <c r="H104" s="252" t="s">
        <v>93</v>
      </c>
      <c r="I104" s="473" t="s">
        <v>2229</v>
      </c>
      <c r="J104" s="474"/>
    </row>
    <row r="105" spans="1:10" ht="13.5">
      <c r="A105" s="251" t="s">
        <v>2138</v>
      </c>
      <c r="B105" s="252" t="s">
        <v>2036</v>
      </c>
      <c r="C105" s="471" t="s">
        <v>2233</v>
      </c>
      <c r="D105" s="471"/>
      <c r="E105" s="472" t="s">
        <v>2228</v>
      </c>
      <c r="F105" s="472"/>
      <c r="G105" s="252" t="s">
        <v>2055</v>
      </c>
      <c r="H105" s="252" t="s">
        <v>93</v>
      </c>
      <c r="I105" s="471" t="s">
        <v>2234</v>
      </c>
      <c r="J105" s="475"/>
    </row>
    <row r="106" spans="1:10" ht="15.75" thickBot="1">
      <c r="A106" s="256" t="s">
        <v>2235</v>
      </c>
      <c r="B106" s="257" t="s">
        <v>2036</v>
      </c>
      <c r="C106" s="468" t="s">
        <v>2236</v>
      </c>
      <c r="D106" s="468"/>
      <c r="E106" s="469" t="s">
        <v>2223</v>
      </c>
      <c r="F106" s="469"/>
      <c r="G106" s="257" t="s">
        <v>2055</v>
      </c>
      <c r="H106" s="257" t="s">
        <v>93</v>
      </c>
      <c r="I106" s="468" t="s">
        <v>2040</v>
      </c>
      <c r="J106" s="470"/>
    </row>
  </sheetData>
  <mergeCells count="288">
    <mergeCell ref="A1:A3"/>
    <mergeCell ref="B1:J3"/>
    <mergeCell ref="C4:D4"/>
    <mergeCell ref="E4:F4"/>
    <mergeCell ref="I4:J4"/>
    <mergeCell ref="A5:J5"/>
    <mergeCell ref="C8:D8"/>
    <mergeCell ref="E8:F8"/>
    <mergeCell ref="I8:J8"/>
    <mergeCell ref="C9:D9"/>
    <mergeCell ref="E9:F9"/>
    <mergeCell ref="I9:J9"/>
    <mergeCell ref="C6:D6"/>
    <mergeCell ref="E6:F6"/>
    <mergeCell ref="I6:J6"/>
    <mergeCell ref="C7:D7"/>
    <mergeCell ref="E7:F7"/>
    <mergeCell ref="I7:J7"/>
    <mergeCell ref="C12:D12"/>
    <mergeCell ref="E12:F12"/>
    <mergeCell ref="I12:J12"/>
    <mergeCell ref="C13:D13"/>
    <mergeCell ref="E13:F13"/>
    <mergeCell ref="I13:J13"/>
    <mergeCell ref="C10:D10"/>
    <mergeCell ref="E10:F10"/>
    <mergeCell ref="I10:J10"/>
    <mergeCell ref="C11:D11"/>
    <mergeCell ref="E11:F11"/>
    <mergeCell ref="I11:J11"/>
    <mergeCell ref="C16:D16"/>
    <mergeCell ref="E16:F16"/>
    <mergeCell ref="I16:J16"/>
    <mergeCell ref="C17:D17"/>
    <mergeCell ref="E17:F17"/>
    <mergeCell ref="I17:J17"/>
    <mergeCell ref="C14:D14"/>
    <mergeCell ref="E14:F14"/>
    <mergeCell ref="I14:J14"/>
    <mergeCell ref="C15:D15"/>
    <mergeCell ref="E15:F15"/>
    <mergeCell ref="I15:J15"/>
    <mergeCell ref="C20:D20"/>
    <mergeCell ref="E20:F20"/>
    <mergeCell ref="I20:J20"/>
    <mergeCell ref="C21:D21"/>
    <mergeCell ref="E21:F21"/>
    <mergeCell ref="I21:J21"/>
    <mergeCell ref="C18:D18"/>
    <mergeCell ref="E18:F18"/>
    <mergeCell ref="I18:J18"/>
    <mergeCell ref="C19:D19"/>
    <mergeCell ref="E19:F19"/>
    <mergeCell ref="I19:J19"/>
    <mergeCell ref="C25:D25"/>
    <mergeCell ref="E25:F25"/>
    <mergeCell ref="I25:J25"/>
    <mergeCell ref="C26:D26"/>
    <mergeCell ref="E26:F26"/>
    <mergeCell ref="I26:J26"/>
    <mergeCell ref="C22:D22"/>
    <mergeCell ref="E22:F22"/>
    <mergeCell ref="C23:D23"/>
    <mergeCell ref="E23:F23"/>
    <mergeCell ref="I23:J23"/>
    <mergeCell ref="A24:J24"/>
    <mergeCell ref="C29:D29"/>
    <mergeCell ref="E29:F29"/>
    <mergeCell ref="I29:J29"/>
    <mergeCell ref="C30:D30"/>
    <mergeCell ref="E30:F30"/>
    <mergeCell ref="I30:J30"/>
    <mergeCell ref="C27:D27"/>
    <mergeCell ref="E27:F27"/>
    <mergeCell ref="I27:J27"/>
    <mergeCell ref="C28:D28"/>
    <mergeCell ref="E28:F28"/>
    <mergeCell ref="I28:J28"/>
    <mergeCell ref="C33:D33"/>
    <mergeCell ref="E33:F33"/>
    <mergeCell ref="I33:J33"/>
    <mergeCell ref="A34:J34"/>
    <mergeCell ref="C35:D35"/>
    <mergeCell ref="E35:F35"/>
    <mergeCell ref="I35:J35"/>
    <mergeCell ref="C31:D31"/>
    <mergeCell ref="E31:F31"/>
    <mergeCell ref="I31:J31"/>
    <mergeCell ref="C32:D32"/>
    <mergeCell ref="E32:F32"/>
    <mergeCell ref="I32:J32"/>
    <mergeCell ref="C38:D38"/>
    <mergeCell ref="E38:F38"/>
    <mergeCell ref="I38:J38"/>
    <mergeCell ref="C39:D39"/>
    <mergeCell ref="E39:F39"/>
    <mergeCell ref="I39:J39"/>
    <mergeCell ref="C36:D36"/>
    <mergeCell ref="E36:F36"/>
    <mergeCell ref="I36:J36"/>
    <mergeCell ref="C37:D37"/>
    <mergeCell ref="E37:F37"/>
    <mergeCell ref="I37:J37"/>
    <mergeCell ref="C42:D42"/>
    <mergeCell ref="E42:F42"/>
    <mergeCell ref="I42:J42"/>
    <mergeCell ref="C43:D43"/>
    <mergeCell ref="E43:F43"/>
    <mergeCell ref="I43:J43"/>
    <mergeCell ref="C40:D40"/>
    <mergeCell ref="E40:F40"/>
    <mergeCell ref="I40:J40"/>
    <mergeCell ref="C41:D41"/>
    <mergeCell ref="E41:F41"/>
    <mergeCell ref="I41:J41"/>
    <mergeCell ref="C46:D46"/>
    <mergeCell ref="E46:F46"/>
    <mergeCell ref="I46:J46"/>
    <mergeCell ref="C47:D47"/>
    <mergeCell ref="E47:F47"/>
    <mergeCell ref="I47:J47"/>
    <mergeCell ref="C44:D44"/>
    <mergeCell ref="E44:F44"/>
    <mergeCell ref="I44:J44"/>
    <mergeCell ref="C45:D45"/>
    <mergeCell ref="E45:F45"/>
    <mergeCell ref="I45:J45"/>
    <mergeCell ref="C51:D51"/>
    <mergeCell ref="E51:F51"/>
    <mergeCell ref="I51:J51"/>
    <mergeCell ref="C52:D52"/>
    <mergeCell ref="E52:F52"/>
    <mergeCell ref="I52:J52"/>
    <mergeCell ref="A48:J48"/>
    <mergeCell ref="C49:D49"/>
    <mergeCell ref="E49:F49"/>
    <mergeCell ref="I49:J49"/>
    <mergeCell ref="C50:D50"/>
    <mergeCell ref="E50:F50"/>
    <mergeCell ref="I50:J50"/>
    <mergeCell ref="C55:D55"/>
    <mergeCell ref="E55:F55"/>
    <mergeCell ref="I55:J55"/>
    <mergeCell ref="C56:D56"/>
    <mergeCell ref="E56:F56"/>
    <mergeCell ref="I56:J56"/>
    <mergeCell ref="C53:D53"/>
    <mergeCell ref="E53:F53"/>
    <mergeCell ref="I53:J53"/>
    <mergeCell ref="C54:D54"/>
    <mergeCell ref="E54:F54"/>
    <mergeCell ref="I54:J54"/>
    <mergeCell ref="C59:D59"/>
    <mergeCell ref="E59:F59"/>
    <mergeCell ref="I59:J59"/>
    <mergeCell ref="C60:D60"/>
    <mergeCell ref="E60:F60"/>
    <mergeCell ref="I60:J60"/>
    <mergeCell ref="C57:D57"/>
    <mergeCell ref="E57:F57"/>
    <mergeCell ref="I57:J57"/>
    <mergeCell ref="C58:D58"/>
    <mergeCell ref="E58:F58"/>
    <mergeCell ref="I58:J58"/>
    <mergeCell ref="C63:D63"/>
    <mergeCell ref="E63:F63"/>
    <mergeCell ref="I63:J63"/>
    <mergeCell ref="C64:D64"/>
    <mergeCell ref="E64:F64"/>
    <mergeCell ref="I64:J64"/>
    <mergeCell ref="C61:D61"/>
    <mergeCell ref="E61:F61"/>
    <mergeCell ref="I61:J61"/>
    <mergeCell ref="C62:D62"/>
    <mergeCell ref="E62:F62"/>
    <mergeCell ref="I62:J62"/>
    <mergeCell ref="A67:J67"/>
    <mergeCell ref="C68:D68"/>
    <mergeCell ref="E68:F68"/>
    <mergeCell ref="I68:J68"/>
    <mergeCell ref="C69:D69"/>
    <mergeCell ref="E69:F69"/>
    <mergeCell ref="I69:J69"/>
    <mergeCell ref="C65:D65"/>
    <mergeCell ref="E65:F65"/>
    <mergeCell ref="I65:J65"/>
    <mergeCell ref="C66:D66"/>
    <mergeCell ref="E66:F66"/>
    <mergeCell ref="I66:J66"/>
    <mergeCell ref="C72:D72"/>
    <mergeCell ref="E72:F72"/>
    <mergeCell ref="I72:J72"/>
    <mergeCell ref="C73:D73"/>
    <mergeCell ref="E73:F73"/>
    <mergeCell ref="I73:J73"/>
    <mergeCell ref="C70:D70"/>
    <mergeCell ref="E70:F70"/>
    <mergeCell ref="I70:J70"/>
    <mergeCell ref="C71:D71"/>
    <mergeCell ref="E71:F71"/>
    <mergeCell ref="I71:J71"/>
    <mergeCell ref="C76:D76"/>
    <mergeCell ref="E76:F76"/>
    <mergeCell ref="I76:J76"/>
    <mergeCell ref="C77:D77"/>
    <mergeCell ref="E77:F77"/>
    <mergeCell ref="I77:J77"/>
    <mergeCell ref="C74:D74"/>
    <mergeCell ref="E74:F74"/>
    <mergeCell ref="I74:J74"/>
    <mergeCell ref="C75:D75"/>
    <mergeCell ref="E75:F75"/>
    <mergeCell ref="I75:J75"/>
    <mergeCell ref="A82:J82"/>
    <mergeCell ref="C83:D83"/>
    <mergeCell ref="E83:F83"/>
    <mergeCell ref="I83:J83"/>
    <mergeCell ref="C84:D84"/>
    <mergeCell ref="E84:F84"/>
    <mergeCell ref="I84:J84"/>
    <mergeCell ref="A78:J78"/>
    <mergeCell ref="C79:D79"/>
    <mergeCell ref="E79:F79"/>
    <mergeCell ref="I79:J79"/>
    <mergeCell ref="A80:J80"/>
    <mergeCell ref="C81:D81"/>
    <mergeCell ref="E81:F81"/>
    <mergeCell ref="I81:J81"/>
    <mergeCell ref="C87:D87"/>
    <mergeCell ref="E87:F87"/>
    <mergeCell ref="I87:J87"/>
    <mergeCell ref="C88:D88"/>
    <mergeCell ref="E88:F88"/>
    <mergeCell ref="I88:J88"/>
    <mergeCell ref="C85:D85"/>
    <mergeCell ref="E85:F85"/>
    <mergeCell ref="I85:J85"/>
    <mergeCell ref="C86:D86"/>
    <mergeCell ref="E86:F86"/>
    <mergeCell ref="I86:J86"/>
    <mergeCell ref="C93:D93"/>
    <mergeCell ref="E93:F93"/>
    <mergeCell ref="I93:J93"/>
    <mergeCell ref="C94:D94"/>
    <mergeCell ref="E94:F94"/>
    <mergeCell ref="I94:J94"/>
    <mergeCell ref="A89:J89"/>
    <mergeCell ref="C90:D90"/>
    <mergeCell ref="E90:F90"/>
    <mergeCell ref="I90:J90"/>
    <mergeCell ref="A91:J91"/>
    <mergeCell ref="C92:D92"/>
    <mergeCell ref="E92:F92"/>
    <mergeCell ref="I92:J92"/>
    <mergeCell ref="C98:D98"/>
    <mergeCell ref="E98:F98"/>
    <mergeCell ref="I98:J98"/>
    <mergeCell ref="C99:D99"/>
    <mergeCell ref="E99:F99"/>
    <mergeCell ref="I99:J99"/>
    <mergeCell ref="A95:J95"/>
    <mergeCell ref="C96:D96"/>
    <mergeCell ref="E96:F96"/>
    <mergeCell ref="I96:J96"/>
    <mergeCell ref="C97:D97"/>
    <mergeCell ref="E97:F97"/>
    <mergeCell ref="I97:J97"/>
    <mergeCell ref="C102:D102"/>
    <mergeCell ref="E102:F102"/>
    <mergeCell ref="I102:J102"/>
    <mergeCell ref="C103:D103"/>
    <mergeCell ref="E103:F103"/>
    <mergeCell ref="I103:J103"/>
    <mergeCell ref="C100:D100"/>
    <mergeCell ref="E100:F100"/>
    <mergeCell ref="I100:J100"/>
    <mergeCell ref="C101:D101"/>
    <mergeCell ref="E101:F101"/>
    <mergeCell ref="I101:J101"/>
    <mergeCell ref="C106:D106"/>
    <mergeCell ref="E106:F106"/>
    <mergeCell ref="I106:J106"/>
    <mergeCell ref="C104:D104"/>
    <mergeCell ref="E104:F104"/>
    <mergeCell ref="I104:J104"/>
    <mergeCell ref="C105:D105"/>
    <mergeCell ref="E105:F105"/>
    <mergeCell ref="I105:J105"/>
  </mergeCells>
  <printOptions/>
  <pageMargins left="0.7" right="0.7" top="0.787401575" bottom="0.787401575" header="0.3" footer="0.3"/>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BR794"/>
  <sheetViews>
    <sheetView showGridLines="0" zoomScale="85" zoomScaleNormal="85" workbookViewId="0" topLeftCell="A1">
      <pane ySplit="1" topLeftCell="A773" activePane="bottomLeft" state="frozen"/>
      <selection pane="bottomLeft" activeCell="I794" sqref="I794"/>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8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89"/>
      <c r="C1" s="89"/>
      <c r="D1" s="90" t="s">
        <v>1</v>
      </c>
      <c r="E1" s="89"/>
      <c r="F1" s="91" t="s">
        <v>120</v>
      </c>
      <c r="G1" s="524" t="s">
        <v>121</v>
      </c>
      <c r="H1" s="524"/>
      <c r="I1" s="92"/>
      <c r="J1" s="91" t="s">
        <v>122</v>
      </c>
      <c r="K1" s="90" t="s">
        <v>123</v>
      </c>
      <c r="L1" s="91" t="s">
        <v>124</v>
      </c>
      <c r="M1" s="91"/>
      <c r="N1" s="91"/>
      <c r="O1" s="91"/>
      <c r="P1" s="91"/>
      <c r="Q1" s="91"/>
      <c r="R1" s="91"/>
      <c r="S1" s="91"/>
      <c r="T1" s="91"/>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46" ht="36.95" customHeight="1">
      <c r="A2" s="258"/>
      <c r="B2" s="258"/>
      <c r="C2" s="258"/>
      <c r="D2" s="258"/>
      <c r="E2" s="258"/>
      <c r="F2" s="258"/>
      <c r="G2" s="258"/>
      <c r="H2" s="258"/>
      <c r="I2" s="258"/>
      <c r="J2" s="258"/>
      <c r="K2" s="258"/>
      <c r="L2" s="464" t="s">
        <v>8</v>
      </c>
      <c r="M2" s="465"/>
      <c r="N2" s="465"/>
      <c r="O2" s="465"/>
      <c r="P2" s="465"/>
      <c r="Q2" s="465"/>
      <c r="R2" s="465"/>
      <c r="S2" s="465"/>
      <c r="T2" s="465"/>
      <c r="U2" s="465"/>
      <c r="V2" s="465"/>
      <c r="AT2" s="24" t="s">
        <v>89</v>
      </c>
    </row>
    <row r="3" spans="1:46" ht="6.95" customHeight="1">
      <c r="A3" s="258"/>
      <c r="B3" s="259"/>
      <c r="C3" s="260"/>
      <c r="D3" s="260"/>
      <c r="E3" s="260"/>
      <c r="F3" s="260"/>
      <c r="G3" s="260"/>
      <c r="H3" s="260"/>
      <c r="I3" s="260"/>
      <c r="J3" s="260"/>
      <c r="K3" s="261"/>
      <c r="AT3" s="24" t="s">
        <v>90</v>
      </c>
    </row>
    <row r="4" spans="1:46" ht="36.95" customHeight="1">
      <c r="A4" s="258"/>
      <c r="B4" s="262"/>
      <c r="C4" s="263"/>
      <c r="D4" s="264" t="s">
        <v>125</v>
      </c>
      <c r="E4" s="263"/>
      <c r="F4" s="263"/>
      <c r="G4" s="263"/>
      <c r="H4" s="263"/>
      <c r="I4" s="263"/>
      <c r="J4" s="263"/>
      <c r="K4" s="265"/>
      <c r="M4" s="31" t="s">
        <v>13</v>
      </c>
      <c r="AT4" s="24" t="s">
        <v>6</v>
      </c>
    </row>
    <row r="5" spans="1:11" ht="6.95" customHeight="1">
      <c r="A5" s="258"/>
      <c r="B5" s="262"/>
      <c r="C5" s="263"/>
      <c r="D5" s="263"/>
      <c r="E5" s="263"/>
      <c r="F5" s="263"/>
      <c r="G5" s="263"/>
      <c r="H5" s="263"/>
      <c r="I5" s="263"/>
      <c r="J5" s="263"/>
      <c r="K5" s="265"/>
    </row>
    <row r="6" spans="1:11" ht="15">
      <c r="A6" s="258"/>
      <c r="B6" s="262"/>
      <c r="C6" s="263"/>
      <c r="D6" s="266" t="s">
        <v>19</v>
      </c>
      <c r="E6" s="263"/>
      <c r="F6" s="263"/>
      <c r="G6" s="263"/>
      <c r="H6" s="263"/>
      <c r="I6" s="263"/>
      <c r="J6" s="263"/>
      <c r="K6" s="265"/>
    </row>
    <row r="7" spans="1:11" ht="22.5" customHeight="1">
      <c r="A7" s="258"/>
      <c r="B7" s="262"/>
      <c r="C7" s="263"/>
      <c r="D7" s="263"/>
      <c r="E7" s="525" t="str">
        <f>'Rekapitulace stavby'!K6</f>
        <v>Výměna nevyhovujících požárních uzávěrů objektů - Masarykova nemocnice Úl.</v>
      </c>
      <c r="F7" s="526"/>
      <c r="G7" s="526"/>
      <c r="H7" s="526"/>
      <c r="I7" s="263"/>
      <c r="J7" s="263"/>
      <c r="K7" s="265"/>
    </row>
    <row r="8" spans="1:11" s="1" customFormat="1" ht="15">
      <c r="A8" s="267"/>
      <c r="B8" s="268"/>
      <c r="C8" s="269"/>
      <c r="D8" s="266" t="s">
        <v>126</v>
      </c>
      <c r="E8" s="269"/>
      <c r="F8" s="269"/>
      <c r="G8" s="269"/>
      <c r="H8" s="269"/>
      <c r="I8" s="269"/>
      <c r="J8" s="269"/>
      <c r="K8" s="270"/>
    </row>
    <row r="9" spans="1:11" s="1" customFormat="1" ht="36.95" customHeight="1">
      <c r="A9" s="267"/>
      <c r="B9" s="268"/>
      <c r="C9" s="269"/>
      <c r="D9" s="269"/>
      <c r="E9" s="527" t="s">
        <v>127</v>
      </c>
      <c r="F9" s="528"/>
      <c r="G9" s="528"/>
      <c r="H9" s="528"/>
      <c r="I9" s="269"/>
      <c r="J9" s="269"/>
      <c r="K9" s="270"/>
    </row>
    <row r="10" spans="1:11" s="1" customFormat="1" ht="13.5">
      <c r="A10" s="267"/>
      <c r="B10" s="268"/>
      <c r="C10" s="269"/>
      <c r="D10" s="269"/>
      <c r="E10" s="269"/>
      <c r="F10" s="93"/>
      <c r="G10" s="269"/>
      <c r="H10" s="269"/>
      <c r="I10" s="269"/>
      <c r="J10" s="269"/>
      <c r="K10" s="270"/>
    </row>
    <row r="11" spans="1:11" s="1" customFormat="1" ht="14.45" customHeight="1">
      <c r="A11" s="267"/>
      <c r="B11" s="268"/>
      <c r="C11" s="269"/>
      <c r="D11" s="266" t="s">
        <v>21</v>
      </c>
      <c r="E11" s="269"/>
      <c r="F11" s="271" t="s">
        <v>22</v>
      </c>
      <c r="G11" s="269"/>
      <c r="H11" s="269"/>
      <c r="I11" s="266" t="s">
        <v>23</v>
      </c>
      <c r="J11" s="271" t="s">
        <v>24</v>
      </c>
      <c r="K11" s="270"/>
    </row>
    <row r="12" spans="1:11" s="1" customFormat="1" ht="14.45" customHeight="1">
      <c r="A12" s="267"/>
      <c r="B12" s="268"/>
      <c r="C12" s="269"/>
      <c r="D12" s="266" t="s">
        <v>25</v>
      </c>
      <c r="E12" s="269"/>
      <c r="F12" s="271" t="s">
        <v>26</v>
      </c>
      <c r="G12" s="269"/>
      <c r="H12" s="269"/>
      <c r="I12" s="266" t="s">
        <v>27</v>
      </c>
      <c r="J12" s="272" t="str">
        <f>'Rekapitulace stavby'!AN8</f>
        <v>09.02.2017</v>
      </c>
      <c r="K12" s="270"/>
    </row>
    <row r="13" spans="1:11" s="1" customFormat="1" ht="21.75" customHeight="1">
      <c r="A13" s="267"/>
      <c r="B13" s="268"/>
      <c r="C13" s="269"/>
      <c r="D13" s="273" t="s">
        <v>29</v>
      </c>
      <c r="E13" s="269"/>
      <c r="F13" s="274" t="s">
        <v>30</v>
      </c>
      <c r="G13" s="269"/>
      <c r="H13" s="269"/>
      <c r="I13" s="273" t="s">
        <v>31</v>
      </c>
      <c r="J13" s="274" t="s">
        <v>32</v>
      </c>
      <c r="K13" s="270"/>
    </row>
    <row r="14" spans="1:11" s="1" customFormat="1" ht="14.45" customHeight="1">
      <c r="A14" s="267"/>
      <c r="B14" s="268"/>
      <c r="C14" s="269"/>
      <c r="D14" s="266" t="s">
        <v>33</v>
      </c>
      <c r="E14" s="269"/>
      <c r="F14" s="269"/>
      <c r="G14" s="269"/>
      <c r="H14" s="269"/>
      <c r="I14" s="266" t="s">
        <v>34</v>
      </c>
      <c r="J14" s="271" t="s">
        <v>35</v>
      </c>
      <c r="K14" s="270"/>
    </row>
    <row r="15" spans="1:11" s="1" customFormat="1" ht="18" customHeight="1">
      <c r="A15" s="267"/>
      <c r="B15" s="268"/>
      <c r="C15" s="269"/>
      <c r="D15" s="269"/>
      <c r="E15" s="271" t="s">
        <v>36</v>
      </c>
      <c r="F15" s="269"/>
      <c r="G15" s="269"/>
      <c r="H15" s="269"/>
      <c r="I15" s="266" t="s">
        <v>37</v>
      </c>
      <c r="J15" s="271" t="s">
        <v>38</v>
      </c>
      <c r="K15" s="270"/>
    </row>
    <row r="16" spans="1:11" s="1" customFormat="1" ht="6.95" customHeight="1">
      <c r="A16" s="267"/>
      <c r="B16" s="268"/>
      <c r="C16" s="269"/>
      <c r="D16" s="269"/>
      <c r="E16" s="269"/>
      <c r="F16" s="269"/>
      <c r="G16" s="269"/>
      <c r="H16" s="269"/>
      <c r="I16" s="269"/>
      <c r="J16" s="269"/>
      <c r="K16" s="270"/>
    </row>
    <row r="17" spans="1:11" s="1" customFormat="1" ht="14.45" customHeight="1">
      <c r="A17" s="267"/>
      <c r="B17" s="268"/>
      <c r="C17" s="269"/>
      <c r="D17" s="266" t="s">
        <v>39</v>
      </c>
      <c r="E17" s="269"/>
      <c r="F17" s="269"/>
      <c r="G17" s="269"/>
      <c r="H17" s="269"/>
      <c r="I17" s="266" t="s">
        <v>34</v>
      </c>
      <c r="J17" s="271" t="str">
        <f>IF('Rekapitulace stavby'!AN13="Vyplň údaj","",IF('Rekapitulace stavby'!AN13="","",'Rekapitulace stavby'!AN13))</f>
        <v/>
      </c>
      <c r="K17" s="270"/>
    </row>
    <row r="18" spans="1:11" s="1" customFormat="1" ht="18" customHeight="1">
      <c r="A18" s="267"/>
      <c r="B18" s="268"/>
      <c r="C18" s="269"/>
      <c r="D18" s="269"/>
      <c r="E18" s="271" t="str">
        <f>IF('Rekapitulace stavby'!E14="Vyplň údaj","",IF('Rekapitulace stavby'!E14="","",'Rekapitulace stavby'!E14))</f>
        <v/>
      </c>
      <c r="F18" s="269"/>
      <c r="G18" s="269"/>
      <c r="H18" s="269"/>
      <c r="I18" s="266" t="s">
        <v>37</v>
      </c>
      <c r="J18" s="271" t="str">
        <f>IF('Rekapitulace stavby'!AN14="Vyplň údaj","",IF('Rekapitulace stavby'!AN14="","",'Rekapitulace stavby'!AN14))</f>
        <v/>
      </c>
      <c r="K18" s="270"/>
    </row>
    <row r="19" spans="1:11" s="1" customFormat="1" ht="6.95" customHeight="1">
      <c r="A19" s="267"/>
      <c r="B19" s="268"/>
      <c r="C19" s="269"/>
      <c r="D19" s="269"/>
      <c r="E19" s="269"/>
      <c r="F19" s="269"/>
      <c r="G19" s="269"/>
      <c r="H19" s="269"/>
      <c r="I19" s="269"/>
      <c r="J19" s="269"/>
      <c r="K19" s="270"/>
    </row>
    <row r="20" spans="1:11" s="1" customFormat="1" ht="14.45" customHeight="1">
      <c r="A20" s="267"/>
      <c r="B20" s="268"/>
      <c r="C20" s="269"/>
      <c r="D20" s="266" t="s">
        <v>41</v>
      </c>
      <c r="E20" s="269"/>
      <c r="F20" s="269"/>
      <c r="G20" s="269"/>
      <c r="H20" s="269"/>
      <c r="I20" s="266" t="s">
        <v>34</v>
      </c>
      <c r="J20" s="271" t="s">
        <v>5</v>
      </c>
      <c r="K20" s="270"/>
    </row>
    <row r="21" spans="1:11" s="1" customFormat="1" ht="18" customHeight="1">
      <c r="A21" s="267"/>
      <c r="B21" s="268"/>
      <c r="C21" s="269"/>
      <c r="D21" s="269"/>
      <c r="E21" s="271" t="s">
        <v>43</v>
      </c>
      <c r="F21" s="269"/>
      <c r="G21" s="269"/>
      <c r="H21" s="269"/>
      <c r="I21" s="266" t="s">
        <v>37</v>
      </c>
      <c r="J21" s="271" t="s">
        <v>5</v>
      </c>
      <c r="K21" s="270"/>
    </row>
    <row r="22" spans="1:11" s="1" customFormat="1" ht="6.95" customHeight="1">
      <c r="A22" s="267"/>
      <c r="B22" s="268"/>
      <c r="C22" s="269"/>
      <c r="D22" s="269"/>
      <c r="E22" s="269"/>
      <c r="F22" s="269"/>
      <c r="G22" s="269"/>
      <c r="H22" s="269"/>
      <c r="I22" s="269"/>
      <c r="J22" s="269"/>
      <c r="K22" s="270"/>
    </row>
    <row r="23" spans="1:11" s="1" customFormat="1" ht="14.45" customHeight="1">
      <c r="A23" s="267"/>
      <c r="B23" s="268"/>
      <c r="C23" s="269"/>
      <c r="D23" s="266" t="s">
        <v>45</v>
      </c>
      <c r="E23" s="269"/>
      <c r="F23" s="269"/>
      <c r="G23" s="269"/>
      <c r="H23" s="269"/>
      <c r="I23" s="269"/>
      <c r="J23" s="269"/>
      <c r="K23" s="270"/>
    </row>
    <row r="24" spans="1:11" s="6" customFormat="1" ht="63" customHeight="1">
      <c r="A24" s="275"/>
      <c r="B24" s="276"/>
      <c r="C24" s="277"/>
      <c r="D24" s="277"/>
      <c r="E24" s="529" t="s">
        <v>47</v>
      </c>
      <c r="F24" s="529"/>
      <c r="G24" s="529"/>
      <c r="H24" s="529"/>
      <c r="I24" s="277"/>
      <c r="J24" s="277"/>
      <c r="K24" s="278"/>
    </row>
    <row r="25" spans="1:11" s="1" customFormat="1" ht="6.95" customHeight="1">
      <c r="A25" s="267"/>
      <c r="B25" s="268"/>
      <c r="C25" s="269"/>
      <c r="D25" s="269"/>
      <c r="E25" s="269"/>
      <c r="F25" s="269"/>
      <c r="G25" s="269"/>
      <c r="H25" s="269"/>
      <c r="I25" s="269"/>
      <c r="J25" s="269"/>
      <c r="K25" s="270"/>
    </row>
    <row r="26" spans="1:11" s="1" customFormat="1" ht="6.95" customHeight="1">
      <c r="A26" s="267"/>
      <c r="B26" s="268"/>
      <c r="C26" s="269"/>
      <c r="D26" s="279"/>
      <c r="E26" s="279"/>
      <c r="F26" s="279"/>
      <c r="G26" s="279"/>
      <c r="H26" s="279"/>
      <c r="I26" s="279"/>
      <c r="J26" s="279"/>
      <c r="K26" s="280"/>
    </row>
    <row r="27" spans="1:11" s="1" customFormat="1" ht="25.35" customHeight="1">
      <c r="A27" s="267"/>
      <c r="B27" s="268"/>
      <c r="C27" s="269"/>
      <c r="D27" s="281" t="s">
        <v>48</v>
      </c>
      <c r="E27" s="269"/>
      <c r="F27" s="269"/>
      <c r="G27" s="269"/>
      <c r="H27" s="269"/>
      <c r="I27" s="269"/>
      <c r="J27" s="282">
        <f>ROUND(J90,0)</f>
        <v>0</v>
      </c>
      <c r="K27" s="270"/>
    </row>
    <row r="28" spans="1:11" s="1" customFormat="1" ht="6.95" customHeight="1">
      <c r="A28" s="267"/>
      <c r="B28" s="268"/>
      <c r="C28" s="269"/>
      <c r="D28" s="279"/>
      <c r="E28" s="279"/>
      <c r="F28" s="279"/>
      <c r="G28" s="279"/>
      <c r="H28" s="279"/>
      <c r="I28" s="279"/>
      <c r="J28" s="279"/>
      <c r="K28" s="280"/>
    </row>
    <row r="29" spans="1:11" s="1" customFormat="1" ht="14.45" customHeight="1">
      <c r="A29" s="267"/>
      <c r="B29" s="268"/>
      <c r="C29" s="269"/>
      <c r="D29" s="269"/>
      <c r="E29" s="269"/>
      <c r="F29" s="283" t="s">
        <v>50</v>
      </c>
      <c r="G29" s="269"/>
      <c r="H29" s="269"/>
      <c r="I29" s="283" t="s">
        <v>49</v>
      </c>
      <c r="J29" s="283" t="s">
        <v>51</v>
      </c>
      <c r="K29" s="270"/>
    </row>
    <row r="30" spans="1:11" s="1" customFormat="1" ht="14.45" customHeight="1">
      <c r="A30" s="267"/>
      <c r="B30" s="268"/>
      <c r="C30" s="269"/>
      <c r="D30" s="284" t="s">
        <v>52</v>
      </c>
      <c r="E30" s="284" t="s">
        <v>53</v>
      </c>
      <c r="F30" s="285">
        <f>ROUND(SUM(BE90:BE793),0)</f>
        <v>0</v>
      </c>
      <c r="G30" s="269"/>
      <c r="H30" s="269"/>
      <c r="I30" s="286">
        <v>0.21</v>
      </c>
      <c r="J30" s="285">
        <f>ROUND(ROUND((SUM(BE90:BE793)),0)*I30,1)</f>
        <v>0</v>
      </c>
      <c r="K30" s="270"/>
    </row>
    <row r="31" spans="1:11" s="1" customFormat="1" ht="14.45" customHeight="1">
      <c r="A31" s="267"/>
      <c r="B31" s="268"/>
      <c r="C31" s="269"/>
      <c r="D31" s="269"/>
      <c r="E31" s="284" t="s">
        <v>54</v>
      </c>
      <c r="F31" s="285">
        <f>ROUND(SUM(BF90:BF793),0)</f>
        <v>0</v>
      </c>
      <c r="G31" s="269"/>
      <c r="H31" s="269"/>
      <c r="I31" s="286">
        <v>0.15</v>
      </c>
      <c r="J31" s="285">
        <f>ROUND(ROUND((SUM(BF90:BF793)),0)*I31,1)</f>
        <v>0</v>
      </c>
      <c r="K31" s="270"/>
    </row>
    <row r="32" spans="1:11" s="1" customFormat="1" ht="14.45" customHeight="1" hidden="1">
      <c r="A32" s="267"/>
      <c r="B32" s="268"/>
      <c r="C32" s="269"/>
      <c r="D32" s="269"/>
      <c r="E32" s="284" t="s">
        <v>55</v>
      </c>
      <c r="F32" s="285">
        <f>ROUND(SUM(BG90:BG793),0)</f>
        <v>0</v>
      </c>
      <c r="G32" s="269"/>
      <c r="H32" s="269"/>
      <c r="I32" s="286">
        <v>0.21</v>
      </c>
      <c r="J32" s="285">
        <v>0</v>
      </c>
      <c r="K32" s="270"/>
    </row>
    <row r="33" spans="1:11" s="1" customFormat="1" ht="14.45" customHeight="1" hidden="1">
      <c r="A33" s="267"/>
      <c r="B33" s="268"/>
      <c r="C33" s="269"/>
      <c r="D33" s="269"/>
      <c r="E33" s="284" t="s">
        <v>56</v>
      </c>
      <c r="F33" s="285">
        <f>ROUND(SUM(BH90:BH793),0)</f>
        <v>0</v>
      </c>
      <c r="G33" s="269"/>
      <c r="H33" s="269"/>
      <c r="I33" s="286">
        <v>0.15</v>
      </c>
      <c r="J33" s="285">
        <v>0</v>
      </c>
      <c r="K33" s="270"/>
    </row>
    <row r="34" spans="1:11" s="1" customFormat="1" ht="14.45" customHeight="1" hidden="1">
      <c r="A34" s="267"/>
      <c r="B34" s="268"/>
      <c r="C34" s="269"/>
      <c r="D34" s="269"/>
      <c r="E34" s="284" t="s">
        <v>57</v>
      </c>
      <c r="F34" s="285">
        <f>ROUND(SUM(BI90:BI793),0)</f>
        <v>0</v>
      </c>
      <c r="G34" s="269"/>
      <c r="H34" s="269"/>
      <c r="I34" s="286">
        <v>0</v>
      </c>
      <c r="J34" s="285">
        <v>0</v>
      </c>
      <c r="K34" s="270"/>
    </row>
    <row r="35" spans="1:11" s="1" customFormat="1" ht="6.95" customHeight="1">
      <c r="A35" s="267"/>
      <c r="B35" s="268"/>
      <c r="C35" s="269"/>
      <c r="D35" s="269"/>
      <c r="E35" s="269"/>
      <c r="F35" s="269"/>
      <c r="G35" s="269"/>
      <c r="H35" s="269"/>
      <c r="I35" s="269"/>
      <c r="J35" s="269"/>
      <c r="K35" s="270"/>
    </row>
    <row r="36" spans="1:11" s="1" customFormat="1" ht="25.35" customHeight="1">
      <c r="A36" s="267"/>
      <c r="B36" s="268"/>
      <c r="C36" s="287"/>
      <c r="D36" s="288" t="s">
        <v>58</v>
      </c>
      <c r="E36" s="289"/>
      <c r="F36" s="289"/>
      <c r="G36" s="290" t="s">
        <v>59</v>
      </c>
      <c r="H36" s="291" t="s">
        <v>60</v>
      </c>
      <c r="I36" s="289"/>
      <c r="J36" s="292">
        <f>SUM(J27:J34)</f>
        <v>0</v>
      </c>
      <c r="K36" s="293"/>
    </row>
    <row r="37" spans="1:11" s="1" customFormat="1" ht="14.45" customHeight="1">
      <c r="A37" s="267"/>
      <c r="B37" s="294"/>
      <c r="C37" s="295"/>
      <c r="D37" s="295"/>
      <c r="E37" s="295"/>
      <c r="F37" s="295"/>
      <c r="G37" s="295"/>
      <c r="H37" s="295"/>
      <c r="I37" s="295"/>
      <c r="J37" s="295"/>
      <c r="K37" s="296"/>
    </row>
    <row r="38" spans="1:11" ht="13.5">
      <c r="A38" s="258"/>
      <c r="B38" s="258"/>
      <c r="C38" s="258"/>
      <c r="D38" s="258"/>
      <c r="E38" s="258"/>
      <c r="F38" s="258"/>
      <c r="G38" s="258"/>
      <c r="H38" s="258"/>
      <c r="I38" s="258"/>
      <c r="J38" s="258"/>
      <c r="K38" s="258"/>
    </row>
    <row r="39" spans="1:11" ht="13.5">
      <c r="A39" s="258"/>
      <c r="B39" s="258"/>
      <c r="C39" s="258"/>
      <c r="D39" s="258"/>
      <c r="E39" s="258"/>
      <c r="F39" s="258"/>
      <c r="G39" s="258"/>
      <c r="H39" s="258"/>
      <c r="I39" s="258"/>
      <c r="J39" s="258"/>
      <c r="K39" s="258"/>
    </row>
    <row r="40" spans="1:11" ht="13.5">
      <c r="A40" s="258"/>
      <c r="B40" s="258"/>
      <c r="C40" s="258"/>
      <c r="D40" s="258"/>
      <c r="E40" s="258"/>
      <c r="F40" s="258"/>
      <c r="G40" s="258"/>
      <c r="H40" s="258"/>
      <c r="I40" s="258"/>
      <c r="J40" s="258"/>
      <c r="K40" s="258"/>
    </row>
    <row r="41" spans="1:11" s="1" customFormat="1" ht="6.95" customHeight="1">
      <c r="A41" s="267"/>
      <c r="B41" s="297"/>
      <c r="C41" s="298"/>
      <c r="D41" s="298"/>
      <c r="E41" s="298"/>
      <c r="F41" s="298"/>
      <c r="G41" s="298"/>
      <c r="H41" s="298"/>
      <c r="I41" s="298"/>
      <c r="J41" s="298"/>
      <c r="K41" s="299"/>
    </row>
    <row r="42" spans="1:11" s="1" customFormat="1" ht="36.95" customHeight="1">
      <c r="A42" s="267"/>
      <c r="B42" s="268"/>
      <c r="C42" s="264" t="s">
        <v>128</v>
      </c>
      <c r="D42" s="269"/>
      <c r="E42" s="269"/>
      <c r="F42" s="269"/>
      <c r="G42" s="269"/>
      <c r="H42" s="269"/>
      <c r="I42" s="269"/>
      <c r="J42" s="269"/>
      <c r="K42" s="270"/>
    </row>
    <row r="43" spans="1:11" s="1" customFormat="1" ht="6.95" customHeight="1">
      <c r="A43" s="267"/>
      <c r="B43" s="268"/>
      <c r="C43" s="269"/>
      <c r="D43" s="269"/>
      <c r="E43" s="269"/>
      <c r="F43" s="269"/>
      <c r="G43" s="269"/>
      <c r="H43" s="269"/>
      <c r="I43" s="269"/>
      <c r="J43" s="269"/>
      <c r="K43" s="270"/>
    </row>
    <row r="44" spans="1:11" s="1" customFormat="1" ht="14.45" customHeight="1">
      <c r="A44" s="267"/>
      <c r="B44" s="268"/>
      <c r="C44" s="266" t="s">
        <v>19</v>
      </c>
      <c r="D44" s="269"/>
      <c r="E44" s="269"/>
      <c r="F44" s="269"/>
      <c r="G44" s="269"/>
      <c r="H44" s="269"/>
      <c r="I44" s="269"/>
      <c r="J44" s="269"/>
      <c r="K44" s="270"/>
    </row>
    <row r="45" spans="1:11" s="1" customFormat="1" ht="22.5" customHeight="1">
      <c r="A45" s="267"/>
      <c r="B45" s="268"/>
      <c r="C45" s="269"/>
      <c r="D45" s="269"/>
      <c r="E45" s="525" t="str">
        <f>E7</f>
        <v>Výměna nevyhovujících požárních uzávěrů objektů - Masarykova nemocnice Úl.</v>
      </c>
      <c r="F45" s="526"/>
      <c r="G45" s="526"/>
      <c r="H45" s="526"/>
      <c r="I45" s="269"/>
      <c r="J45" s="269"/>
      <c r="K45" s="270"/>
    </row>
    <row r="46" spans="1:11" s="1" customFormat="1" ht="14.45" customHeight="1">
      <c r="A46" s="267"/>
      <c r="B46" s="268"/>
      <c r="C46" s="266" t="s">
        <v>126</v>
      </c>
      <c r="D46" s="269"/>
      <c r="E46" s="269"/>
      <c r="F46" s="269"/>
      <c r="G46" s="269"/>
      <c r="H46" s="269"/>
      <c r="I46" s="269"/>
      <c r="J46" s="269"/>
      <c r="K46" s="270"/>
    </row>
    <row r="47" spans="1:11" s="1" customFormat="1" ht="23.25" customHeight="1">
      <c r="A47" s="267"/>
      <c r="B47" s="268"/>
      <c r="C47" s="269"/>
      <c r="D47" s="269"/>
      <c r="E47" s="527" t="str">
        <f>E9</f>
        <v>1 - Budova A</v>
      </c>
      <c r="F47" s="528"/>
      <c r="G47" s="528"/>
      <c r="H47" s="528"/>
      <c r="I47" s="269"/>
      <c r="J47" s="269"/>
      <c r="K47" s="270"/>
    </row>
    <row r="48" spans="1:11" s="1" customFormat="1" ht="6.95" customHeight="1">
      <c r="A48" s="267"/>
      <c r="B48" s="268"/>
      <c r="C48" s="269"/>
      <c r="D48" s="269"/>
      <c r="E48" s="269"/>
      <c r="F48" s="269"/>
      <c r="G48" s="269"/>
      <c r="H48" s="269"/>
      <c r="I48" s="269"/>
      <c r="J48" s="269"/>
      <c r="K48" s="270"/>
    </row>
    <row r="49" spans="1:11" s="1" customFormat="1" ht="18" customHeight="1">
      <c r="A49" s="267"/>
      <c r="B49" s="268"/>
      <c r="C49" s="266" t="s">
        <v>25</v>
      </c>
      <c r="D49" s="269"/>
      <c r="E49" s="269"/>
      <c r="F49" s="271" t="str">
        <f>F12</f>
        <v>Ústí nad Labem</v>
      </c>
      <c r="G49" s="269"/>
      <c r="H49" s="269"/>
      <c r="I49" s="266" t="s">
        <v>27</v>
      </c>
      <c r="J49" s="272" t="str">
        <f>IF(J12="","",J12)</f>
        <v>09.02.2017</v>
      </c>
      <c r="K49" s="270"/>
    </row>
    <row r="50" spans="1:11" s="1" customFormat="1" ht="6.95" customHeight="1">
      <c r="A50" s="267"/>
      <c r="B50" s="268"/>
      <c r="C50" s="269"/>
      <c r="D50" s="269"/>
      <c r="E50" s="269"/>
      <c r="F50" s="269"/>
      <c r="G50" s="269"/>
      <c r="H50" s="269"/>
      <c r="I50" s="269"/>
      <c r="J50" s="269"/>
      <c r="K50" s="270"/>
    </row>
    <row r="51" spans="1:11" s="1" customFormat="1" ht="15">
      <c r="A51" s="267"/>
      <c r="B51" s="268"/>
      <c r="C51" s="266" t="s">
        <v>33</v>
      </c>
      <c r="D51" s="269"/>
      <c r="E51" s="269"/>
      <c r="F51" s="271" t="str">
        <f>E15</f>
        <v>Krajská zdravotní, a.s.</v>
      </c>
      <c r="G51" s="269"/>
      <c r="H51" s="269"/>
      <c r="I51" s="266" t="s">
        <v>41</v>
      </c>
      <c r="J51" s="271" t="str">
        <f>E21</f>
        <v>PBŘ</v>
      </c>
      <c r="K51" s="270"/>
    </row>
    <row r="52" spans="1:11" s="1" customFormat="1" ht="14.45" customHeight="1">
      <c r="A52" s="267"/>
      <c r="B52" s="268"/>
      <c r="C52" s="266" t="s">
        <v>39</v>
      </c>
      <c r="D52" s="269"/>
      <c r="E52" s="269"/>
      <c r="F52" s="271" t="str">
        <f>IF(E18="","",E18)</f>
        <v/>
      </c>
      <c r="G52" s="269"/>
      <c r="H52" s="269"/>
      <c r="I52" s="269"/>
      <c r="J52" s="269"/>
      <c r="K52" s="270"/>
    </row>
    <row r="53" spans="1:11" s="1" customFormat="1" ht="10.35" customHeight="1">
      <c r="A53" s="267"/>
      <c r="B53" s="268"/>
      <c r="C53" s="269"/>
      <c r="D53" s="269"/>
      <c r="E53" s="269"/>
      <c r="F53" s="269"/>
      <c r="G53" s="269"/>
      <c r="H53" s="269"/>
      <c r="I53" s="269"/>
      <c r="J53" s="269"/>
      <c r="K53" s="270"/>
    </row>
    <row r="54" spans="1:11" s="1" customFormat="1" ht="29.25" customHeight="1">
      <c r="A54" s="267"/>
      <c r="B54" s="268"/>
      <c r="C54" s="300" t="s">
        <v>129</v>
      </c>
      <c r="D54" s="287"/>
      <c r="E54" s="287"/>
      <c r="F54" s="287"/>
      <c r="G54" s="287"/>
      <c r="H54" s="287"/>
      <c r="I54" s="287"/>
      <c r="J54" s="301" t="s">
        <v>130</v>
      </c>
      <c r="K54" s="302"/>
    </row>
    <row r="55" spans="1:11" s="1" customFormat="1" ht="10.35" customHeight="1">
      <c r="A55" s="267"/>
      <c r="B55" s="268"/>
      <c r="C55" s="269"/>
      <c r="D55" s="269"/>
      <c r="E55" s="269"/>
      <c r="F55" s="269"/>
      <c r="G55" s="269"/>
      <c r="H55" s="269"/>
      <c r="I55" s="269"/>
      <c r="J55" s="269"/>
      <c r="K55" s="270"/>
    </row>
    <row r="56" spans="1:47" s="1" customFormat="1" ht="29.25" customHeight="1">
      <c r="A56" s="267"/>
      <c r="B56" s="268"/>
      <c r="C56" s="303" t="s">
        <v>131</v>
      </c>
      <c r="D56" s="269"/>
      <c r="E56" s="269"/>
      <c r="F56" s="269"/>
      <c r="G56" s="269"/>
      <c r="H56" s="269"/>
      <c r="I56" s="269"/>
      <c r="J56" s="282">
        <f>J90</f>
        <v>0</v>
      </c>
      <c r="K56" s="270"/>
      <c r="AU56" s="24" t="s">
        <v>132</v>
      </c>
    </row>
    <row r="57" spans="1:11" s="7" customFormat="1" ht="24.95" customHeight="1">
      <c r="A57" s="304"/>
      <c r="B57" s="305"/>
      <c r="C57" s="306"/>
      <c r="D57" s="307" t="s">
        <v>133</v>
      </c>
      <c r="E57" s="308"/>
      <c r="F57" s="308"/>
      <c r="G57" s="308"/>
      <c r="H57" s="308"/>
      <c r="I57" s="308"/>
      <c r="J57" s="309">
        <f>J91</f>
        <v>0</v>
      </c>
      <c r="K57" s="310"/>
    </row>
    <row r="58" spans="1:11" s="8" customFormat="1" ht="19.9" customHeight="1">
      <c r="A58" s="311"/>
      <c r="B58" s="312"/>
      <c r="C58" s="313"/>
      <c r="D58" s="314" t="s">
        <v>134</v>
      </c>
      <c r="E58" s="315"/>
      <c r="F58" s="315"/>
      <c r="G58" s="315"/>
      <c r="H58" s="315"/>
      <c r="I58" s="315"/>
      <c r="J58" s="316">
        <f>J92</f>
        <v>0</v>
      </c>
      <c r="K58" s="317"/>
    </row>
    <row r="59" spans="1:11" s="8" customFormat="1" ht="19.9" customHeight="1">
      <c r="A59" s="311"/>
      <c r="B59" s="312"/>
      <c r="C59" s="313"/>
      <c r="D59" s="314" t="s">
        <v>135</v>
      </c>
      <c r="E59" s="315"/>
      <c r="F59" s="315"/>
      <c r="G59" s="315"/>
      <c r="H59" s="315"/>
      <c r="I59" s="315"/>
      <c r="J59" s="316">
        <f>J241</f>
        <v>0</v>
      </c>
      <c r="K59" s="317"/>
    </row>
    <row r="60" spans="1:11" s="8" customFormat="1" ht="19.9" customHeight="1">
      <c r="A60" s="311"/>
      <c r="B60" s="312"/>
      <c r="C60" s="313"/>
      <c r="D60" s="314" t="s">
        <v>136</v>
      </c>
      <c r="E60" s="315"/>
      <c r="F60" s="315"/>
      <c r="G60" s="315"/>
      <c r="H60" s="315"/>
      <c r="I60" s="315"/>
      <c r="J60" s="316">
        <f>J369</f>
        <v>0</v>
      </c>
      <c r="K60" s="317"/>
    </row>
    <row r="61" spans="1:11" s="8" customFormat="1" ht="19.9" customHeight="1">
      <c r="A61" s="311"/>
      <c r="B61" s="312"/>
      <c r="C61" s="313"/>
      <c r="D61" s="314" t="s">
        <v>137</v>
      </c>
      <c r="E61" s="315"/>
      <c r="F61" s="315"/>
      <c r="G61" s="315"/>
      <c r="H61" s="315"/>
      <c r="I61" s="315"/>
      <c r="J61" s="316">
        <f>J385</f>
        <v>0</v>
      </c>
      <c r="K61" s="317"/>
    </row>
    <row r="62" spans="1:11" s="7" customFormat="1" ht="24.95" customHeight="1">
      <c r="A62" s="304"/>
      <c r="B62" s="305"/>
      <c r="C62" s="306"/>
      <c r="D62" s="307" t="s">
        <v>138</v>
      </c>
      <c r="E62" s="308"/>
      <c r="F62" s="308"/>
      <c r="G62" s="308"/>
      <c r="H62" s="308"/>
      <c r="I62" s="308"/>
      <c r="J62" s="309">
        <f>J390</f>
        <v>0</v>
      </c>
      <c r="K62" s="310"/>
    </row>
    <row r="63" spans="1:11" s="8" customFormat="1" ht="19.9" customHeight="1">
      <c r="A63" s="311"/>
      <c r="B63" s="312"/>
      <c r="C63" s="313"/>
      <c r="D63" s="314" t="s">
        <v>139</v>
      </c>
      <c r="E63" s="315"/>
      <c r="F63" s="315"/>
      <c r="G63" s="315"/>
      <c r="H63" s="315"/>
      <c r="I63" s="315"/>
      <c r="J63" s="316">
        <f>J391</f>
        <v>0</v>
      </c>
      <c r="K63" s="317"/>
    </row>
    <row r="64" spans="1:11" s="8" customFormat="1" ht="19.9" customHeight="1">
      <c r="A64" s="311"/>
      <c r="B64" s="312"/>
      <c r="C64" s="313"/>
      <c r="D64" s="314" t="s">
        <v>140</v>
      </c>
      <c r="E64" s="315"/>
      <c r="F64" s="315"/>
      <c r="G64" s="315"/>
      <c r="H64" s="315"/>
      <c r="I64" s="315"/>
      <c r="J64" s="316">
        <f>J495</f>
        <v>0</v>
      </c>
      <c r="K64" s="317"/>
    </row>
    <row r="65" spans="1:11" s="8" customFormat="1" ht="19.9" customHeight="1">
      <c r="A65" s="311"/>
      <c r="B65" s="312"/>
      <c r="C65" s="313"/>
      <c r="D65" s="314" t="s">
        <v>141</v>
      </c>
      <c r="E65" s="315"/>
      <c r="F65" s="315"/>
      <c r="G65" s="315"/>
      <c r="H65" s="315"/>
      <c r="I65" s="315"/>
      <c r="J65" s="316">
        <f>J521</f>
        <v>0</v>
      </c>
      <c r="K65" s="317"/>
    </row>
    <row r="66" spans="1:11" s="8" customFormat="1" ht="19.9" customHeight="1">
      <c r="A66" s="311"/>
      <c r="B66" s="312"/>
      <c r="C66" s="313"/>
      <c r="D66" s="314" t="s">
        <v>142</v>
      </c>
      <c r="E66" s="315"/>
      <c r="F66" s="315"/>
      <c r="G66" s="315"/>
      <c r="H66" s="315"/>
      <c r="I66" s="315"/>
      <c r="J66" s="316">
        <f>J626</f>
        <v>0</v>
      </c>
      <c r="K66" s="317"/>
    </row>
    <row r="67" spans="1:11" s="7" customFormat="1" ht="24.95" customHeight="1">
      <c r="A67" s="304"/>
      <c r="B67" s="305"/>
      <c r="C67" s="306"/>
      <c r="D67" s="307" t="s">
        <v>143</v>
      </c>
      <c r="E67" s="308"/>
      <c r="F67" s="308"/>
      <c r="G67" s="308"/>
      <c r="H67" s="308"/>
      <c r="I67" s="308"/>
      <c r="J67" s="309">
        <f>J783</f>
        <v>0</v>
      </c>
      <c r="K67" s="310"/>
    </row>
    <row r="68" spans="1:11" s="7" customFormat="1" ht="24.95" customHeight="1">
      <c r="A68" s="304"/>
      <c r="B68" s="305"/>
      <c r="C68" s="306"/>
      <c r="D68" s="307" t="s">
        <v>144</v>
      </c>
      <c r="E68" s="308"/>
      <c r="F68" s="308"/>
      <c r="G68" s="308"/>
      <c r="H68" s="308"/>
      <c r="I68" s="308"/>
      <c r="J68" s="309">
        <f>J789</f>
        <v>0</v>
      </c>
      <c r="K68" s="310"/>
    </row>
    <row r="69" spans="1:11" s="8" customFormat="1" ht="19.9" customHeight="1">
      <c r="A69" s="311"/>
      <c r="B69" s="312"/>
      <c r="C69" s="313"/>
      <c r="D69" s="314" t="s">
        <v>145</v>
      </c>
      <c r="E69" s="315"/>
      <c r="F69" s="315"/>
      <c r="G69" s="315"/>
      <c r="H69" s="315"/>
      <c r="I69" s="315"/>
      <c r="J69" s="316">
        <f>J790</f>
        <v>0</v>
      </c>
      <c r="K69" s="317"/>
    </row>
    <row r="70" spans="1:11" s="8" customFormat="1" ht="19.9" customHeight="1">
      <c r="A70" s="311"/>
      <c r="B70" s="312"/>
      <c r="C70" s="313"/>
      <c r="D70" s="314" t="s">
        <v>146</v>
      </c>
      <c r="E70" s="315"/>
      <c r="F70" s="315"/>
      <c r="G70" s="315"/>
      <c r="H70" s="315"/>
      <c r="I70" s="315"/>
      <c r="J70" s="316">
        <f>J792</f>
        <v>0</v>
      </c>
      <c r="K70" s="317"/>
    </row>
    <row r="71" spans="1:11" s="1" customFormat="1" ht="21.75" customHeight="1">
      <c r="A71" s="267"/>
      <c r="B71" s="268"/>
      <c r="C71" s="269"/>
      <c r="D71" s="269"/>
      <c r="E71" s="269"/>
      <c r="F71" s="269"/>
      <c r="G71" s="269"/>
      <c r="H71" s="269"/>
      <c r="I71" s="269"/>
      <c r="J71" s="269"/>
      <c r="K71" s="270"/>
    </row>
    <row r="72" spans="1:11" s="1" customFormat="1" ht="6.95" customHeight="1">
      <c r="A72" s="267"/>
      <c r="B72" s="294"/>
      <c r="C72" s="295"/>
      <c r="D72" s="295"/>
      <c r="E72" s="295"/>
      <c r="F72" s="295"/>
      <c r="G72" s="295"/>
      <c r="H72" s="295"/>
      <c r="I72" s="295"/>
      <c r="J72" s="295"/>
      <c r="K72" s="296"/>
    </row>
    <row r="73" spans="1:11" ht="13.5">
      <c r="A73" s="258"/>
      <c r="B73" s="258"/>
      <c r="C73" s="258"/>
      <c r="D73" s="258"/>
      <c r="E73" s="258"/>
      <c r="F73" s="258"/>
      <c r="G73" s="258"/>
      <c r="H73" s="258"/>
      <c r="I73" s="258"/>
      <c r="J73" s="258"/>
      <c r="K73" s="258"/>
    </row>
    <row r="74" spans="1:11" ht="13.5">
      <c r="A74" s="258"/>
      <c r="B74" s="258"/>
      <c r="C74" s="258"/>
      <c r="D74" s="258"/>
      <c r="E74" s="258"/>
      <c r="F74" s="258"/>
      <c r="G74" s="258"/>
      <c r="H74" s="258"/>
      <c r="I74" s="258"/>
      <c r="J74" s="258"/>
      <c r="K74" s="258"/>
    </row>
    <row r="75" spans="1:11" ht="13.5">
      <c r="A75" s="258"/>
      <c r="B75" s="258"/>
      <c r="C75" s="258"/>
      <c r="D75" s="258"/>
      <c r="E75" s="258"/>
      <c r="F75" s="258"/>
      <c r="G75" s="258"/>
      <c r="H75" s="258"/>
      <c r="I75" s="258"/>
      <c r="J75" s="258"/>
      <c r="K75" s="258"/>
    </row>
    <row r="76" spans="1:12" s="1" customFormat="1" ht="6.95" customHeight="1">
      <c r="A76" s="267"/>
      <c r="B76" s="297"/>
      <c r="C76" s="298"/>
      <c r="D76" s="298"/>
      <c r="E76" s="298"/>
      <c r="F76" s="298"/>
      <c r="G76" s="298"/>
      <c r="H76" s="298"/>
      <c r="I76" s="298"/>
      <c r="J76" s="298"/>
      <c r="K76" s="298"/>
      <c r="L76" s="38"/>
    </row>
    <row r="77" spans="1:12" s="1" customFormat="1" ht="36.95" customHeight="1">
      <c r="A77" s="267"/>
      <c r="B77" s="268"/>
      <c r="C77" s="318" t="s">
        <v>147</v>
      </c>
      <c r="D77" s="267"/>
      <c r="E77" s="267"/>
      <c r="F77" s="267"/>
      <c r="G77" s="267"/>
      <c r="H77" s="267"/>
      <c r="I77" s="267"/>
      <c r="J77" s="267"/>
      <c r="K77" s="267"/>
      <c r="L77" s="38"/>
    </row>
    <row r="78" spans="1:12" s="1" customFormat="1" ht="6.95" customHeight="1">
      <c r="A78" s="267"/>
      <c r="B78" s="268"/>
      <c r="C78" s="267"/>
      <c r="D78" s="267"/>
      <c r="E78" s="267"/>
      <c r="F78" s="267"/>
      <c r="G78" s="267"/>
      <c r="H78" s="267"/>
      <c r="I78" s="267"/>
      <c r="J78" s="267"/>
      <c r="K78" s="267"/>
      <c r="L78" s="38"/>
    </row>
    <row r="79" spans="1:12" s="1" customFormat="1" ht="14.45" customHeight="1">
      <c r="A79" s="267"/>
      <c r="B79" s="268"/>
      <c r="C79" s="319" t="s">
        <v>19</v>
      </c>
      <c r="D79" s="267"/>
      <c r="E79" s="267"/>
      <c r="F79" s="267"/>
      <c r="G79" s="267"/>
      <c r="H79" s="267"/>
      <c r="I79" s="267"/>
      <c r="J79" s="267"/>
      <c r="K79" s="267"/>
      <c r="L79" s="38"/>
    </row>
    <row r="80" spans="1:12" s="1" customFormat="1" ht="22.5" customHeight="1">
      <c r="A80" s="267"/>
      <c r="B80" s="268"/>
      <c r="C80" s="267"/>
      <c r="D80" s="267"/>
      <c r="E80" s="520" t="str">
        <f>E7</f>
        <v>Výměna nevyhovujících požárních uzávěrů objektů - Masarykova nemocnice Úl.</v>
      </c>
      <c r="F80" s="521"/>
      <c r="G80" s="521"/>
      <c r="H80" s="521"/>
      <c r="I80" s="267"/>
      <c r="J80" s="267"/>
      <c r="K80" s="267"/>
      <c r="L80" s="38"/>
    </row>
    <row r="81" spans="1:12" s="1" customFormat="1" ht="14.45" customHeight="1">
      <c r="A81" s="267"/>
      <c r="B81" s="268"/>
      <c r="C81" s="319" t="s">
        <v>126</v>
      </c>
      <c r="D81" s="267"/>
      <c r="E81" s="267"/>
      <c r="F81" s="267"/>
      <c r="G81" s="267"/>
      <c r="H81" s="267"/>
      <c r="I81" s="267"/>
      <c r="J81" s="267"/>
      <c r="K81" s="267"/>
      <c r="L81" s="38"/>
    </row>
    <row r="82" spans="1:12" s="1" customFormat="1" ht="23.25" customHeight="1">
      <c r="A82" s="267"/>
      <c r="B82" s="268"/>
      <c r="C82" s="267"/>
      <c r="D82" s="267"/>
      <c r="E82" s="522" t="str">
        <f>E9</f>
        <v>1 - Budova A</v>
      </c>
      <c r="F82" s="523"/>
      <c r="G82" s="523"/>
      <c r="H82" s="523"/>
      <c r="I82" s="267"/>
      <c r="J82" s="267"/>
      <c r="K82" s="267"/>
      <c r="L82" s="38"/>
    </row>
    <row r="83" spans="1:12" s="1" customFormat="1" ht="6.95" customHeight="1">
      <c r="A83" s="267"/>
      <c r="B83" s="268"/>
      <c r="C83" s="267"/>
      <c r="D83" s="267"/>
      <c r="E83" s="267"/>
      <c r="F83" s="267"/>
      <c r="G83" s="267"/>
      <c r="H83" s="267"/>
      <c r="I83" s="267"/>
      <c r="J83" s="267"/>
      <c r="K83" s="267"/>
      <c r="L83" s="38"/>
    </row>
    <row r="84" spans="1:12" s="1" customFormat="1" ht="18" customHeight="1">
      <c r="A84" s="267"/>
      <c r="B84" s="268"/>
      <c r="C84" s="319" t="s">
        <v>25</v>
      </c>
      <c r="D84" s="267"/>
      <c r="E84" s="267"/>
      <c r="F84" s="320" t="str">
        <f>F12</f>
        <v>Ústí nad Labem</v>
      </c>
      <c r="G84" s="267"/>
      <c r="H84" s="267"/>
      <c r="I84" s="319" t="s">
        <v>27</v>
      </c>
      <c r="J84" s="321" t="str">
        <f>IF(J12="","",J12)</f>
        <v>09.02.2017</v>
      </c>
      <c r="K84" s="267"/>
      <c r="L84" s="38"/>
    </row>
    <row r="85" spans="1:12" s="1" customFormat="1" ht="6.95" customHeight="1">
      <c r="A85" s="267"/>
      <c r="B85" s="268"/>
      <c r="C85" s="267"/>
      <c r="D85" s="267"/>
      <c r="E85" s="267"/>
      <c r="F85" s="267"/>
      <c r="G85" s="267"/>
      <c r="H85" s="267"/>
      <c r="I85" s="267"/>
      <c r="J85" s="267"/>
      <c r="K85" s="267"/>
      <c r="L85" s="38"/>
    </row>
    <row r="86" spans="1:12" s="1" customFormat="1" ht="15">
      <c r="A86" s="267"/>
      <c r="B86" s="268"/>
      <c r="C86" s="319" t="s">
        <v>33</v>
      </c>
      <c r="D86" s="267"/>
      <c r="E86" s="267"/>
      <c r="F86" s="320" t="str">
        <f>E15</f>
        <v>Krajská zdravotní, a.s.</v>
      </c>
      <c r="G86" s="267"/>
      <c r="H86" s="267"/>
      <c r="I86" s="319" t="s">
        <v>41</v>
      </c>
      <c r="J86" s="320" t="str">
        <f>E21</f>
        <v>PBŘ</v>
      </c>
      <c r="K86" s="267"/>
      <c r="L86" s="38"/>
    </row>
    <row r="87" spans="1:12" s="1" customFormat="1" ht="14.45" customHeight="1">
      <c r="A87" s="267"/>
      <c r="B87" s="268"/>
      <c r="C87" s="319" t="s">
        <v>39</v>
      </c>
      <c r="D87" s="267"/>
      <c r="E87" s="267"/>
      <c r="F87" s="320" t="str">
        <f>IF(E18="","",E18)</f>
        <v/>
      </c>
      <c r="G87" s="267"/>
      <c r="H87" s="267"/>
      <c r="I87" s="267"/>
      <c r="J87" s="267"/>
      <c r="K87" s="267"/>
      <c r="L87" s="38"/>
    </row>
    <row r="88" spans="1:12" s="1" customFormat="1" ht="10.35" customHeight="1">
      <c r="A88" s="267"/>
      <c r="B88" s="268"/>
      <c r="C88" s="267"/>
      <c r="D88" s="267"/>
      <c r="E88" s="267"/>
      <c r="F88" s="267"/>
      <c r="G88" s="267"/>
      <c r="H88" s="267"/>
      <c r="I88" s="267"/>
      <c r="J88" s="267"/>
      <c r="K88" s="267"/>
      <c r="L88" s="38"/>
    </row>
    <row r="89" spans="1:20" s="9" customFormat="1" ht="29.25" customHeight="1">
      <c r="A89" s="322"/>
      <c r="B89" s="323"/>
      <c r="C89" s="324" t="s">
        <v>148</v>
      </c>
      <c r="D89" s="325" t="s">
        <v>67</v>
      </c>
      <c r="E89" s="325" t="s">
        <v>63</v>
      </c>
      <c r="F89" s="325" t="s">
        <v>149</v>
      </c>
      <c r="G89" s="325" t="s">
        <v>150</v>
      </c>
      <c r="H89" s="325" t="s">
        <v>151</v>
      </c>
      <c r="I89" s="326" t="s">
        <v>152</v>
      </c>
      <c r="J89" s="325" t="s">
        <v>130</v>
      </c>
      <c r="K89" s="327" t="s">
        <v>153</v>
      </c>
      <c r="L89" s="95"/>
      <c r="M89" s="63" t="s">
        <v>154</v>
      </c>
      <c r="N89" s="64" t="s">
        <v>52</v>
      </c>
      <c r="O89" s="64" t="s">
        <v>155</v>
      </c>
      <c r="P89" s="64" t="s">
        <v>156</v>
      </c>
      <c r="Q89" s="64" t="s">
        <v>157</v>
      </c>
      <c r="R89" s="64" t="s">
        <v>158</v>
      </c>
      <c r="S89" s="64" t="s">
        <v>159</v>
      </c>
      <c r="T89" s="65" t="s">
        <v>160</v>
      </c>
    </row>
    <row r="90" spans="1:63" s="1" customFormat="1" ht="29.25" customHeight="1">
      <c r="A90" s="267"/>
      <c r="B90" s="268"/>
      <c r="C90" s="328" t="s">
        <v>131</v>
      </c>
      <c r="D90" s="267"/>
      <c r="E90" s="267"/>
      <c r="F90" s="267"/>
      <c r="G90" s="267"/>
      <c r="H90" s="267"/>
      <c r="I90" s="267"/>
      <c r="J90" s="329">
        <f>BK90</f>
        <v>0</v>
      </c>
      <c r="K90" s="267"/>
      <c r="L90" s="38"/>
      <c r="M90" s="66"/>
      <c r="N90" s="58"/>
      <c r="O90" s="58"/>
      <c r="P90" s="96">
        <f>P91+P390+P783+P789</f>
        <v>0</v>
      </c>
      <c r="Q90" s="58"/>
      <c r="R90" s="96">
        <f>R91+R390+R783+R789</f>
        <v>11.953956840000002</v>
      </c>
      <c r="S90" s="58"/>
      <c r="T90" s="97">
        <f>T91+T390+T783+T789</f>
        <v>3.8192261999999997</v>
      </c>
      <c r="AT90" s="24" t="s">
        <v>81</v>
      </c>
      <c r="AU90" s="24" t="s">
        <v>132</v>
      </c>
      <c r="BK90" s="98">
        <f>BK91+BK390+BK783+BK789</f>
        <v>0</v>
      </c>
    </row>
    <row r="91" spans="1:63" s="10" customFormat="1" ht="37.35" customHeight="1">
      <c r="A91" s="330"/>
      <c r="B91" s="331"/>
      <c r="C91" s="330"/>
      <c r="D91" s="332" t="s">
        <v>81</v>
      </c>
      <c r="E91" s="333" t="s">
        <v>161</v>
      </c>
      <c r="F91" s="333" t="s">
        <v>162</v>
      </c>
      <c r="G91" s="330"/>
      <c r="H91" s="330"/>
      <c r="I91" s="330"/>
      <c r="J91" s="334">
        <f>BK91</f>
        <v>0</v>
      </c>
      <c r="K91" s="330"/>
      <c r="L91" s="99"/>
      <c r="M91" s="101"/>
      <c r="N91" s="102"/>
      <c r="O91" s="102"/>
      <c r="P91" s="103">
        <f>P92+P241+P369+P385</f>
        <v>0</v>
      </c>
      <c r="Q91" s="102"/>
      <c r="R91" s="103">
        <f>R92+R241+R369+R385</f>
        <v>10.916250040000001</v>
      </c>
      <c r="S91" s="102"/>
      <c r="T91" s="104">
        <f>T92+T241+T369+T385</f>
        <v>3.7360179999999996</v>
      </c>
      <c r="AR91" s="100" t="s">
        <v>44</v>
      </c>
      <c r="AT91" s="105" t="s">
        <v>81</v>
      </c>
      <c r="AU91" s="105" t="s">
        <v>82</v>
      </c>
      <c r="AY91" s="100" t="s">
        <v>163</v>
      </c>
      <c r="BK91" s="106">
        <f>BK92+BK241+BK369+BK385</f>
        <v>0</v>
      </c>
    </row>
    <row r="92" spans="1:63" s="10" customFormat="1" ht="19.9" customHeight="1">
      <c r="A92" s="330"/>
      <c r="B92" s="331"/>
      <c r="C92" s="330"/>
      <c r="D92" s="335" t="s">
        <v>81</v>
      </c>
      <c r="E92" s="336" t="s">
        <v>102</v>
      </c>
      <c r="F92" s="336" t="s">
        <v>164</v>
      </c>
      <c r="G92" s="330"/>
      <c r="H92" s="330"/>
      <c r="I92" s="330"/>
      <c r="J92" s="337">
        <f>BK92</f>
        <v>0</v>
      </c>
      <c r="K92" s="330"/>
      <c r="L92" s="99"/>
      <c r="M92" s="101"/>
      <c r="N92" s="102"/>
      <c r="O92" s="102"/>
      <c r="P92" s="103">
        <f>SUM(P93:P240)</f>
        <v>0</v>
      </c>
      <c r="Q92" s="102"/>
      <c r="R92" s="103">
        <f>SUM(R93:R240)</f>
        <v>10.9145812</v>
      </c>
      <c r="S92" s="102"/>
      <c r="T92" s="104">
        <f>SUM(T93:T240)</f>
        <v>0</v>
      </c>
      <c r="AR92" s="100" t="s">
        <v>44</v>
      </c>
      <c r="AT92" s="105" t="s">
        <v>81</v>
      </c>
      <c r="AU92" s="105" t="s">
        <v>44</v>
      </c>
      <c r="AY92" s="100" t="s">
        <v>163</v>
      </c>
      <c r="BK92" s="106">
        <f>SUM(BK93:BK240)</f>
        <v>0</v>
      </c>
    </row>
    <row r="93" spans="1:65" s="1" customFormat="1" ht="31.5" customHeight="1">
      <c r="A93" s="267"/>
      <c r="B93" s="268"/>
      <c r="C93" s="338" t="s">
        <v>44</v>
      </c>
      <c r="D93" s="338" t="s">
        <v>165</v>
      </c>
      <c r="E93" s="339" t="s">
        <v>166</v>
      </c>
      <c r="F93" s="340" t="s">
        <v>167</v>
      </c>
      <c r="G93" s="341" t="s">
        <v>168</v>
      </c>
      <c r="H93" s="342">
        <v>36</v>
      </c>
      <c r="I93" s="107"/>
      <c r="J93" s="343">
        <f>ROUND(I93*H93,2)</f>
        <v>0</v>
      </c>
      <c r="K93" s="340" t="s">
        <v>169</v>
      </c>
      <c r="L93" s="38"/>
      <c r="M93" s="108" t="s">
        <v>5</v>
      </c>
      <c r="N93" s="109" t="s">
        <v>53</v>
      </c>
      <c r="O93" s="39"/>
      <c r="P93" s="110">
        <f>O93*H93</f>
        <v>0</v>
      </c>
      <c r="Q93" s="110">
        <v>0.0102</v>
      </c>
      <c r="R93" s="110">
        <f>Q93*H93</f>
        <v>0.3672</v>
      </c>
      <c r="S93" s="110">
        <v>0</v>
      </c>
      <c r="T93" s="111">
        <f>S93*H93</f>
        <v>0</v>
      </c>
      <c r="AR93" s="24" t="s">
        <v>96</v>
      </c>
      <c r="AT93" s="24" t="s">
        <v>165</v>
      </c>
      <c r="AU93" s="24" t="s">
        <v>90</v>
      </c>
      <c r="AY93" s="24" t="s">
        <v>163</v>
      </c>
      <c r="BE93" s="112">
        <f>IF(N93="základní",J93,0)</f>
        <v>0</v>
      </c>
      <c r="BF93" s="112">
        <f>IF(N93="snížená",J93,0)</f>
        <v>0</v>
      </c>
      <c r="BG93" s="112">
        <f>IF(N93="zákl. přenesená",J93,0)</f>
        <v>0</v>
      </c>
      <c r="BH93" s="112">
        <f>IF(N93="sníž. přenesená",J93,0)</f>
        <v>0</v>
      </c>
      <c r="BI93" s="112">
        <f>IF(N93="nulová",J93,0)</f>
        <v>0</v>
      </c>
      <c r="BJ93" s="24" t="s">
        <v>44</v>
      </c>
      <c r="BK93" s="112">
        <f>ROUND(I93*H93,2)</f>
        <v>0</v>
      </c>
      <c r="BL93" s="24" t="s">
        <v>96</v>
      </c>
      <c r="BM93" s="24" t="s">
        <v>170</v>
      </c>
    </row>
    <row r="94" spans="1:51" s="11" customFormat="1" ht="13.5">
      <c r="A94" s="344"/>
      <c r="B94" s="345"/>
      <c r="C94" s="344"/>
      <c r="D94" s="346" t="s">
        <v>171</v>
      </c>
      <c r="E94" s="347" t="s">
        <v>5</v>
      </c>
      <c r="F94" s="348" t="s">
        <v>172</v>
      </c>
      <c r="G94" s="344"/>
      <c r="H94" s="349" t="s">
        <v>5</v>
      </c>
      <c r="I94" s="344"/>
      <c r="J94" s="344"/>
      <c r="K94" s="344"/>
      <c r="L94" s="113"/>
      <c r="M94" s="116"/>
      <c r="N94" s="117"/>
      <c r="O94" s="117"/>
      <c r="P94" s="117"/>
      <c r="Q94" s="117"/>
      <c r="R94" s="117"/>
      <c r="S94" s="117"/>
      <c r="T94" s="118"/>
      <c r="AT94" s="114" t="s">
        <v>171</v>
      </c>
      <c r="AU94" s="114" t="s">
        <v>90</v>
      </c>
      <c r="AV94" s="11" t="s">
        <v>44</v>
      </c>
      <c r="AW94" s="11" t="s">
        <v>42</v>
      </c>
      <c r="AX94" s="11" t="s">
        <v>82</v>
      </c>
      <c r="AY94" s="114" t="s">
        <v>163</v>
      </c>
    </row>
    <row r="95" spans="1:51" s="11" customFormat="1" ht="27">
      <c r="A95" s="344"/>
      <c r="B95" s="345"/>
      <c r="C95" s="344"/>
      <c r="D95" s="346" t="s">
        <v>171</v>
      </c>
      <c r="E95" s="347" t="s">
        <v>5</v>
      </c>
      <c r="F95" s="348" t="s">
        <v>173</v>
      </c>
      <c r="G95" s="344"/>
      <c r="H95" s="349" t="s">
        <v>5</v>
      </c>
      <c r="I95" s="344"/>
      <c r="J95" s="344"/>
      <c r="K95" s="344"/>
      <c r="L95" s="113"/>
      <c r="M95" s="116"/>
      <c r="N95" s="117"/>
      <c r="O95" s="117"/>
      <c r="P95" s="117"/>
      <c r="Q95" s="117"/>
      <c r="R95" s="117"/>
      <c r="S95" s="117"/>
      <c r="T95" s="118"/>
      <c r="AT95" s="114" t="s">
        <v>171</v>
      </c>
      <c r="AU95" s="114" t="s">
        <v>90</v>
      </c>
      <c r="AV95" s="11" t="s">
        <v>44</v>
      </c>
      <c r="AW95" s="11" t="s">
        <v>42</v>
      </c>
      <c r="AX95" s="11" t="s">
        <v>82</v>
      </c>
      <c r="AY95" s="114" t="s">
        <v>163</v>
      </c>
    </row>
    <row r="96" spans="1:51" s="11" customFormat="1" ht="13.5">
      <c r="A96" s="344"/>
      <c r="B96" s="345"/>
      <c r="C96" s="344"/>
      <c r="D96" s="346" t="s">
        <v>171</v>
      </c>
      <c r="E96" s="347" t="s">
        <v>5</v>
      </c>
      <c r="F96" s="348" t="s">
        <v>174</v>
      </c>
      <c r="G96" s="344"/>
      <c r="H96" s="349" t="s">
        <v>5</v>
      </c>
      <c r="I96" s="344"/>
      <c r="J96" s="344"/>
      <c r="K96" s="344"/>
      <c r="L96" s="113"/>
      <c r="M96" s="116"/>
      <c r="N96" s="117"/>
      <c r="O96" s="117"/>
      <c r="P96" s="117"/>
      <c r="Q96" s="117"/>
      <c r="R96" s="117"/>
      <c r="S96" s="117"/>
      <c r="T96" s="118"/>
      <c r="AT96" s="114" t="s">
        <v>171</v>
      </c>
      <c r="AU96" s="114" t="s">
        <v>90</v>
      </c>
      <c r="AV96" s="11" t="s">
        <v>44</v>
      </c>
      <c r="AW96" s="11" t="s">
        <v>42</v>
      </c>
      <c r="AX96" s="11" t="s">
        <v>82</v>
      </c>
      <c r="AY96" s="114" t="s">
        <v>163</v>
      </c>
    </row>
    <row r="97" spans="1:51" s="12" customFormat="1" ht="13.5">
      <c r="A97" s="350"/>
      <c r="B97" s="351"/>
      <c r="C97" s="350"/>
      <c r="D97" s="346" t="s">
        <v>171</v>
      </c>
      <c r="E97" s="352" t="s">
        <v>5</v>
      </c>
      <c r="F97" s="353" t="s">
        <v>175</v>
      </c>
      <c r="G97" s="350"/>
      <c r="H97" s="354">
        <v>10</v>
      </c>
      <c r="I97" s="350"/>
      <c r="J97" s="350"/>
      <c r="K97" s="350"/>
      <c r="L97" s="119"/>
      <c r="M97" s="122"/>
      <c r="N97" s="123"/>
      <c r="O97" s="123"/>
      <c r="P97" s="123"/>
      <c r="Q97" s="123"/>
      <c r="R97" s="123"/>
      <c r="S97" s="123"/>
      <c r="T97" s="124"/>
      <c r="AT97" s="120" t="s">
        <v>171</v>
      </c>
      <c r="AU97" s="120" t="s">
        <v>90</v>
      </c>
      <c r="AV97" s="12" t="s">
        <v>90</v>
      </c>
      <c r="AW97" s="12" t="s">
        <v>42</v>
      </c>
      <c r="AX97" s="12" t="s">
        <v>82</v>
      </c>
      <c r="AY97" s="120" t="s">
        <v>163</v>
      </c>
    </row>
    <row r="98" spans="1:51" s="13" customFormat="1" ht="13.5">
      <c r="A98" s="355"/>
      <c r="B98" s="356"/>
      <c r="C98" s="355"/>
      <c r="D98" s="346" t="s">
        <v>171</v>
      </c>
      <c r="E98" s="357" t="s">
        <v>5</v>
      </c>
      <c r="F98" s="358" t="s">
        <v>176</v>
      </c>
      <c r="G98" s="355"/>
      <c r="H98" s="359">
        <v>10</v>
      </c>
      <c r="I98" s="355"/>
      <c r="J98" s="355"/>
      <c r="K98" s="355"/>
      <c r="L98" s="125"/>
      <c r="M98" s="127"/>
      <c r="N98" s="128"/>
      <c r="O98" s="128"/>
      <c r="P98" s="128"/>
      <c r="Q98" s="128"/>
      <c r="R98" s="128"/>
      <c r="S98" s="128"/>
      <c r="T98" s="129"/>
      <c r="AT98" s="126" t="s">
        <v>171</v>
      </c>
      <c r="AU98" s="126" t="s">
        <v>90</v>
      </c>
      <c r="AV98" s="13" t="s">
        <v>93</v>
      </c>
      <c r="AW98" s="13" t="s">
        <v>42</v>
      </c>
      <c r="AX98" s="13" t="s">
        <v>82</v>
      </c>
      <c r="AY98" s="126" t="s">
        <v>163</v>
      </c>
    </row>
    <row r="99" spans="1:51" s="11" customFormat="1" ht="13.5">
      <c r="A99" s="344"/>
      <c r="B99" s="345"/>
      <c r="C99" s="344"/>
      <c r="D99" s="346" t="s">
        <v>171</v>
      </c>
      <c r="E99" s="347" t="s">
        <v>5</v>
      </c>
      <c r="F99" s="348" t="s">
        <v>177</v>
      </c>
      <c r="G99" s="344"/>
      <c r="H99" s="349" t="s">
        <v>5</v>
      </c>
      <c r="I99" s="344"/>
      <c r="J99" s="344"/>
      <c r="K99" s="344"/>
      <c r="L99" s="113"/>
      <c r="M99" s="116"/>
      <c r="N99" s="117"/>
      <c r="O99" s="117"/>
      <c r="P99" s="117"/>
      <c r="Q99" s="117"/>
      <c r="R99" s="117"/>
      <c r="S99" s="117"/>
      <c r="T99" s="118"/>
      <c r="AT99" s="114" t="s">
        <v>171</v>
      </c>
      <c r="AU99" s="114" t="s">
        <v>90</v>
      </c>
      <c r="AV99" s="11" t="s">
        <v>44</v>
      </c>
      <c r="AW99" s="11" t="s">
        <v>42</v>
      </c>
      <c r="AX99" s="11" t="s">
        <v>82</v>
      </c>
      <c r="AY99" s="114" t="s">
        <v>163</v>
      </c>
    </row>
    <row r="100" spans="1:51" s="12" customFormat="1" ht="13.5">
      <c r="A100" s="350"/>
      <c r="B100" s="351"/>
      <c r="C100" s="350"/>
      <c r="D100" s="346" t="s">
        <v>171</v>
      </c>
      <c r="E100" s="352" t="s">
        <v>5</v>
      </c>
      <c r="F100" s="353" t="s">
        <v>178</v>
      </c>
      <c r="G100" s="350"/>
      <c r="H100" s="354">
        <v>14</v>
      </c>
      <c r="I100" s="350"/>
      <c r="J100" s="350"/>
      <c r="K100" s="350"/>
      <c r="L100" s="119"/>
      <c r="M100" s="122"/>
      <c r="N100" s="123"/>
      <c r="O100" s="123"/>
      <c r="P100" s="123"/>
      <c r="Q100" s="123"/>
      <c r="R100" s="123"/>
      <c r="S100" s="123"/>
      <c r="T100" s="124"/>
      <c r="AT100" s="120" t="s">
        <v>171</v>
      </c>
      <c r="AU100" s="120" t="s">
        <v>90</v>
      </c>
      <c r="AV100" s="12" t="s">
        <v>90</v>
      </c>
      <c r="AW100" s="12" t="s">
        <v>42</v>
      </c>
      <c r="AX100" s="12" t="s">
        <v>82</v>
      </c>
      <c r="AY100" s="120" t="s">
        <v>163</v>
      </c>
    </row>
    <row r="101" spans="1:51" s="13" customFormat="1" ht="13.5">
      <c r="A101" s="355"/>
      <c r="B101" s="356"/>
      <c r="C101" s="355"/>
      <c r="D101" s="346" t="s">
        <v>171</v>
      </c>
      <c r="E101" s="357" t="s">
        <v>5</v>
      </c>
      <c r="F101" s="358" t="s">
        <v>179</v>
      </c>
      <c r="G101" s="355"/>
      <c r="H101" s="359">
        <v>14</v>
      </c>
      <c r="I101" s="355"/>
      <c r="J101" s="355"/>
      <c r="K101" s="355"/>
      <c r="L101" s="125"/>
      <c r="M101" s="127"/>
      <c r="N101" s="128"/>
      <c r="O101" s="128"/>
      <c r="P101" s="128"/>
      <c r="Q101" s="128"/>
      <c r="R101" s="128"/>
      <c r="S101" s="128"/>
      <c r="T101" s="129"/>
      <c r="AT101" s="126" t="s">
        <v>171</v>
      </c>
      <c r="AU101" s="126" t="s">
        <v>90</v>
      </c>
      <c r="AV101" s="13" t="s">
        <v>93</v>
      </c>
      <c r="AW101" s="13" t="s">
        <v>42</v>
      </c>
      <c r="AX101" s="13" t="s">
        <v>82</v>
      </c>
      <c r="AY101" s="126" t="s">
        <v>163</v>
      </c>
    </row>
    <row r="102" spans="1:51" s="11" customFormat="1" ht="13.5">
      <c r="A102" s="344"/>
      <c r="B102" s="345"/>
      <c r="C102" s="344"/>
      <c r="D102" s="346" t="s">
        <v>171</v>
      </c>
      <c r="E102" s="347" t="s">
        <v>5</v>
      </c>
      <c r="F102" s="348" t="s">
        <v>180</v>
      </c>
      <c r="G102" s="344"/>
      <c r="H102" s="349" t="s">
        <v>5</v>
      </c>
      <c r="I102" s="344"/>
      <c r="J102" s="344"/>
      <c r="K102" s="344"/>
      <c r="L102" s="113"/>
      <c r="M102" s="116"/>
      <c r="N102" s="117"/>
      <c r="O102" s="117"/>
      <c r="P102" s="117"/>
      <c r="Q102" s="117"/>
      <c r="R102" s="117"/>
      <c r="S102" s="117"/>
      <c r="T102" s="118"/>
      <c r="AT102" s="114" t="s">
        <v>171</v>
      </c>
      <c r="AU102" s="114" t="s">
        <v>90</v>
      </c>
      <c r="AV102" s="11" t="s">
        <v>44</v>
      </c>
      <c r="AW102" s="11" t="s">
        <v>42</v>
      </c>
      <c r="AX102" s="11" t="s">
        <v>82</v>
      </c>
      <c r="AY102" s="114" t="s">
        <v>163</v>
      </c>
    </row>
    <row r="103" spans="1:51" s="12" customFormat="1" ht="13.5">
      <c r="A103" s="350"/>
      <c r="B103" s="351"/>
      <c r="C103" s="350"/>
      <c r="D103" s="346" t="s">
        <v>171</v>
      </c>
      <c r="E103" s="352" t="s">
        <v>5</v>
      </c>
      <c r="F103" s="353" t="s">
        <v>175</v>
      </c>
      <c r="G103" s="350"/>
      <c r="H103" s="354">
        <v>10</v>
      </c>
      <c r="I103" s="350"/>
      <c r="J103" s="350"/>
      <c r="K103" s="350"/>
      <c r="L103" s="119"/>
      <c r="M103" s="122"/>
      <c r="N103" s="123"/>
      <c r="O103" s="123"/>
      <c r="P103" s="123"/>
      <c r="Q103" s="123"/>
      <c r="R103" s="123"/>
      <c r="S103" s="123"/>
      <c r="T103" s="124"/>
      <c r="AT103" s="120" t="s">
        <v>171</v>
      </c>
      <c r="AU103" s="120" t="s">
        <v>90</v>
      </c>
      <c r="AV103" s="12" t="s">
        <v>90</v>
      </c>
      <c r="AW103" s="12" t="s">
        <v>42</v>
      </c>
      <c r="AX103" s="12" t="s">
        <v>82</v>
      </c>
      <c r="AY103" s="120" t="s">
        <v>163</v>
      </c>
    </row>
    <row r="104" spans="1:51" s="13" customFormat="1" ht="13.5">
      <c r="A104" s="355"/>
      <c r="B104" s="356"/>
      <c r="C104" s="355"/>
      <c r="D104" s="346" t="s">
        <v>171</v>
      </c>
      <c r="E104" s="357" t="s">
        <v>5</v>
      </c>
      <c r="F104" s="358" t="s">
        <v>181</v>
      </c>
      <c r="G104" s="355"/>
      <c r="H104" s="359">
        <v>10</v>
      </c>
      <c r="I104" s="355"/>
      <c r="J104" s="355"/>
      <c r="K104" s="355"/>
      <c r="L104" s="125"/>
      <c r="M104" s="127"/>
      <c r="N104" s="128"/>
      <c r="O104" s="128"/>
      <c r="P104" s="128"/>
      <c r="Q104" s="128"/>
      <c r="R104" s="128"/>
      <c r="S104" s="128"/>
      <c r="T104" s="129"/>
      <c r="AT104" s="126" t="s">
        <v>171</v>
      </c>
      <c r="AU104" s="126" t="s">
        <v>90</v>
      </c>
      <c r="AV104" s="13" t="s">
        <v>93</v>
      </c>
      <c r="AW104" s="13" t="s">
        <v>42</v>
      </c>
      <c r="AX104" s="13" t="s">
        <v>82</v>
      </c>
      <c r="AY104" s="126" t="s">
        <v>163</v>
      </c>
    </row>
    <row r="105" spans="1:51" s="11" customFormat="1" ht="13.5">
      <c r="A105" s="344"/>
      <c r="B105" s="345"/>
      <c r="C105" s="344"/>
      <c r="D105" s="346" t="s">
        <v>171</v>
      </c>
      <c r="E105" s="347" t="s">
        <v>5</v>
      </c>
      <c r="F105" s="348" t="s">
        <v>182</v>
      </c>
      <c r="G105" s="344"/>
      <c r="H105" s="349" t="s">
        <v>5</v>
      </c>
      <c r="I105" s="344"/>
      <c r="J105" s="344"/>
      <c r="K105" s="344"/>
      <c r="L105" s="113"/>
      <c r="M105" s="116"/>
      <c r="N105" s="117"/>
      <c r="O105" s="117"/>
      <c r="P105" s="117"/>
      <c r="Q105" s="117"/>
      <c r="R105" s="117"/>
      <c r="S105" s="117"/>
      <c r="T105" s="118"/>
      <c r="AT105" s="114" t="s">
        <v>171</v>
      </c>
      <c r="AU105" s="114" t="s">
        <v>90</v>
      </c>
      <c r="AV105" s="11" t="s">
        <v>44</v>
      </c>
      <c r="AW105" s="11" t="s">
        <v>42</v>
      </c>
      <c r="AX105" s="11" t="s">
        <v>82</v>
      </c>
      <c r="AY105" s="114" t="s">
        <v>163</v>
      </c>
    </row>
    <row r="106" spans="1:51" s="12" customFormat="1" ht="13.5">
      <c r="A106" s="350"/>
      <c r="B106" s="351"/>
      <c r="C106" s="350"/>
      <c r="D106" s="346" t="s">
        <v>171</v>
      </c>
      <c r="E106" s="352" t="s">
        <v>5</v>
      </c>
      <c r="F106" s="353" t="s">
        <v>183</v>
      </c>
      <c r="G106" s="350"/>
      <c r="H106" s="354">
        <v>2</v>
      </c>
      <c r="I106" s="350"/>
      <c r="J106" s="350"/>
      <c r="K106" s="350"/>
      <c r="L106" s="119"/>
      <c r="M106" s="122"/>
      <c r="N106" s="123"/>
      <c r="O106" s="123"/>
      <c r="P106" s="123"/>
      <c r="Q106" s="123"/>
      <c r="R106" s="123"/>
      <c r="S106" s="123"/>
      <c r="T106" s="124"/>
      <c r="AT106" s="120" t="s">
        <v>171</v>
      </c>
      <c r="AU106" s="120" t="s">
        <v>90</v>
      </c>
      <c r="AV106" s="12" t="s">
        <v>90</v>
      </c>
      <c r="AW106" s="12" t="s">
        <v>42</v>
      </c>
      <c r="AX106" s="12" t="s">
        <v>82</v>
      </c>
      <c r="AY106" s="120" t="s">
        <v>163</v>
      </c>
    </row>
    <row r="107" spans="1:51" s="13" customFormat="1" ht="13.5">
      <c r="A107" s="355"/>
      <c r="B107" s="356"/>
      <c r="C107" s="355"/>
      <c r="D107" s="346" t="s">
        <v>171</v>
      </c>
      <c r="E107" s="357" t="s">
        <v>5</v>
      </c>
      <c r="F107" s="358" t="s">
        <v>184</v>
      </c>
      <c r="G107" s="355"/>
      <c r="H107" s="359">
        <v>2</v>
      </c>
      <c r="I107" s="355"/>
      <c r="J107" s="355"/>
      <c r="K107" s="355"/>
      <c r="L107" s="125"/>
      <c r="M107" s="127"/>
      <c r="N107" s="128"/>
      <c r="O107" s="128"/>
      <c r="P107" s="128"/>
      <c r="Q107" s="128"/>
      <c r="R107" s="128"/>
      <c r="S107" s="128"/>
      <c r="T107" s="129"/>
      <c r="AT107" s="126" t="s">
        <v>171</v>
      </c>
      <c r="AU107" s="126" t="s">
        <v>90</v>
      </c>
      <c r="AV107" s="13" t="s">
        <v>93</v>
      </c>
      <c r="AW107" s="13" t="s">
        <v>42</v>
      </c>
      <c r="AX107" s="13" t="s">
        <v>82</v>
      </c>
      <c r="AY107" s="126" t="s">
        <v>163</v>
      </c>
    </row>
    <row r="108" spans="1:51" s="14" customFormat="1" ht="13.5">
      <c r="A108" s="360"/>
      <c r="B108" s="361"/>
      <c r="C108" s="360"/>
      <c r="D108" s="362" t="s">
        <v>171</v>
      </c>
      <c r="E108" s="363" t="s">
        <v>5</v>
      </c>
      <c r="F108" s="364" t="s">
        <v>185</v>
      </c>
      <c r="G108" s="360"/>
      <c r="H108" s="365">
        <v>36</v>
      </c>
      <c r="I108" s="360"/>
      <c r="J108" s="360"/>
      <c r="K108" s="360"/>
      <c r="L108" s="130"/>
      <c r="M108" s="131"/>
      <c r="N108" s="132"/>
      <c r="O108" s="132"/>
      <c r="P108" s="132"/>
      <c r="Q108" s="132"/>
      <c r="R108" s="132"/>
      <c r="S108" s="132"/>
      <c r="T108" s="133"/>
      <c r="AT108" s="134" t="s">
        <v>171</v>
      </c>
      <c r="AU108" s="134" t="s">
        <v>90</v>
      </c>
      <c r="AV108" s="14" t="s">
        <v>96</v>
      </c>
      <c r="AW108" s="14" t="s">
        <v>42</v>
      </c>
      <c r="AX108" s="14" t="s">
        <v>44</v>
      </c>
      <c r="AY108" s="134" t="s">
        <v>163</v>
      </c>
    </row>
    <row r="109" spans="1:65" s="1" customFormat="1" ht="22.5" customHeight="1">
      <c r="A109" s="267"/>
      <c r="B109" s="268"/>
      <c r="C109" s="338" t="s">
        <v>90</v>
      </c>
      <c r="D109" s="338" t="s">
        <v>165</v>
      </c>
      <c r="E109" s="339" t="s">
        <v>186</v>
      </c>
      <c r="F109" s="340" t="s">
        <v>187</v>
      </c>
      <c r="G109" s="341" t="s">
        <v>188</v>
      </c>
      <c r="H109" s="342">
        <v>14.136</v>
      </c>
      <c r="I109" s="107"/>
      <c r="J109" s="343">
        <f>ROUND(I109*H109,2)</f>
        <v>0</v>
      </c>
      <c r="K109" s="340" t="s">
        <v>169</v>
      </c>
      <c r="L109" s="38"/>
      <c r="M109" s="108" t="s">
        <v>5</v>
      </c>
      <c r="N109" s="109" t="s">
        <v>53</v>
      </c>
      <c r="O109" s="39"/>
      <c r="P109" s="110">
        <f>O109*H109</f>
        <v>0</v>
      </c>
      <c r="Q109" s="110">
        <v>0.03045</v>
      </c>
      <c r="R109" s="110">
        <f>Q109*H109</f>
        <v>0.43044119999999997</v>
      </c>
      <c r="S109" s="110">
        <v>0</v>
      </c>
      <c r="T109" s="111">
        <f>S109*H109</f>
        <v>0</v>
      </c>
      <c r="AR109" s="24" t="s">
        <v>96</v>
      </c>
      <c r="AT109" s="24" t="s">
        <v>165</v>
      </c>
      <c r="AU109" s="24" t="s">
        <v>90</v>
      </c>
      <c r="AY109" s="24" t="s">
        <v>163</v>
      </c>
      <c r="BE109" s="112">
        <f>IF(N109="základní",J109,0)</f>
        <v>0</v>
      </c>
      <c r="BF109" s="112">
        <f>IF(N109="snížená",J109,0)</f>
        <v>0</v>
      </c>
      <c r="BG109" s="112">
        <f>IF(N109="zákl. přenesená",J109,0)</f>
        <v>0</v>
      </c>
      <c r="BH109" s="112">
        <f>IF(N109="sníž. přenesená",J109,0)</f>
        <v>0</v>
      </c>
      <c r="BI109" s="112">
        <f>IF(N109="nulová",J109,0)</f>
        <v>0</v>
      </c>
      <c r="BJ109" s="24" t="s">
        <v>44</v>
      </c>
      <c r="BK109" s="112">
        <f>ROUND(I109*H109,2)</f>
        <v>0</v>
      </c>
      <c r="BL109" s="24" t="s">
        <v>96</v>
      </c>
      <c r="BM109" s="24" t="s">
        <v>189</v>
      </c>
    </row>
    <row r="110" spans="1:47" s="1" customFormat="1" ht="40.5">
      <c r="A110" s="267"/>
      <c r="B110" s="268"/>
      <c r="C110" s="267"/>
      <c r="D110" s="346" t="s">
        <v>190</v>
      </c>
      <c r="E110" s="267"/>
      <c r="F110" s="366" t="s">
        <v>191</v>
      </c>
      <c r="G110" s="267"/>
      <c r="H110" s="267"/>
      <c r="I110" s="267"/>
      <c r="J110" s="267"/>
      <c r="K110" s="267"/>
      <c r="L110" s="38"/>
      <c r="M110" s="136"/>
      <c r="N110" s="39"/>
      <c r="O110" s="39"/>
      <c r="P110" s="39"/>
      <c r="Q110" s="39"/>
      <c r="R110" s="39"/>
      <c r="S110" s="39"/>
      <c r="T110" s="60"/>
      <c r="AT110" s="24" t="s">
        <v>190</v>
      </c>
      <c r="AU110" s="24" t="s">
        <v>90</v>
      </c>
    </row>
    <row r="111" spans="1:51" s="11" customFormat="1" ht="13.5">
      <c r="A111" s="344"/>
      <c r="B111" s="345"/>
      <c r="C111" s="344"/>
      <c r="D111" s="346" t="s">
        <v>171</v>
      </c>
      <c r="E111" s="347" t="s">
        <v>5</v>
      </c>
      <c r="F111" s="348" t="s">
        <v>172</v>
      </c>
      <c r="G111" s="344"/>
      <c r="H111" s="349" t="s">
        <v>5</v>
      </c>
      <c r="I111" s="344"/>
      <c r="J111" s="344"/>
      <c r="K111" s="344"/>
      <c r="L111" s="113"/>
      <c r="M111" s="116"/>
      <c r="N111" s="117"/>
      <c r="O111" s="117"/>
      <c r="P111" s="117"/>
      <c r="Q111" s="117"/>
      <c r="R111" s="117"/>
      <c r="S111" s="117"/>
      <c r="T111" s="118"/>
      <c r="AT111" s="114" t="s">
        <v>171</v>
      </c>
      <c r="AU111" s="114" t="s">
        <v>90</v>
      </c>
      <c r="AV111" s="11" t="s">
        <v>44</v>
      </c>
      <c r="AW111" s="11" t="s">
        <v>42</v>
      </c>
      <c r="AX111" s="11" t="s">
        <v>82</v>
      </c>
      <c r="AY111" s="114" t="s">
        <v>163</v>
      </c>
    </row>
    <row r="112" spans="1:51" s="11" customFormat="1" ht="13.5">
      <c r="A112" s="344"/>
      <c r="B112" s="345"/>
      <c r="C112" s="344"/>
      <c r="D112" s="346" t="s">
        <v>171</v>
      </c>
      <c r="E112" s="347" t="s">
        <v>5</v>
      </c>
      <c r="F112" s="348" t="s">
        <v>192</v>
      </c>
      <c r="G112" s="344"/>
      <c r="H112" s="349" t="s">
        <v>5</v>
      </c>
      <c r="I112" s="344"/>
      <c r="J112" s="344"/>
      <c r="K112" s="344"/>
      <c r="L112" s="113"/>
      <c r="M112" s="116"/>
      <c r="N112" s="117"/>
      <c r="O112" s="117"/>
      <c r="P112" s="117"/>
      <c r="Q112" s="117"/>
      <c r="R112" s="117"/>
      <c r="S112" s="117"/>
      <c r="T112" s="118"/>
      <c r="AT112" s="114" t="s">
        <v>171</v>
      </c>
      <c r="AU112" s="114" t="s">
        <v>90</v>
      </c>
      <c r="AV112" s="11" t="s">
        <v>44</v>
      </c>
      <c r="AW112" s="11" t="s">
        <v>42</v>
      </c>
      <c r="AX112" s="11" t="s">
        <v>82</v>
      </c>
      <c r="AY112" s="114" t="s">
        <v>163</v>
      </c>
    </row>
    <row r="113" spans="1:51" s="12" customFormat="1" ht="13.5">
      <c r="A113" s="350"/>
      <c r="B113" s="351"/>
      <c r="C113" s="350"/>
      <c r="D113" s="346" t="s">
        <v>171</v>
      </c>
      <c r="E113" s="352" t="s">
        <v>5</v>
      </c>
      <c r="F113" s="353" t="s">
        <v>193</v>
      </c>
      <c r="G113" s="350"/>
      <c r="H113" s="354">
        <v>0.756</v>
      </c>
      <c r="I113" s="350"/>
      <c r="J113" s="350"/>
      <c r="K113" s="350"/>
      <c r="L113" s="119"/>
      <c r="M113" s="122"/>
      <c r="N113" s="123"/>
      <c r="O113" s="123"/>
      <c r="P113" s="123"/>
      <c r="Q113" s="123"/>
      <c r="R113" s="123"/>
      <c r="S113" s="123"/>
      <c r="T113" s="124"/>
      <c r="AT113" s="120" t="s">
        <v>171</v>
      </c>
      <c r="AU113" s="120" t="s">
        <v>90</v>
      </c>
      <c r="AV113" s="12" t="s">
        <v>90</v>
      </c>
      <c r="AW113" s="12" t="s">
        <v>42</v>
      </c>
      <c r="AX113" s="12" t="s">
        <v>82</v>
      </c>
      <c r="AY113" s="120" t="s">
        <v>163</v>
      </c>
    </row>
    <row r="114" spans="1:51" s="12" customFormat="1" ht="13.5">
      <c r="A114" s="350"/>
      <c r="B114" s="351"/>
      <c r="C114" s="350"/>
      <c r="D114" s="346" t="s">
        <v>171</v>
      </c>
      <c r="E114" s="352" t="s">
        <v>5</v>
      </c>
      <c r="F114" s="353" t="s">
        <v>194</v>
      </c>
      <c r="G114" s="350"/>
      <c r="H114" s="354">
        <v>0.809</v>
      </c>
      <c r="I114" s="350"/>
      <c r="J114" s="350"/>
      <c r="K114" s="350"/>
      <c r="L114" s="119"/>
      <c r="M114" s="122"/>
      <c r="N114" s="123"/>
      <c r="O114" s="123"/>
      <c r="P114" s="123"/>
      <c r="Q114" s="123"/>
      <c r="R114" s="123"/>
      <c r="S114" s="123"/>
      <c r="T114" s="124"/>
      <c r="AT114" s="120" t="s">
        <v>171</v>
      </c>
      <c r="AU114" s="120" t="s">
        <v>90</v>
      </c>
      <c r="AV114" s="12" t="s">
        <v>90</v>
      </c>
      <c r="AW114" s="12" t="s">
        <v>42</v>
      </c>
      <c r="AX114" s="12" t="s">
        <v>82</v>
      </c>
      <c r="AY114" s="120" t="s">
        <v>163</v>
      </c>
    </row>
    <row r="115" spans="1:51" s="12" customFormat="1" ht="13.5">
      <c r="A115" s="350"/>
      <c r="B115" s="351"/>
      <c r="C115" s="350"/>
      <c r="D115" s="346" t="s">
        <v>171</v>
      </c>
      <c r="E115" s="352" t="s">
        <v>5</v>
      </c>
      <c r="F115" s="353" t="s">
        <v>195</v>
      </c>
      <c r="G115" s="350"/>
      <c r="H115" s="354">
        <v>0.809</v>
      </c>
      <c r="I115" s="350"/>
      <c r="J115" s="350"/>
      <c r="K115" s="350"/>
      <c r="L115" s="119"/>
      <c r="M115" s="122"/>
      <c r="N115" s="123"/>
      <c r="O115" s="123"/>
      <c r="P115" s="123"/>
      <c r="Q115" s="123"/>
      <c r="R115" s="123"/>
      <c r="S115" s="123"/>
      <c r="T115" s="124"/>
      <c r="AT115" s="120" t="s">
        <v>171</v>
      </c>
      <c r="AU115" s="120" t="s">
        <v>90</v>
      </c>
      <c r="AV115" s="12" t="s">
        <v>90</v>
      </c>
      <c r="AW115" s="12" t="s">
        <v>42</v>
      </c>
      <c r="AX115" s="12" t="s">
        <v>82</v>
      </c>
      <c r="AY115" s="120" t="s">
        <v>163</v>
      </c>
    </row>
    <row r="116" spans="1:51" s="12" customFormat="1" ht="13.5">
      <c r="A116" s="350"/>
      <c r="B116" s="351"/>
      <c r="C116" s="350"/>
      <c r="D116" s="346" t="s">
        <v>171</v>
      </c>
      <c r="E116" s="352" t="s">
        <v>5</v>
      </c>
      <c r="F116" s="353" t="s">
        <v>196</v>
      </c>
      <c r="G116" s="350"/>
      <c r="H116" s="354">
        <v>0.809</v>
      </c>
      <c r="I116" s="350"/>
      <c r="J116" s="350"/>
      <c r="K116" s="350"/>
      <c r="L116" s="119"/>
      <c r="M116" s="122"/>
      <c r="N116" s="123"/>
      <c r="O116" s="123"/>
      <c r="P116" s="123"/>
      <c r="Q116" s="123"/>
      <c r="R116" s="123"/>
      <c r="S116" s="123"/>
      <c r="T116" s="124"/>
      <c r="AT116" s="120" t="s">
        <v>171</v>
      </c>
      <c r="AU116" s="120" t="s">
        <v>90</v>
      </c>
      <c r="AV116" s="12" t="s">
        <v>90</v>
      </c>
      <c r="AW116" s="12" t="s">
        <v>42</v>
      </c>
      <c r="AX116" s="12" t="s">
        <v>82</v>
      </c>
      <c r="AY116" s="120" t="s">
        <v>163</v>
      </c>
    </row>
    <row r="117" spans="1:51" s="12" customFormat="1" ht="13.5">
      <c r="A117" s="350"/>
      <c r="B117" s="351"/>
      <c r="C117" s="350"/>
      <c r="D117" s="346" t="s">
        <v>171</v>
      </c>
      <c r="E117" s="352" t="s">
        <v>5</v>
      </c>
      <c r="F117" s="353" t="s">
        <v>197</v>
      </c>
      <c r="G117" s="350"/>
      <c r="H117" s="354">
        <v>0.809</v>
      </c>
      <c r="I117" s="350"/>
      <c r="J117" s="350"/>
      <c r="K117" s="350"/>
      <c r="L117" s="119"/>
      <c r="M117" s="122"/>
      <c r="N117" s="123"/>
      <c r="O117" s="123"/>
      <c r="P117" s="123"/>
      <c r="Q117" s="123"/>
      <c r="R117" s="123"/>
      <c r="S117" s="123"/>
      <c r="T117" s="124"/>
      <c r="AT117" s="120" t="s">
        <v>171</v>
      </c>
      <c r="AU117" s="120" t="s">
        <v>90</v>
      </c>
      <c r="AV117" s="12" t="s">
        <v>90</v>
      </c>
      <c r="AW117" s="12" t="s">
        <v>42</v>
      </c>
      <c r="AX117" s="12" t="s">
        <v>82</v>
      </c>
      <c r="AY117" s="120" t="s">
        <v>163</v>
      </c>
    </row>
    <row r="118" spans="1:51" s="13" customFormat="1" ht="13.5">
      <c r="A118" s="355"/>
      <c r="B118" s="356"/>
      <c r="C118" s="355"/>
      <c r="D118" s="346" t="s">
        <v>171</v>
      </c>
      <c r="E118" s="357" t="s">
        <v>5</v>
      </c>
      <c r="F118" s="358" t="s">
        <v>176</v>
      </c>
      <c r="G118" s="355"/>
      <c r="H118" s="359">
        <v>3.992</v>
      </c>
      <c r="I118" s="355"/>
      <c r="J118" s="355"/>
      <c r="K118" s="355"/>
      <c r="L118" s="125"/>
      <c r="M118" s="127"/>
      <c r="N118" s="128"/>
      <c r="O118" s="128"/>
      <c r="P118" s="128"/>
      <c r="Q118" s="128"/>
      <c r="R118" s="128"/>
      <c r="S118" s="128"/>
      <c r="T118" s="129"/>
      <c r="AT118" s="126" t="s">
        <v>171</v>
      </c>
      <c r="AU118" s="126" t="s">
        <v>90</v>
      </c>
      <c r="AV118" s="13" t="s">
        <v>93</v>
      </c>
      <c r="AW118" s="13" t="s">
        <v>42</v>
      </c>
      <c r="AX118" s="13" t="s">
        <v>82</v>
      </c>
      <c r="AY118" s="126" t="s">
        <v>163</v>
      </c>
    </row>
    <row r="119" spans="1:51" s="12" customFormat="1" ht="13.5">
      <c r="A119" s="350"/>
      <c r="B119" s="351"/>
      <c r="C119" s="350"/>
      <c r="D119" s="346" t="s">
        <v>171</v>
      </c>
      <c r="E119" s="352" t="s">
        <v>5</v>
      </c>
      <c r="F119" s="353" t="s">
        <v>198</v>
      </c>
      <c r="G119" s="350"/>
      <c r="H119" s="354">
        <v>0.801</v>
      </c>
      <c r="I119" s="350"/>
      <c r="J119" s="350"/>
      <c r="K119" s="350"/>
      <c r="L119" s="119"/>
      <c r="M119" s="122"/>
      <c r="N119" s="123"/>
      <c r="O119" s="123"/>
      <c r="P119" s="123"/>
      <c r="Q119" s="123"/>
      <c r="R119" s="123"/>
      <c r="S119" s="123"/>
      <c r="T119" s="124"/>
      <c r="AT119" s="120" t="s">
        <v>171</v>
      </c>
      <c r="AU119" s="120" t="s">
        <v>90</v>
      </c>
      <c r="AV119" s="12" t="s">
        <v>90</v>
      </c>
      <c r="AW119" s="12" t="s">
        <v>42</v>
      </c>
      <c r="AX119" s="12" t="s">
        <v>82</v>
      </c>
      <c r="AY119" s="120" t="s">
        <v>163</v>
      </c>
    </row>
    <row r="120" spans="1:51" s="12" customFormat="1" ht="13.5">
      <c r="A120" s="350"/>
      <c r="B120" s="351"/>
      <c r="C120" s="350"/>
      <c r="D120" s="346" t="s">
        <v>171</v>
      </c>
      <c r="E120" s="352" t="s">
        <v>5</v>
      </c>
      <c r="F120" s="353" t="s">
        <v>199</v>
      </c>
      <c r="G120" s="350"/>
      <c r="H120" s="354">
        <v>0.801</v>
      </c>
      <c r="I120" s="350"/>
      <c r="J120" s="350"/>
      <c r="K120" s="350"/>
      <c r="L120" s="119"/>
      <c r="M120" s="122"/>
      <c r="N120" s="123"/>
      <c r="O120" s="123"/>
      <c r="P120" s="123"/>
      <c r="Q120" s="123"/>
      <c r="R120" s="123"/>
      <c r="S120" s="123"/>
      <c r="T120" s="124"/>
      <c r="AT120" s="120" t="s">
        <v>171</v>
      </c>
      <c r="AU120" s="120" t="s">
        <v>90</v>
      </c>
      <c r="AV120" s="12" t="s">
        <v>90</v>
      </c>
      <c r="AW120" s="12" t="s">
        <v>42</v>
      </c>
      <c r="AX120" s="12" t="s">
        <v>82</v>
      </c>
      <c r="AY120" s="120" t="s">
        <v>163</v>
      </c>
    </row>
    <row r="121" spans="1:51" s="12" customFormat="1" ht="13.5">
      <c r="A121" s="350"/>
      <c r="B121" s="351"/>
      <c r="C121" s="350"/>
      <c r="D121" s="346" t="s">
        <v>171</v>
      </c>
      <c r="E121" s="352" t="s">
        <v>5</v>
      </c>
      <c r="F121" s="353" t="s">
        <v>200</v>
      </c>
      <c r="G121" s="350"/>
      <c r="H121" s="354">
        <v>0.756</v>
      </c>
      <c r="I121" s="350"/>
      <c r="J121" s="350"/>
      <c r="K121" s="350"/>
      <c r="L121" s="119"/>
      <c r="M121" s="122"/>
      <c r="N121" s="123"/>
      <c r="O121" s="123"/>
      <c r="P121" s="123"/>
      <c r="Q121" s="123"/>
      <c r="R121" s="123"/>
      <c r="S121" s="123"/>
      <c r="T121" s="124"/>
      <c r="AT121" s="120" t="s">
        <v>171</v>
      </c>
      <c r="AU121" s="120" t="s">
        <v>90</v>
      </c>
      <c r="AV121" s="12" t="s">
        <v>90</v>
      </c>
      <c r="AW121" s="12" t="s">
        <v>42</v>
      </c>
      <c r="AX121" s="12" t="s">
        <v>82</v>
      </c>
      <c r="AY121" s="120" t="s">
        <v>163</v>
      </c>
    </row>
    <row r="122" spans="1:51" s="12" customFormat="1" ht="13.5">
      <c r="A122" s="350"/>
      <c r="B122" s="351"/>
      <c r="C122" s="350"/>
      <c r="D122" s="346" t="s">
        <v>171</v>
      </c>
      <c r="E122" s="352" t="s">
        <v>5</v>
      </c>
      <c r="F122" s="353" t="s">
        <v>201</v>
      </c>
      <c r="G122" s="350"/>
      <c r="H122" s="354">
        <v>0.809</v>
      </c>
      <c r="I122" s="350"/>
      <c r="J122" s="350"/>
      <c r="K122" s="350"/>
      <c r="L122" s="119"/>
      <c r="M122" s="122"/>
      <c r="N122" s="123"/>
      <c r="O122" s="123"/>
      <c r="P122" s="123"/>
      <c r="Q122" s="123"/>
      <c r="R122" s="123"/>
      <c r="S122" s="123"/>
      <c r="T122" s="124"/>
      <c r="AT122" s="120" t="s">
        <v>171</v>
      </c>
      <c r="AU122" s="120" t="s">
        <v>90</v>
      </c>
      <c r="AV122" s="12" t="s">
        <v>90</v>
      </c>
      <c r="AW122" s="12" t="s">
        <v>42</v>
      </c>
      <c r="AX122" s="12" t="s">
        <v>82</v>
      </c>
      <c r="AY122" s="120" t="s">
        <v>163</v>
      </c>
    </row>
    <row r="123" spans="1:51" s="12" customFormat="1" ht="13.5">
      <c r="A123" s="350"/>
      <c r="B123" s="351"/>
      <c r="C123" s="350"/>
      <c r="D123" s="346" t="s">
        <v>171</v>
      </c>
      <c r="E123" s="352" t="s">
        <v>5</v>
      </c>
      <c r="F123" s="353" t="s">
        <v>202</v>
      </c>
      <c r="G123" s="350"/>
      <c r="H123" s="354">
        <v>0.809</v>
      </c>
      <c r="I123" s="350"/>
      <c r="J123" s="350"/>
      <c r="K123" s="350"/>
      <c r="L123" s="119"/>
      <c r="M123" s="122"/>
      <c r="N123" s="123"/>
      <c r="O123" s="123"/>
      <c r="P123" s="123"/>
      <c r="Q123" s="123"/>
      <c r="R123" s="123"/>
      <c r="S123" s="123"/>
      <c r="T123" s="124"/>
      <c r="AT123" s="120" t="s">
        <v>171</v>
      </c>
      <c r="AU123" s="120" t="s">
        <v>90</v>
      </c>
      <c r="AV123" s="12" t="s">
        <v>90</v>
      </c>
      <c r="AW123" s="12" t="s">
        <v>42</v>
      </c>
      <c r="AX123" s="12" t="s">
        <v>82</v>
      </c>
      <c r="AY123" s="120" t="s">
        <v>163</v>
      </c>
    </row>
    <row r="124" spans="1:51" s="12" customFormat="1" ht="13.5">
      <c r="A124" s="350"/>
      <c r="B124" s="351"/>
      <c r="C124" s="350"/>
      <c r="D124" s="346" t="s">
        <v>171</v>
      </c>
      <c r="E124" s="352" t="s">
        <v>5</v>
      </c>
      <c r="F124" s="353" t="s">
        <v>203</v>
      </c>
      <c r="G124" s="350"/>
      <c r="H124" s="354">
        <v>0.801</v>
      </c>
      <c r="I124" s="350"/>
      <c r="J124" s="350"/>
      <c r="K124" s="350"/>
      <c r="L124" s="119"/>
      <c r="M124" s="122"/>
      <c r="N124" s="123"/>
      <c r="O124" s="123"/>
      <c r="P124" s="123"/>
      <c r="Q124" s="123"/>
      <c r="R124" s="123"/>
      <c r="S124" s="123"/>
      <c r="T124" s="124"/>
      <c r="AT124" s="120" t="s">
        <v>171</v>
      </c>
      <c r="AU124" s="120" t="s">
        <v>90</v>
      </c>
      <c r="AV124" s="12" t="s">
        <v>90</v>
      </c>
      <c r="AW124" s="12" t="s">
        <v>42</v>
      </c>
      <c r="AX124" s="12" t="s">
        <v>82</v>
      </c>
      <c r="AY124" s="120" t="s">
        <v>163</v>
      </c>
    </row>
    <row r="125" spans="1:51" s="12" customFormat="1" ht="13.5">
      <c r="A125" s="350"/>
      <c r="B125" s="351"/>
      <c r="C125" s="350"/>
      <c r="D125" s="346" t="s">
        <v>171</v>
      </c>
      <c r="E125" s="352" t="s">
        <v>5</v>
      </c>
      <c r="F125" s="353" t="s">
        <v>204</v>
      </c>
      <c r="G125" s="350"/>
      <c r="H125" s="354">
        <v>0.801</v>
      </c>
      <c r="I125" s="350"/>
      <c r="J125" s="350"/>
      <c r="K125" s="350"/>
      <c r="L125" s="119"/>
      <c r="M125" s="122"/>
      <c r="N125" s="123"/>
      <c r="O125" s="123"/>
      <c r="P125" s="123"/>
      <c r="Q125" s="123"/>
      <c r="R125" s="123"/>
      <c r="S125" s="123"/>
      <c r="T125" s="124"/>
      <c r="AT125" s="120" t="s">
        <v>171</v>
      </c>
      <c r="AU125" s="120" t="s">
        <v>90</v>
      </c>
      <c r="AV125" s="12" t="s">
        <v>90</v>
      </c>
      <c r="AW125" s="12" t="s">
        <v>42</v>
      </c>
      <c r="AX125" s="12" t="s">
        <v>82</v>
      </c>
      <c r="AY125" s="120" t="s">
        <v>163</v>
      </c>
    </row>
    <row r="126" spans="1:51" s="13" customFormat="1" ht="13.5">
      <c r="A126" s="355"/>
      <c r="B126" s="356"/>
      <c r="C126" s="355"/>
      <c r="D126" s="346" t="s">
        <v>171</v>
      </c>
      <c r="E126" s="357" t="s">
        <v>5</v>
      </c>
      <c r="F126" s="358" t="s">
        <v>179</v>
      </c>
      <c r="G126" s="355"/>
      <c r="H126" s="359">
        <v>5.578</v>
      </c>
      <c r="I126" s="355"/>
      <c r="J126" s="355"/>
      <c r="K126" s="355"/>
      <c r="L126" s="125"/>
      <c r="M126" s="127"/>
      <c r="N126" s="128"/>
      <c r="O126" s="128"/>
      <c r="P126" s="128"/>
      <c r="Q126" s="128"/>
      <c r="R126" s="128"/>
      <c r="S126" s="128"/>
      <c r="T126" s="129"/>
      <c r="AT126" s="126" t="s">
        <v>171</v>
      </c>
      <c r="AU126" s="126" t="s">
        <v>90</v>
      </c>
      <c r="AV126" s="13" t="s">
        <v>93</v>
      </c>
      <c r="AW126" s="13" t="s">
        <v>42</v>
      </c>
      <c r="AX126" s="13" t="s">
        <v>82</v>
      </c>
      <c r="AY126" s="126" t="s">
        <v>163</v>
      </c>
    </row>
    <row r="127" spans="1:51" s="12" customFormat="1" ht="13.5">
      <c r="A127" s="350"/>
      <c r="B127" s="351"/>
      <c r="C127" s="350"/>
      <c r="D127" s="346" t="s">
        <v>171</v>
      </c>
      <c r="E127" s="352" t="s">
        <v>5</v>
      </c>
      <c r="F127" s="353" t="s">
        <v>205</v>
      </c>
      <c r="G127" s="350"/>
      <c r="H127" s="354">
        <v>0.711</v>
      </c>
      <c r="I127" s="350"/>
      <c r="J127" s="350"/>
      <c r="K127" s="350"/>
      <c r="L127" s="119"/>
      <c r="M127" s="122"/>
      <c r="N127" s="123"/>
      <c r="O127" s="123"/>
      <c r="P127" s="123"/>
      <c r="Q127" s="123"/>
      <c r="R127" s="123"/>
      <c r="S127" s="123"/>
      <c r="T127" s="124"/>
      <c r="AT127" s="120" t="s">
        <v>171</v>
      </c>
      <c r="AU127" s="120" t="s">
        <v>90</v>
      </c>
      <c r="AV127" s="12" t="s">
        <v>90</v>
      </c>
      <c r="AW127" s="12" t="s">
        <v>42</v>
      </c>
      <c r="AX127" s="12" t="s">
        <v>82</v>
      </c>
      <c r="AY127" s="120" t="s">
        <v>163</v>
      </c>
    </row>
    <row r="128" spans="1:51" s="12" customFormat="1" ht="13.5">
      <c r="A128" s="350"/>
      <c r="B128" s="351"/>
      <c r="C128" s="350"/>
      <c r="D128" s="346" t="s">
        <v>171</v>
      </c>
      <c r="E128" s="352" t="s">
        <v>5</v>
      </c>
      <c r="F128" s="353" t="s">
        <v>206</v>
      </c>
      <c r="G128" s="350"/>
      <c r="H128" s="354">
        <v>0.726</v>
      </c>
      <c r="I128" s="350"/>
      <c r="J128" s="350"/>
      <c r="K128" s="350"/>
      <c r="L128" s="119"/>
      <c r="M128" s="122"/>
      <c r="N128" s="123"/>
      <c r="O128" s="123"/>
      <c r="P128" s="123"/>
      <c r="Q128" s="123"/>
      <c r="R128" s="123"/>
      <c r="S128" s="123"/>
      <c r="T128" s="124"/>
      <c r="AT128" s="120" t="s">
        <v>171</v>
      </c>
      <c r="AU128" s="120" t="s">
        <v>90</v>
      </c>
      <c r="AV128" s="12" t="s">
        <v>90</v>
      </c>
      <c r="AW128" s="12" t="s">
        <v>42</v>
      </c>
      <c r="AX128" s="12" t="s">
        <v>82</v>
      </c>
      <c r="AY128" s="120" t="s">
        <v>163</v>
      </c>
    </row>
    <row r="129" spans="1:51" s="12" customFormat="1" ht="13.5">
      <c r="A129" s="350"/>
      <c r="B129" s="351"/>
      <c r="C129" s="350"/>
      <c r="D129" s="346" t="s">
        <v>171</v>
      </c>
      <c r="E129" s="352" t="s">
        <v>5</v>
      </c>
      <c r="F129" s="353" t="s">
        <v>207</v>
      </c>
      <c r="G129" s="350"/>
      <c r="H129" s="354">
        <v>0.726</v>
      </c>
      <c r="I129" s="350"/>
      <c r="J129" s="350"/>
      <c r="K129" s="350"/>
      <c r="L129" s="119"/>
      <c r="M129" s="122"/>
      <c r="N129" s="123"/>
      <c r="O129" s="123"/>
      <c r="P129" s="123"/>
      <c r="Q129" s="123"/>
      <c r="R129" s="123"/>
      <c r="S129" s="123"/>
      <c r="T129" s="124"/>
      <c r="AT129" s="120" t="s">
        <v>171</v>
      </c>
      <c r="AU129" s="120" t="s">
        <v>90</v>
      </c>
      <c r="AV129" s="12" t="s">
        <v>90</v>
      </c>
      <c r="AW129" s="12" t="s">
        <v>42</v>
      </c>
      <c r="AX129" s="12" t="s">
        <v>82</v>
      </c>
      <c r="AY129" s="120" t="s">
        <v>163</v>
      </c>
    </row>
    <row r="130" spans="1:51" s="12" customFormat="1" ht="13.5">
      <c r="A130" s="350"/>
      <c r="B130" s="351"/>
      <c r="C130" s="350"/>
      <c r="D130" s="346" t="s">
        <v>171</v>
      </c>
      <c r="E130" s="352" t="s">
        <v>5</v>
      </c>
      <c r="F130" s="353" t="s">
        <v>208</v>
      </c>
      <c r="G130" s="350"/>
      <c r="H130" s="354">
        <v>0.801</v>
      </c>
      <c r="I130" s="350"/>
      <c r="J130" s="350"/>
      <c r="K130" s="350"/>
      <c r="L130" s="119"/>
      <c r="M130" s="122"/>
      <c r="N130" s="123"/>
      <c r="O130" s="123"/>
      <c r="P130" s="123"/>
      <c r="Q130" s="123"/>
      <c r="R130" s="123"/>
      <c r="S130" s="123"/>
      <c r="T130" s="124"/>
      <c r="AT130" s="120" t="s">
        <v>171</v>
      </c>
      <c r="AU130" s="120" t="s">
        <v>90</v>
      </c>
      <c r="AV130" s="12" t="s">
        <v>90</v>
      </c>
      <c r="AW130" s="12" t="s">
        <v>42</v>
      </c>
      <c r="AX130" s="12" t="s">
        <v>82</v>
      </c>
      <c r="AY130" s="120" t="s">
        <v>163</v>
      </c>
    </row>
    <row r="131" spans="1:51" s="12" customFormat="1" ht="13.5">
      <c r="A131" s="350"/>
      <c r="B131" s="351"/>
      <c r="C131" s="350"/>
      <c r="D131" s="346" t="s">
        <v>171</v>
      </c>
      <c r="E131" s="352" t="s">
        <v>5</v>
      </c>
      <c r="F131" s="353" t="s">
        <v>209</v>
      </c>
      <c r="G131" s="350"/>
      <c r="H131" s="354">
        <v>0.801</v>
      </c>
      <c r="I131" s="350"/>
      <c r="J131" s="350"/>
      <c r="K131" s="350"/>
      <c r="L131" s="119"/>
      <c r="M131" s="122"/>
      <c r="N131" s="123"/>
      <c r="O131" s="123"/>
      <c r="P131" s="123"/>
      <c r="Q131" s="123"/>
      <c r="R131" s="123"/>
      <c r="S131" s="123"/>
      <c r="T131" s="124"/>
      <c r="AT131" s="120" t="s">
        <v>171</v>
      </c>
      <c r="AU131" s="120" t="s">
        <v>90</v>
      </c>
      <c r="AV131" s="12" t="s">
        <v>90</v>
      </c>
      <c r="AW131" s="12" t="s">
        <v>42</v>
      </c>
      <c r="AX131" s="12" t="s">
        <v>82</v>
      </c>
      <c r="AY131" s="120" t="s">
        <v>163</v>
      </c>
    </row>
    <row r="132" spans="1:51" s="13" customFormat="1" ht="13.5">
      <c r="A132" s="355"/>
      <c r="B132" s="356"/>
      <c r="C132" s="355"/>
      <c r="D132" s="346" t="s">
        <v>171</v>
      </c>
      <c r="E132" s="357" t="s">
        <v>5</v>
      </c>
      <c r="F132" s="358" t="s">
        <v>181</v>
      </c>
      <c r="G132" s="355"/>
      <c r="H132" s="359">
        <v>3.765</v>
      </c>
      <c r="I132" s="355"/>
      <c r="J132" s="355"/>
      <c r="K132" s="355"/>
      <c r="L132" s="125"/>
      <c r="M132" s="127"/>
      <c r="N132" s="128"/>
      <c r="O132" s="128"/>
      <c r="P132" s="128"/>
      <c r="Q132" s="128"/>
      <c r="R132" s="128"/>
      <c r="S132" s="128"/>
      <c r="T132" s="129"/>
      <c r="AT132" s="126" t="s">
        <v>171</v>
      </c>
      <c r="AU132" s="126" t="s">
        <v>90</v>
      </c>
      <c r="AV132" s="13" t="s">
        <v>93</v>
      </c>
      <c r="AW132" s="13" t="s">
        <v>42</v>
      </c>
      <c r="AX132" s="13" t="s">
        <v>82</v>
      </c>
      <c r="AY132" s="126" t="s">
        <v>163</v>
      </c>
    </row>
    <row r="133" spans="1:51" s="12" customFormat="1" ht="13.5">
      <c r="A133" s="350"/>
      <c r="B133" s="351"/>
      <c r="C133" s="350"/>
      <c r="D133" s="346" t="s">
        <v>171</v>
      </c>
      <c r="E133" s="352" t="s">
        <v>5</v>
      </c>
      <c r="F133" s="353" t="s">
        <v>210</v>
      </c>
      <c r="G133" s="350"/>
      <c r="H133" s="354">
        <v>0.801</v>
      </c>
      <c r="I133" s="350"/>
      <c r="J133" s="350"/>
      <c r="K133" s="350"/>
      <c r="L133" s="119"/>
      <c r="M133" s="122"/>
      <c r="N133" s="123"/>
      <c r="O133" s="123"/>
      <c r="P133" s="123"/>
      <c r="Q133" s="123"/>
      <c r="R133" s="123"/>
      <c r="S133" s="123"/>
      <c r="T133" s="124"/>
      <c r="AT133" s="120" t="s">
        <v>171</v>
      </c>
      <c r="AU133" s="120" t="s">
        <v>90</v>
      </c>
      <c r="AV133" s="12" t="s">
        <v>90</v>
      </c>
      <c r="AW133" s="12" t="s">
        <v>42</v>
      </c>
      <c r="AX133" s="12" t="s">
        <v>82</v>
      </c>
      <c r="AY133" s="120" t="s">
        <v>163</v>
      </c>
    </row>
    <row r="134" spans="1:51" s="13" customFormat="1" ht="13.5">
      <c r="A134" s="355"/>
      <c r="B134" s="356"/>
      <c r="C134" s="355"/>
      <c r="D134" s="346" t="s">
        <v>171</v>
      </c>
      <c r="E134" s="357" t="s">
        <v>5</v>
      </c>
      <c r="F134" s="358" t="s">
        <v>184</v>
      </c>
      <c r="G134" s="355"/>
      <c r="H134" s="359">
        <v>0.801</v>
      </c>
      <c r="I134" s="355"/>
      <c r="J134" s="355"/>
      <c r="K134" s="355"/>
      <c r="L134" s="125"/>
      <c r="M134" s="127"/>
      <c r="N134" s="128"/>
      <c r="O134" s="128"/>
      <c r="P134" s="128"/>
      <c r="Q134" s="128"/>
      <c r="R134" s="128"/>
      <c r="S134" s="128"/>
      <c r="T134" s="129"/>
      <c r="AT134" s="126" t="s">
        <v>171</v>
      </c>
      <c r="AU134" s="126" t="s">
        <v>90</v>
      </c>
      <c r="AV134" s="13" t="s">
        <v>93</v>
      </c>
      <c r="AW134" s="13" t="s">
        <v>42</v>
      </c>
      <c r="AX134" s="13" t="s">
        <v>82</v>
      </c>
      <c r="AY134" s="126" t="s">
        <v>163</v>
      </c>
    </row>
    <row r="135" spans="1:51" s="14" customFormat="1" ht="13.5">
      <c r="A135" s="360"/>
      <c r="B135" s="361"/>
      <c r="C135" s="360"/>
      <c r="D135" s="362" t="s">
        <v>171</v>
      </c>
      <c r="E135" s="363" t="s">
        <v>5</v>
      </c>
      <c r="F135" s="364" t="s">
        <v>185</v>
      </c>
      <c r="G135" s="360"/>
      <c r="H135" s="365">
        <v>14.136</v>
      </c>
      <c r="I135" s="360"/>
      <c r="J135" s="360"/>
      <c r="K135" s="360"/>
      <c r="L135" s="130"/>
      <c r="M135" s="131"/>
      <c r="N135" s="132"/>
      <c r="O135" s="132"/>
      <c r="P135" s="132"/>
      <c r="Q135" s="132"/>
      <c r="R135" s="132"/>
      <c r="S135" s="132"/>
      <c r="T135" s="133"/>
      <c r="AT135" s="134" t="s">
        <v>171</v>
      </c>
      <c r="AU135" s="134" t="s">
        <v>90</v>
      </c>
      <c r="AV135" s="14" t="s">
        <v>96</v>
      </c>
      <c r="AW135" s="14" t="s">
        <v>42</v>
      </c>
      <c r="AX135" s="14" t="s">
        <v>44</v>
      </c>
      <c r="AY135" s="134" t="s">
        <v>163</v>
      </c>
    </row>
    <row r="136" spans="1:65" s="1" customFormat="1" ht="31.5" customHeight="1">
      <c r="A136" s="267"/>
      <c r="B136" s="268"/>
      <c r="C136" s="338" t="s">
        <v>93</v>
      </c>
      <c r="D136" s="338" t="s">
        <v>165</v>
      </c>
      <c r="E136" s="339" t="s">
        <v>211</v>
      </c>
      <c r="F136" s="340" t="s">
        <v>212</v>
      </c>
      <c r="G136" s="341" t="s">
        <v>188</v>
      </c>
      <c r="H136" s="342">
        <v>72</v>
      </c>
      <c r="I136" s="107"/>
      <c r="J136" s="343">
        <f>ROUND(I136*H136,2)</f>
        <v>0</v>
      </c>
      <c r="K136" s="340" t="s">
        <v>169</v>
      </c>
      <c r="L136" s="38"/>
      <c r="M136" s="108" t="s">
        <v>5</v>
      </c>
      <c r="N136" s="109" t="s">
        <v>53</v>
      </c>
      <c r="O136" s="39"/>
      <c r="P136" s="110">
        <f>O136*H136</f>
        <v>0</v>
      </c>
      <c r="Q136" s="110">
        <v>0.00012</v>
      </c>
      <c r="R136" s="110">
        <f>Q136*H136</f>
        <v>0.00864</v>
      </c>
      <c r="S136" s="110">
        <v>0</v>
      </c>
      <c r="T136" s="111">
        <f>S136*H136</f>
        <v>0</v>
      </c>
      <c r="AR136" s="24" t="s">
        <v>96</v>
      </c>
      <c r="AT136" s="24" t="s">
        <v>165</v>
      </c>
      <c r="AU136" s="24" t="s">
        <v>90</v>
      </c>
      <c r="AY136" s="24" t="s">
        <v>163</v>
      </c>
      <c r="BE136" s="112">
        <f>IF(N136="základní",J136,0)</f>
        <v>0</v>
      </c>
      <c r="BF136" s="112">
        <f>IF(N136="snížená",J136,0)</f>
        <v>0</v>
      </c>
      <c r="BG136" s="112">
        <f>IF(N136="zákl. přenesená",J136,0)</f>
        <v>0</v>
      </c>
      <c r="BH136" s="112">
        <f>IF(N136="sníž. přenesená",J136,0)</f>
        <v>0</v>
      </c>
      <c r="BI136" s="112">
        <f>IF(N136="nulová",J136,0)</f>
        <v>0</v>
      </c>
      <c r="BJ136" s="24" t="s">
        <v>44</v>
      </c>
      <c r="BK136" s="112">
        <f>ROUND(I136*H136,2)</f>
        <v>0</v>
      </c>
      <c r="BL136" s="24" t="s">
        <v>96</v>
      </c>
      <c r="BM136" s="24" t="s">
        <v>213</v>
      </c>
    </row>
    <row r="137" spans="1:47" s="1" customFormat="1" ht="54">
      <c r="A137" s="267"/>
      <c r="B137" s="268"/>
      <c r="C137" s="267"/>
      <c r="D137" s="346" t="s">
        <v>190</v>
      </c>
      <c r="E137" s="267"/>
      <c r="F137" s="366" t="s">
        <v>214</v>
      </c>
      <c r="G137" s="267"/>
      <c r="H137" s="267"/>
      <c r="I137" s="267"/>
      <c r="J137" s="267"/>
      <c r="K137" s="267"/>
      <c r="L137" s="38"/>
      <c r="M137" s="136"/>
      <c r="N137" s="39"/>
      <c r="O137" s="39"/>
      <c r="P137" s="39"/>
      <c r="Q137" s="39"/>
      <c r="R137" s="39"/>
      <c r="S137" s="39"/>
      <c r="T137" s="60"/>
      <c r="AT137" s="24" t="s">
        <v>190</v>
      </c>
      <c r="AU137" s="24" t="s">
        <v>90</v>
      </c>
    </row>
    <row r="138" spans="1:51" s="11" customFormat="1" ht="13.5">
      <c r="A138" s="344"/>
      <c r="B138" s="345"/>
      <c r="C138" s="344"/>
      <c r="D138" s="346" t="s">
        <v>171</v>
      </c>
      <c r="E138" s="347" t="s">
        <v>5</v>
      </c>
      <c r="F138" s="348" t="s">
        <v>172</v>
      </c>
      <c r="G138" s="344"/>
      <c r="H138" s="349" t="s">
        <v>5</v>
      </c>
      <c r="I138" s="344"/>
      <c r="J138" s="344"/>
      <c r="K138" s="344"/>
      <c r="L138" s="113"/>
      <c r="M138" s="116"/>
      <c r="N138" s="117"/>
      <c r="O138" s="117"/>
      <c r="P138" s="117"/>
      <c r="Q138" s="117"/>
      <c r="R138" s="117"/>
      <c r="S138" s="117"/>
      <c r="T138" s="118"/>
      <c r="AT138" s="114" t="s">
        <v>171</v>
      </c>
      <c r="AU138" s="114" t="s">
        <v>90</v>
      </c>
      <c r="AV138" s="11" t="s">
        <v>44</v>
      </c>
      <c r="AW138" s="11" t="s">
        <v>42</v>
      </c>
      <c r="AX138" s="11" t="s">
        <v>82</v>
      </c>
      <c r="AY138" s="114" t="s">
        <v>163</v>
      </c>
    </row>
    <row r="139" spans="1:51" s="11" customFormat="1" ht="27">
      <c r="A139" s="344"/>
      <c r="B139" s="345"/>
      <c r="C139" s="344"/>
      <c r="D139" s="346" t="s">
        <v>171</v>
      </c>
      <c r="E139" s="347" t="s">
        <v>5</v>
      </c>
      <c r="F139" s="348" t="s">
        <v>215</v>
      </c>
      <c r="G139" s="344"/>
      <c r="H139" s="349" t="s">
        <v>5</v>
      </c>
      <c r="I139" s="344"/>
      <c r="J139" s="344"/>
      <c r="K139" s="344"/>
      <c r="L139" s="113"/>
      <c r="M139" s="116"/>
      <c r="N139" s="117"/>
      <c r="O139" s="117"/>
      <c r="P139" s="117"/>
      <c r="Q139" s="117"/>
      <c r="R139" s="117"/>
      <c r="S139" s="117"/>
      <c r="T139" s="118"/>
      <c r="AT139" s="114" t="s">
        <v>171</v>
      </c>
      <c r="AU139" s="114" t="s">
        <v>90</v>
      </c>
      <c r="AV139" s="11" t="s">
        <v>44</v>
      </c>
      <c r="AW139" s="11" t="s">
        <v>42</v>
      </c>
      <c r="AX139" s="11" t="s">
        <v>82</v>
      </c>
      <c r="AY139" s="114" t="s">
        <v>163</v>
      </c>
    </row>
    <row r="140" spans="1:51" s="11" customFormat="1" ht="13.5">
      <c r="A140" s="344"/>
      <c r="B140" s="345"/>
      <c r="C140" s="344"/>
      <c r="D140" s="346" t="s">
        <v>171</v>
      </c>
      <c r="E140" s="347" t="s">
        <v>5</v>
      </c>
      <c r="F140" s="348" t="s">
        <v>174</v>
      </c>
      <c r="G140" s="344"/>
      <c r="H140" s="349" t="s">
        <v>5</v>
      </c>
      <c r="I140" s="344"/>
      <c r="J140" s="344"/>
      <c r="K140" s="344"/>
      <c r="L140" s="113"/>
      <c r="M140" s="116"/>
      <c r="N140" s="117"/>
      <c r="O140" s="117"/>
      <c r="P140" s="117"/>
      <c r="Q140" s="117"/>
      <c r="R140" s="117"/>
      <c r="S140" s="117"/>
      <c r="T140" s="118"/>
      <c r="AT140" s="114" t="s">
        <v>171</v>
      </c>
      <c r="AU140" s="114" t="s">
        <v>90</v>
      </c>
      <c r="AV140" s="11" t="s">
        <v>44</v>
      </c>
      <c r="AW140" s="11" t="s">
        <v>42</v>
      </c>
      <c r="AX140" s="11" t="s">
        <v>82</v>
      </c>
      <c r="AY140" s="114" t="s">
        <v>163</v>
      </c>
    </row>
    <row r="141" spans="1:51" s="12" customFormat="1" ht="13.5">
      <c r="A141" s="350"/>
      <c r="B141" s="351"/>
      <c r="C141" s="350"/>
      <c r="D141" s="346" t="s">
        <v>171</v>
      </c>
      <c r="E141" s="352" t="s">
        <v>5</v>
      </c>
      <c r="F141" s="353" t="s">
        <v>216</v>
      </c>
      <c r="G141" s="350"/>
      <c r="H141" s="354">
        <v>20</v>
      </c>
      <c r="I141" s="350"/>
      <c r="J141" s="350"/>
      <c r="K141" s="350"/>
      <c r="L141" s="119"/>
      <c r="M141" s="122"/>
      <c r="N141" s="123"/>
      <c r="O141" s="123"/>
      <c r="P141" s="123"/>
      <c r="Q141" s="123"/>
      <c r="R141" s="123"/>
      <c r="S141" s="123"/>
      <c r="T141" s="124"/>
      <c r="AT141" s="120" t="s">
        <v>171</v>
      </c>
      <c r="AU141" s="120" t="s">
        <v>90</v>
      </c>
      <c r="AV141" s="12" t="s">
        <v>90</v>
      </c>
      <c r="AW141" s="12" t="s">
        <v>42</v>
      </c>
      <c r="AX141" s="12" t="s">
        <v>82</v>
      </c>
      <c r="AY141" s="120" t="s">
        <v>163</v>
      </c>
    </row>
    <row r="142" spans="1:51" s="13" customFormat="1" ht="13.5">
      <c r="A142" s="355"/>
      <c r="B142" s="356"/>
      <c r="C142" s="355"/>
      <c r="D142" s="346" t="s">
        <v>171</v>
      </c>
      <c r="E142" s="357" t="s">
        <v>5</v>
      </c>
      <c r="F142" s="358" t="s">
        <v>176</v>
      </c>
      <c r="G142" s="355"/>
      <c r="H142" s="359">
        <v>20</v>
      </c>
      <c r="I142" s="355"/>
      <c r="J142" s="355"/>
      <c r="K142" s="355"/>
      <c r="L142" s="125"/>
      <c r="M142" s="127"/>
      <c r="N142" s="128"/>
      <c r="O142" s="128"/>
      <c r="P142" s="128"/>
      <c r="Q142" s="128"/>
      <c r="R142" s="128"/>
      <c r="S142" s="128"/>
      <c r="T142" s="129"/>
      <c r="AT142" s="126" t="s">
        <v>171</v>
      </c>
      <c r="AU142" s="126" t="s">
        <v>90</v>
      </c>
      <c r="AV142" s="13" t="s">
        <v>93</v>
      </c>
      <c r="AW142" s="13" t="s">
        <v>42</v>
      </c>
      <c r="AX142" s="13" t="s">
        <v>82</v>
      </c>
      <c r="AY142" s="126" t="s">
        <v>163</v>
      </c>
    </row>
    <row r="143" spans="1:51" s="11" customFormat="1" ht="13.5">
      <c r="A143" s="344"/>
      <c r="B143" s="345"/>
      <c r="C143" s="344"/>
      <c r="D143" s="346" t="s">
        <v>171</v>
      </c>
      <c r="E143" s="347" t="s">
        <v>5</v>
      </c>
      <c r="F143" s="348" t="s">
        <v>177</v>
      </c>
      <c r="G143" s="344"/>
      <c r="H143" s="349" t="s">
        <v>5</v>
      </c>
      <c r="I143" s="344"/>
      <c r="J143" s="344"/>
      <c r="K143" s="344"/>
      <c r="L143" s="113"/>
      <c r="M143" s="116"/>
      <c r="N143" s="117"/>
      <c r="O143" s="117"/>
      <c r="P143" s="117"/>
      <c r="Q143" s="117"/>
      <c r="R143" s="117"/>
      <c r="S143" s="117"/>
      <c r="T143" s="118"/>
      <c r="AT143" s="114" t="s">
        <v>171</v>
      </c>
      <c r="AU143" s="114" t="s">
        <v>90</v>
      </c>
      <c r="AV143" s="11" t="s">
        <v>44</v>
      </c>
      <c r="AW143" s="11" t="s">
        <v>42</v>
      </c>
      <c r="AX143" s="11" t="s">
        <v>82</v>
      </c>
      <c r="AY143" s="114" t="s">
        <v>163</v>
      </c>
    </row>
    <row r="144" spans="1:51" s="12" customFormat="1" ht="13.5">
      <c r="A144" s="350"/>
      <c r="B144" s="351"/>
      <c r="C144" s="350"/>
      <c r="D144" s="346" t="s">
        <v>171</v>
      </c>
      <c r="E144" s="352" t="s">
        <v>5</v>
      </c>
      <c r="F144" s="353" t="s">
        <v>217</v>
      </c>
      <c r="G144" s="350"/>
      <c r="H144" s="354">
        <v>28</v>
      </c>
      <c r="I144" s="350"/>
      <c r="J144" s="350"/>
      <c r="K144" s="350"/>
      <c r="L144" s="119"/>
      <c r="M144" s="122"/>
      <c r="N144" s="123"/>
      <c r="O144" s="123"/>
      <c r="P144" s="123"/>
      <c r="Q144" s="123"/>
      <c r="R144" s="123"/>
      <c r="S144" s="123"/>
      <c r="T144" s="124"/>
      <c r="AT144" s="120" t="s">
        <v>171</v>
      </c>
      <c r="AU144" s="120" t="s">
        <v>90</v>
      </c>
      <c r="AV144" s="12" t="s">
        <v>90</v>
      </c>
      <c r="AW144" s="12" t="s">
        <v>42</v>
      </c>
      <c r="AX144" s="12" t="s">
        <v>82</v>
      </c>
      <c r="AY144" s="120" t="s">
        <v>163</v>
      </c>
    </row>
    <row r="145" spans="1:51" s="13" customFormat="1" ht="13.5">
      <c r="A145" s="355"/>
      <c r="B145" s="356"/>
      <c r="C145" s="355"/>
      <c r="D145" s="346" t="s">
        <v>171</v>
      </c>
      <c r="E145" s="357" t="s">
        <v>5</v>
      </c>
      <c r="F145" s="358" t="s">
        <v>179</v>
      </c>
      <c r="G145" s="355"/>
      <c r="H145" s="359">
        <v>28</v>
      </c>
      <c r="I145" s="355"/>
      <c r="J145" s="355"/>
      <c r="K145" s="355"/>
      <c r="L145" s="125"/>
      <c r="M145" s="127"/>
      <c r="N145" s="128"/>
      <c r="O145" s="128"/>
      <c r="P145" s="128"/>
      <c r="Q145" s="128"/>
      <c r="R145" s="128"/>
      <c r="S145" s="128"/>
      <c r="T145" s="129"/>
      <c r="AT145" s="126" t="s">
        <v>171</v>
      </c>
      <c r="AU145" s="126" t="s">
        <v>90</v>
      </c>
      <c r="AV145" s="13" t="s">
        <v>93</v>
      </c>
      <c r="AW145" s="13" t="s">
        <v>42</v>
      </c>
      <c r="AX145" s="13" t="s">
        <v>82</v>
      </c>
      <c r="AY145" s="126" t="s">
        <v>163</v>
      </c>
    </row>
    <row r="146" spans="1:51" s="11" customFormat="1" ht="13.5">
      <c r="A146" s="344"/>
      <c r="B146" s="345"/>
      <c r="C146" s="344"/>
      <c r="D146" s="346" t="s">
        <v>171</v>
      </c>
      <c r="E146" s="347" t="s">
        <v>5</v>
      </c>
      <c r="F146" s="348" t="s">
        <v>180</v>
      </c>
      <c r="G146" s="344"/>
      <c r="H146" s="349" t="s">
        <v>5</v>
      </c>
      <c r="I146" s="344"/>
      <c r="J146" s="344"/>
      <c r="K146" s="344"/>
      <c r="L146" s="113"/>
      <c r="M146" s="116"/>
      <c r="N146" s="117"/>
      <c r="O146" s="117"/>
      <c r="P146" s="117"/>
      <c r="Q146" s="117"/>
      <c r="R146" s="117"/>
      <c r="S146" s="117"/>
      <c r="T146" s="118"/>
      <c r="AT146" s="114" t="s">
        <v>171</v>
      </c>
      <c r="AU146" s="114" t="s">
        <v>90</v>
      </c>
      <c r="AV146" s="11" t="s">
        <v>44</v>
      </c>
      <c r="AW146" s="11" t="s">
        <v>42</v>
      </c>
      <c r="AX146" s="11" t="s">
        <v>82</v>
      </c>
      <c r="AY146" s="114" t="s">
        <v>163</v>
      </c>
    </row>
    <row r="147" spans="1:51" s="12" customFormat="1" ht="13.5">
      <c r="A147" s="350"/>
      <c r="B147" s="351"/>
      <c r="C147" s="350"/>
      <c r="D147" s="346" t="s">
        <v>171</v>
      </c>
      <c r="E147" s="352" t="s">
        <v>5</v>
      </c>
      <c r="F147" s="353" t="s">
        <v>216</v>
      </c>
      <c r="G147" s="350"/>
      <c r="H147" s="354">
        <v>20</v>
      </c>
      <c r="I147" s="350"/>
      <c r="J147" s="350"/>
      <c r="K147" s="350"/>
      <c r="L147" s="119"/>
      <c r="M147" s="122"/>
      <c r="N147" s="123"/>
      <c r="O147" s="123"/>
      <c r="P147" s="123"/>
      <c r="Q147" s="123"/>
      <c r="R147" s="123"/>
      <c r="S147" s="123"/>
      <c r="T147" s="124"/>
      <c r="AT147" s="120" t="s">
        <v>171</v>
      </c>
      <c r="AU147" s="120" t="s">
        <v>90</v>
      </c>
      <c r="AV147" s="12" t="s">
        <v>90</v>
      </c>
      <c r="AW147" s="12" t="s">
        <v>42</v>
      </c>
      <c r="AX147" s="12" t="s">
        <v>82</v>
      </c>
      <c r="AY147" s="120" t="s">
        <v>163</v>
      </c>
    </row>
    <row r="148" spans="1:51" s="13" customFormat="1" ht="13.5">
      <c r="A148" s="355"/>
      <c r="B148" s="356"/>
      <c r="C148" s="355"/>
      <c r="D148" s="346" t="s">
        <v>171</v>
      </c>
      <c r="E148" s="357" t="s">
        <v>5</v>
      </c>
      <c r="F148" s="358" t="s">
        <v>181</v>
      </c>
      <c r="G148" s="355"/>
      <c r="H148" s="359">
        <v>20</v>
      </c>
      <c r="I148" s="355"/>
      <c r="J148" s="355"/>
      <c r="K148" s="355"/>
      <c r="L148" s="125"/>
      <c r="M148" s="127"/>
      <c r="N148" s="128"/>
      <c r="O148" s="128"/>
      <c r="P148" s="128"/>
      <c r="Q148" s="128"/>
      <c r="R148" s="128"/>
      <c r="S148" s="128"/>
      <c r="T148" s="129"/>
      <c r="AT148" s="126" t="s">
        <v>171</v>
      </c>
      <c r="AU148" s="126" t="s">
        <v>90</v>
      </c>
      <c r="AV148" s="13" t="s">
        <v>93</v>
      </c>
      <c r="AW148" s="13" t="s">
        <v>42</v>
      </c>
      <c r="AX148" s="13" t="s">
        <v>82</v>
      </c>
      <c r="AY148" s="126" t="s">
        <v>163</v>
      </c>
    </row>
    <row r="149" spans="1:51" s="11" customFormat="1" ht="13.5">
      <c r="A149" s="344"/>
      <c r="B149" s="345"/>
      <c r="C149" s="344"/>
      <c r="D149" s="346" t="s">
        <v>171</v>
      </c>
      <c r="E149" s="347" t="s">
        <v>5</v>
      </c>
      <c r="F149" s="348" t="s">
        <v>182</v>
      </c>
      <c r="G149" s="344"/>
      <c r="H149" s="349" t="s">
        <v>5</v>
      </c>
      <c r="I149" s="344"/>
      <c r="J149" s="344"/>
      <c r="K149" s="344"/>
      <c r="L149" s="113"/>
      <c r="M149" s="116"/>
      <c r="N149" s="117"/>
      <c r="O149" s="117"/>
      <c r="P149" s="117"/>
      <c r="Q149" s="117"/>
      <c r="R149" s="117"/>
      <c r="S149" s="117"/>
      <c r="T149" s="118"/>
      <c r="AT149" s="114" t="s">
        <v>171</v>
      </c>
      <c r="AU149" s="114" t="s">
        <v>90</v>
      </c>
      <c r="AV149" s="11" t="s">
        <v>44</v>
      </c>
      <c r="AW149" s="11" t="s">
        <v>42</v>
      </c>
      <c r="AX149" s="11" t="s">
        <v>82</v>
      </c>
      <c r="AY149" s="114" t="s">
        <v>163</v>
      </c>
    </row>
    <row r="150" spans="1:51" s="12" customFormat="1" ht="13.5">
      <c r="A150" s="350"/>
      <c r="B150" s="351"/>
      <c r="C150" s="350"/>
      <c r="D150" s="346" t="s">
        <v>171</v>
      </c>
      <c r="E150" s="352" t="s">
        <v>5</v>
      </c>
      <c r="F150" s="353" t="s">
        <v>218</v>
      </c>
      <c r="G150" s="350"/>
      <c r="H150" s="354">
        <v>4</v>
      </c>
      <c r="I150" s="350"/>
      <c r="J150" s="350"/>
      <c r="K150" s="350"/>
      <c r="L150" s="119"/>
      <c r="M150" s="122"/>
      <c r="N150" s="123"/>
      <c r="O150" s="123"/>
      <c r="P150" s="123"/>
      <c r="Q150" s="123"/>
      <c r="R150" s="123"/>
      <c r="S150" s="123"/>
      <c r="T150" s="124"/>
      <c r="AT150" s="120" t="s">
        <v>171</v>
      </c>
      <c r="AU150" s="120" t="s">
        <v>90</v>
      </c>
      <c r="AV150" s="12" t="s">
        <v>90</v>
      </c>
      <c r="AW150" s="12" t="s">
        <v>42</v>
      </c>
      <c r="AX150" s="12" t="s">
        <v>82</v>
      </c>
      <c r="AY150" s="120" t="s">
        <v>163</v>
      </c>
    </row>
    <row r="151" spans="1:51" s="13" customFormat="1" ht="13.5">
      <c r="A151" s="355"/>
      <c r="B151" s="356"/>
      <c r="C151" s="355"/>
      <c r="D151" s="346" t="s">
        <v>171</v>
      </c>
      <c r="E151" s="357" t="s">
        <v>5</v>
      </c>
      <c r="F151" s="358" t="s">
        <v>184</v>
      </c>
      <c r="G151" s="355"/>
      <c r="H151" s="359">
        <v>4</v>
      </c>
      <c r="I151" s="355"/>
      <c r="J151" s="355"/>
      <c r="K151" s="355"/>
      <c r="L151" s="125"/>
      <c r="M151" s="127"/>
      <c r="N151" s="128"/>
      <c r="O151" s="128"/>
      <c r="P151" s="128"/>
      <c r="Q151" s="128"/>
      <c r="R151" s="128"/>
      <c r="S151" s="128"/>
      <c r="T151" s="129"/>
      <c r="AT151" s="126" t="s">
        <v>171</v>
      </c>
      <c r="AU151" s="126" t="s">
        <v>90</v>
      </c>
      <c r="AV151" s="13" t="s">
        <v>93</v>
      </c>
      <c r="AW151" s="13" t="s">
        <v>42</v>
      </c>
      <c r="AX151" s="13" t="s">
        <v>82</v>
      </c>
      <c r="AY151" s="126" t="s">
        <v>163</v>
      </c>
    </row>
    <row r="152" spans="1:51" s="14" customFormat="1" ht="13.5">
      <c r="A152" s="360"/>
      <c r="B152" s="361"/>
      <c r="C152" s="360"/>
      <c r="D152" s="362" t="s">
        <v>171</v>
      </c>
      <c r="E152" s="363" t="s">
        <v>5</v>
      </c>
      <c r="F152" s="364" t="s">
        <v>185</v>
      </c>
      <c r="G152" s="360"/>
      <c r="H152" s="365">
        <v>72</v>
      </c>
      <c r="I152" s="360"/>
      <c r="J152" s="360"/>
      <c r="K152" s="360"/>
      <c r="L152" s="130"/>
      <c r="M152" s="131"/>
      <c r="N152" s="132"/>
      <c r="O152" s="132"/>
      <c r="P152" s="132"/>
      <c r="Q152" s="132"/>
      <c r="R152" s="132"/>
      <c r="S152" s="132"/>
      <c r="T152" s="133"/>
      <c r="AT152" s="134" t="s">
        <v>171</v>
      </c>
      <c r="AU152" s="134" t="s">
        <v>90</v>
      </c>
      <c r="AV152" s="14" t="s">
        <v>96</v>
      </c>
      <c r="AW152" s="14" t="s">
        <v>42</v>
      </c>
      <c r="AX152" s="14" t="s">
        <v>44</v>
      </c>
      <c r="AY152" s="134" t="s">
        <v>163</v>
      </c>
    </row>
    <row r="153" spans="1:65" s="1" customFormat="1" ht="31.5" customHeight="1">
      <c r="A153" s="267"/>
      <c r="B153" s="268"/>
      <c r="C153" s="338" t="s">
        <v>96</v>
      </c>
      <c r="D153" s="338" t="s">
        <v>165</v>
      </c>
      <c r="E153" s="339" t="s">
        <v>219</v>
      </c>
      <c r="F153" s="340" t="s">
        <v>220</v>
      </c>
      <c r="G153" s="341" t="s">
        <v>221</v>
      </c>
      <c r="H153" s="342">
        <v>188.44</v>
      </c>
      <c r="I153" s="107"/>
      <c r="J153" s="343">
        <f>ROUND(I153*H153,2)</f>
        <v>0</v>
      </c>
      <c r="K153" s="340" t="s">
        <v>169</v>
      </c>
      <c r="L153" s="38"/>
      <c r="M153" s="108" t="s">
        <v>5</v>
      </c>
      <c r="N153" s="109" t="s">
        <v>53</v>
      </c>
      <c r="O153" s="39"/>
      <c r="P153" s="110">
        <f>O153*H153</f>
        <v>0</v>
      </c>
      <c r="Q153" s="110">
        <v>0</v>
      </c>
      <c r="R153" s="110">
        <f>Q153*H153</f>
        <v>0</v>
      </c>
      <c r="S153" s="110">
        <v>0</v>
      </c>
      <c r="T153" s="111">
        <f>S153*H153</f>
        <v>0</v>
      </c>
      <c r="AR153" s="24" t="s">
        <v>96</v>
      </c>
      <c r="AT153" s="24" t="s">
        <v>165</v>
      </c>
      <c r="AU153" s="24" t="s">
        <v>90</v>
      </c>
      <c r="AY153" s="24" t="s">
        <v>163</v>
      </c>
      <c r="BE153" s="112">
        <f>IF(N153="základní",J153,0)</f>
        <v>0</v>
      </c>
      <c r="BF153" s="112">
        <f>IF(N153="snížená",J153,0)</f>
        <v>0</v>
      </c>
      <c r="BG153" s="112">
        <f>IF(N153="zákl. přenesená",J153,0)</f>
        <v>0</v>
      </c>
      <c r="BH153" s="112">
        <f>IF(N153="sníž. přenesená",J153,0)</f>
        <v>0</v>
      </c>
      <c r="BI153" s="112">
        <f>IF(N153="nulová",J153,0)</f>
        <v>0</v>
      </c>
      <c r="BJ153" s="24" t="s">
        <v>44</v>
      </c>
      <c r="BK153" s="112">
        <f>ROUND(I153*H153,2)</f>
        <v>0</v>
      </c>
      <c r="BL153" s="24" t="s">
        <v>96</v>
      </c>
      <c r="BM153" s="24" t="s">
        <v>222</v>
      </c>
    </row>
    <row r="154" spans="1:47" s="1" customFormat="1" ht="54">
      <c r="A154" s="267"/>
      <c r="B154" s="268"/>
      <c r="C154" s="267"/>
      <c r="D154" s="346" t="s">
        <v>190</v>
      </c>
      <c r="E154" s="267"/>
      <c r="F154" s="366" t="s">
        <v>214</v>
      </c>
      <c r="G154" s="267"/>
      <c r="H154" s="267"/>
      <c r="I154" s="267"/>
      <c r="J154" s="267"/>
      <c r="K154" s="267"/>
      <c r="L154" s="38"/>
      <c r="M154" s="136"/>
      <c r="N154" s="39"/>
      <c r="O154" s="39"/>
      <c r="P154" s="39"/>
      <c r="Q154" s="39"/>
      <c r="R154" s="39"/>
      <c r="S154" s="39"/>
      <c r="T154" s="60"/>
      <c r="AT154" s="24" t="s">
        <v>190</v>
      </c>
      <c r="AU154" s="24" t="s">
        <v>90</v>
      </c>
    </row>
    <row r="155" spans="1:51" s="11" customFormat="1" ht="13.5">
      <c r="A155" s="344"/>
      <c r="B155" s="345"/>
      <c r="C155" s="344"/>
      <c r="D155" s="346" t="s">
        <v>171</v>
      </c>
      <c r="E155" s="347" t="s">
        <v>5</v>
      </c>
      <c r="F155" s="348" t="s">
        <v>172</v>
      </c>
      <c r="G155" s="344"/>
      <c r="H155" s="349" t="s">
        <v>5</v>
      </c>
      <c r="I155" s="344"/>
      <c r="J155" s="344"/>
      <c r="K155" s="344"/>
      <c r="L155" s="113"/>
      <c r="M155" s="116"/>
      <c r="N155" s="117"/>
      <c r="O155" s="117"/>
      <c r="P155" s="117"/>
      <c r="Q155" s="117"/>
      <c r="R155" s="117"/>
      <c r="S155" s="117"/>
      <c r="T155" s="118"/>
      <c r="AT155" s="114" t="s">
        <v>171</v>
      </c>
      <c r="AU155" s="114" t="s">
        <v>90</v>
      </c>
      <c r="AV155" s="11" t="s">
        <v>44</v>
      </c>
      <c r="AW155" s="11" t="s">
        <v>42</v>
      </c>
      <c r="AX155" s="11" t="s">
        <v>82</v>
      </c>
      <c r="AY155" s="114" t="s">
        <v>163</v>
      </c>
    </row>
    <row r="156" spans="1:51" s="11" customFormat="1" ht="13.5">
      <c r="A156" s="344"/>
      <c r="B156" s="345"/>
      <c r="C156" s="344"/>
      <c r="D156" s="346" t="s">
        <v>171</v>
      </c>
      <c r="E156" s="347" t="s">
        <v>5</v>
      </c>
      <c r="F156" s="348" t="s">
        <v>223</v>
      </c>
      <c r="G156" s="344"/>
      <c r="H156" s="349" t="s">
        <v>5</v>
      </c>
      <c r="I156" s="344"/>
      <c r="J156" s="344"/>
      <c r="K156" s="344"/>
      <c r="L156" s="113"/>
      <c r="M156" s="116"/>
      <c r="N156" s="117"/>
      <c r="O156" s="117"/>
      <c r="P156" s="117"/>
      <c r="Q156" s="117"/>
      <c r="R156" s="117"/>
      <c r="S156" s="117"/>
      <c r="T156" s="118"/>
      <c r="AT156" s="114" t="s">
        <v>171</v>
      </c>
      <c r="AU156" s="114" t="s">
        <v>90</v>
      </c>
      <c r="AV156" s="11" t="s">
        <v>44</v>
      </c>
      <c r="AW156" s="11" t="s">
        <v>42</v>
      </c>
      <c r="AX156" s="11" t="s">
        <v>82</v>
      </c>
      <c r="AY156" s="114" t="s">
        <v>163</v>
      </c>
    </row>
    <row r="157" spans="1:51" s="12" customFormat="1" ht="13.5">
      <c r="A157" s="350"/>
      <c r="B157" s="351"/>
      <c r="C157" s="350"/>
      <c r="D157" s="346" t="s">
        <v>171</v>
      </c>
      <c r="E157" s="352" t="s">
        <v>5</v>
      </c>
      <c r="F157" s="353" t="s">
        <v>224</v>
      </c>
      <c r="G157" s="350"/>
      <c r="H157" s="354">
        <v>10.08</v>
      </c>
      <c r="I157" s="350"/>
      <c r="J157" s="350"/>
      <c r="K157" s="350"/>
      <c r="L157" s="119"/>
      <c r="M157" s="122"/>
      <c r="N157" s="123"/>
      <c r="O157" s="123"/>
      <c r="P157" s="123"/>
      <c r="Q157" s="123"/>
      <c r="R157" s="123"/>
      <c r="S157" s="123"/>
      <c r="T157" s="124"/>
      <c r="AT157" s="120" t="s">
        <v>171</v>
      </c>
      <c r="AU157" s="120" t="s">
        <v>90</v>
      </c>
      <c r="AV157" s="12" t="s">
        <v>90</v>
      </c>
      <c r="AW157" s="12" t="s">
        <v>42</v>
      </c>
      <c r="AX157" s="12" t="s">
        <v>82</v>
      </c>
      <c r="AY157" s="120" t="s">
        <v>163</v>
      </c>
    </row>
    <row r="158" spans="1:51" s="12" customFormat="1" ht="13.5">
      <c r="A158" s="350"/>
      <c r="B158" s="351"/>
      <c r="C158" s="350"/>
      <c r="D158" s="346" t="s">
        <v>171</v>
      </c>
      <c r="E158" s="352" t="s">
        <v>5</v>
      </c>
      <c r="F158" s="353" t="s">
        <v>225</v>
      </c>
      <c r="G158" s="350"/>
      <c r="H158" s="354">
        <v>10.78</v>
      </c>
      <c r="I158" s="350"/>
      <c r="J158" s="350"/>
      <c r="K158" s="350"/>
      <c r="L158" s="119"/>
      <c r="M158" s="122"/>
      <c r="N158" s="123"/>
      <c r="O158" s="123"/>
      <c r="P158" s="123"/>
      <c r="Q158" s="123"/>
      <c r="R158" s="123"/>
      <c r="S158" s="123"/>
      <c r="T158" s="124"/>
      <c r="AT158" s="120" t="s">
        <v>171</v>
      </c>
      <c r="AU158" s="120" t="s">
        <v>90</v>
      </c>
      <c r="AV158" s="12" t="s">
        <v>90</v>
      </c>
      <c r="AW158" s="12" t="s">
        <v>42</v>
      </c>
      <c r="AX158" s="12" t="s">
        <v>82</v>
      </c>
      <c r="AY158" s="120" t="s">
        <v>163</v>
      </c>
    </row>
    <row r="159" spans="1:51" s="12" customFormat="1" ht="13.5">
      <c r="A159" s="350"/>
      <c r="B159" s="351"/>
      <c r="C159" s="350"/>
      <c r="D159" s="346" t="s">
        <v>171</v>
      </c>
      <c r="E159" s="352" t="s">
        <v>5</v>
      </c>
      <c r="F159" s="353" t="s">
        <v>226</v>
      </c>
      <c r="G159" s="350"/>
      <c r="H159" s="354">
        <v>10.78</v>
      </c>
      <c r="I159" s="350"/>
      <c r="J159" s="350"/>
      <c r="K159" s="350"/>
      <c r="L159" s="119"/>
      <c r="M159" s="122"/>
      <c r="N159" s="123"/>
      <c r="O159" s="123"/>
      <c r="P159" s="123"/>
      <c r="Q159" s="123"/>
      <c r="R159" s="123"/>
      <c r="S159" s="123"/>
      <c r="T159" s="124"/>
      <c r="AT159" s="120" t="s">
        <v>171</v>
      </c>
      <c r="AU159" s="120" t="s">
        <v>90</v>
      </c>
      <c r="AV159" s="12" t="s">
        <v>90</v>
      </c>
      <c r="AW159" s="12" t="s">
        <v>42</v>
      </c>
      <c r="AX159" s="12" t="s">
        <v>82</v>
      </c>
      <c r="AY159" s="120" t="s">
        <v>163</v>
      </c>
    </row>
    <row r="160" spans="1:51" s="12" customFormat="1" ht="13.5">
      <c r="A160" s="350"/>
      <c r="B160" s="351"/>
      <c r="C160" s="350"/>
      <c r="D160" s="346" t="s">
        <v>171</v>
      </c>
      <c r="E160" s="352" t="s">
        <v>5</v>
      </c>
      <c r="F160" s="353" t="s">
        <v>227</v>
      </c>
      <c r="G160" s="350"/>
      <c r="H160" s="354">
        <v>10.78</v>
      </c>
      <c r="I160" s="350"/>
      <c r="J160" s="350"/>
      <c r="K160" s="350"/>
      <c r="L160" s="119"/>
      <c r="M160" s="122"/>
      <c r="N160" s="123"/>
      <c r="O160" s="123"/>
      <c r="P160" s="123"/>
      <c r="Q160" s="123"/>
      <c r="R160" s="123"/>
      <c r="S160" s="123"/>
      <c r="T160" s="124"/>
      <c r="AT160" s="120" t="s">
        <v>171</v>
      </c>
      <c r="AU160" s="120" t="s">
        <v>90</v>
      </c>
      <c r="AV160" s="12" t="s">
        <v>90</v>
      </c>
      <c r="AW160" s="12" t="s">
        <v>42</v>
      </c>
      <c r="AX160" s="12" t="s">
        <v>82</v>
      </c>
      <c r="AY160" s="120" t="s">
        <v>163</v>
      </c>
    </row>
    <row r="161" spans="1:51" s="12" customFormat="1" ht="13.5">
      <c r="A161" s="350"/>
      <c r="B161" s="351"/>
      <c r="C161" s="350"/>
      <c r="D161" s="346" t="s">
        <v>171</v>
      </c>
      <c r="E161" s="352" t="s">
        <v>5</v>
      </c>
      <c r="F161" s="353" t="s">
        <v>228</v>
      </c>
      <c r="G161" s="350"/>
      <c r="H161" s="354">
        <v>10.78</v>
      </c>
      <c r="I161" s="350"/>
      <c r="J161" s="350"/>
      <c r="K161" s="350"/>
      <c r="L161" s="119"/>
      <c r="M161" s="122"/>
      <c r="N161" s="123"/>
      <c r="O161" s="123"/>
      <c r="P161" s="123"/>
      <c r="Q161" s="123"/>
      <c r="R161" s="123"/>
      <c r="S161" s="123"/>
      <c r="T161" s="124"/>
      <c r="AT161" s="120" t="s">
        <v>171</v>
      </c>
      <c r="AU161" s="120" t="s">
        <v>90</v>
      </c>
      <c r="AV161" s="12" t="s">
        <v>90</v>
      </c>
      <c r="AW161" s="12" t="s">
        <v>42</v>
      </c>
      <c r="AX161" s="12" t="s">
        <v>82</v>
      </c>
      <c r="AY161" s="120" t="s">
        <v>163</v>
      </c>
    </row>
    <row r="162" spans="1:51" s="13" customFormat="1" ht="13.5">
      <c r="A162" s="355"/>
      <c r="B162" s="356"/>
      <c r="C162" s="355"/>
      <c r="D162" s="346" t="s">
        <v>171</v>
      </c>
      <c r="E162" s="357" t="s">
        <v>5</v>
      </c>
      <c r="F162" s="358" t="s">
        <v>176</v>
      </c>
      <c r="G162" s="355"/>
      <c r="H162" s="359">
        <v>53.2</v>
      </c>
      <c r="I162" s="355"/>
      <c r="J162" s="355"/>
      <c r="K162" s="355"/>
      <c r="L162" s="125"/>
      <c r="M162" s="127"/>
      <c r="N162" s="128"/>
      <c r="O162" s="128"/>
      <c r="P162" s="128"/>
      <c r="Q162" s="128"/>
      <c r="R162" s="128"/>
      <c r="S162" s="128"/>
      <c r="T162" s="129"/>
      <c r="AT162" s="126" t="s">
        <v>171</v>
      </c>
      <c r="AU162" s="126" t="s">
        <v>90</v>
      </c>
      <c r="AV162" s="13" t="s">
        <v>93</v>
      </c>
      <c r="AW162" s="13" t="s">
        <v>42</v>
      </c>
      <c r="AX162" s="13" t="s">
        <v>82</v>
      </c>
      <c r="AY162" s="126" t="s">
        <v>163</v>
      </c>
    </row>
    <row r="163" spans="1:51" s="12" customFormat="1" ht="13.5">
      <c r="A163" s="350"/>
      <c r="B163" s="351"/>
      <c r="C163" s="350"/>
      <c r="D163" s="346" t="s">
        <v>171</v>
      </c>
      <c r="E163" s="352" t="s">
        <v>5</v>
      </c>
      <c r="F163" s="353" t="s">
        <v>229</v>
      </c>
      <c r="G163" s="350"/>
      <c r="H163" s="354">
        <v>10.68</v>
      </c>
      <c r="I163" s="350"/>
      <c r="J163" s="350"/>
      <c r="K163" s="350"/>
      <c r="L163" s="119"/>
      <c r="M163" s="122"/>
      <c r="N163" s="123"/>
      <c r="O163" s="123"/>
      <c r="P163" s="123"/>
      <c r="Q163" s="123"/>
      <c r="R163" s="123"/>
      <c r="S163" s="123"/>
      <c r="T163" s="124"/>
      <c r="AT163" s="120" t="s">
        <v>171</v>
      </c>
      <c r="AU163" s="120" t="s">
        <v>90</v>
      </c>
      <c r="AV163" s="12" t="s">
        <v>90</v>
      </c>
      <c r="AW163" s="12" t="s">
        <v>42</v>
      </c>
      <c r="AX163" s="12" t="s">
        <v>82</v>
      </c>
      <c r="AY163" s="120" t="s">
        <v>163</v>
      </c>
    </row>
    <row r="164" spans="1:51" s="12" customFormat="1" ht="13.5">
      <c r="A164" s="350"/>
      <c r="B164" s="351"/>
      <c r="C164" s="350"/>
      <c r="D164" s="346" t="s">
        <v>171</v>
      </c>
      <c r="E164" s="352" t="s">
        <v>5</v>
      </c>
      <c r="F164" s="353" t="s">
        <v>230</v>
      </c>
      <c r="G164" s="350"/>
      <c r="H164" s="354">
        <v>10.68</v>
      </c>
      <c r="I164" s="350"/>
      <c r="J164" s="350"/>
      <c r="K164" s="350"/>
      <c r="L164" s="119"/>
      <c r="M164" s="122"/>
      <c r="N164" s="123"/>
      <c r="O164" s="123"/>
      <c r="P164" s="123"/>
      <c r="Q164" s="123"/>
      <c r="R164" s="123"/>
      <c r="S164" s="123"/>
      <c r="T164" s="124"/>
      <c r="AT164" s="120" t="s">
        <v>171</v>
      </c>
      <c r="AU164" s="120" t="s">
        <v>90</v>
      </c>
      <c r="AV164" s="12" t="s">
        <v>90</v>
      </c>
      <c r="AW164" s="12" t="s">
        <v>42</v>
      </c>
      <c r="AX164" s="12" t="s">
        <v>82</v>
      </c>
      <c r="AY164" s="120" t="s">
        <v>163</v>
      </c>
    </row>
    <row r="165" spans="1:51" s="12" customFormat="1" ht="13.5">
      <c r="A165" s="350"/>
      <c r="B165" s="351"/>
      <c r="C165" s="350"/>
      <c r="D165" s="346" t="s">
        <v>171</v>
      </c>
      <c r="E165" s="352" t="s">
        <v>5</v>
      </c>
      <c r="F165" s="353" t="s">
        <v>231</v>
      </c>
      <c r="G165" s="350"/>
      <c r="H165" s="354">
        <v>10.08</v>
      </c>
      <c r="I165" s="350"/>
      <c r="J165" s="350"/>
      <c r="K165" s="350"/>
      <c r="L165" s="119"/>
      <c r="M165" s="122"/>
      <c r="N165" s="123"/>
      <c r="O165" s="123"/>
      <c r="P165" s="123"/>
      <c r="Q165" s="123"/>
      <c r="R165" s="123"/>
      <c r="S165" s="123"/>
      <c r="T165" s="124"/>
      <c r="AT165" s="120" t="s">
        <v>171</v>
      </c>
      <c r="AU165" s="120" t="s">
        <v>90</v>
      </c>
      <c r="AV165" s="12" t="s">
        <v>90</v>
      </c>
      <c r="AW165" s="12" t="s">
        <v>42</v>
      </c>
      <c r="AX165" s="12" t="s">
        <v>82</v>
      </c>
      <c r="AY165" s="120" t="s">
        <v>163</v>
      </c>
    </row>
    <row r="166" spans="1:51" s="12" customFormat="1" ht="13.5">
      <c r="A166" s="350"/>
      <c r="B166" s="351"/>
      <c r="C166" s="350"/>
      <c r="D166" s="346" t="s">
        <v>171</v>
      </c>
      <c r="E166" s="352" t="s">
        <v>5</v>
      </c>
      <c r="F166" s="353" t="s">
        <v>232</v>
      </c>
      <c r="G166" s="350"/>
      <c r="H166" s="354">
        <v>10.78</v>
      </c>
      <c r="I166" s="350"/>
      <c r="J166" s="350"/>
      <c r="K166" s="350"/>
      <c r="L166" s="119"/>
      <c r="M166" s="122"/>
      <c r="N166" s="123"/>
      <c r="O166" s="123"/>
      <c r="P166" s="123"/>
      <c r="Q166" s="123"/>
      <c r="R166" s="123"/>
      <c r="S166" s="123"/>
      <c r="T166" s="124"/>
      <c r="AT166" s="120" t="s">
        <v>171</v>
      </c>
      <c r="AU166" s="120" t="s">
        <v>90</v>
      </c>
      <c r="AV166" s="12" t="s">
        <v>90</v>
      </c>
      <c r="AW166" s="12" t="s">
        <v>42</v>
      </c>
      <c r="AX166" s="12" t="s">
        <v>82</v>
      </c>
      <c r="AY166" s="120" t="s">
        <v>163</v>
      </c>
    </row>
    <row r="167" spans="1:51" s="12" customFormat="1" ht="13.5">
      <c r="A167" s="350"/>
      <c r="B167" s="351"/>
      <c r="C167" s="350"/>
      <c r="D167" s="346" t="s">
        <v>171</v>
      </c>
      <c r="E167" s="352" t="s">
        <v>5</v>
      </c>
      <c r="F167" s="353" t="s">
        <v>233</v>
      </c>
      <c r="G167" s="350"/>
      <c r="H167" s="354">
        <v>10.78</v>
      </c>
      <c r="I167" s="350"/>
      <c r="J167" s="350"/>
      <c r="K167" s="350"/>
      <c r="L167" s="119"/>
      <c r="M167" s="122"/>
      <c r="N167" s="123"/>
      <c r="O167" s="123"/>
      <c r="P167" s="123"/>
      <c r="Q167" s="123"/>
      <c r="R167" s="123"/>
      <c r="S167" s="123"/>
      <c r="T167" s="124"/>
      <c r="AT167" s="120" t="s">
        <v>171</v>
      </c>
      <c r="AU167" s="120" t="s">
        <v>90</v>
      </c>
      <c r="AV167" s="12" t="s">
        <v>90</v>
      </c>
      <c r="AW167" s="12" t="s">
        <v>42</v>
      </c>
      <c r="AX167" s="12" t="s">
        <v>82</v>
      </c>
      <c r="AY167" s="120" t="s">
        <v>163</v>
      </c>
    </row>
    <row r="168" spans="1:51" s="12" customFormat="1" ht="13.5">
      <c r="A168" s="350"/>
      <c r="B168" s="351"/>
      <c r="C168" s="350"/>
      <c r="D168" s="346" t="s">
        <v>171</v>
      </c>
      <c r="E168" s="352" t="s">
        <v>5</v>
      </c>
      <c r="F168" s="353" t="s">
        <v>234</v>
      </c>
      <c r="G168" s="350"/>
      <c r="H168" s="354">
        <v>10.68</v>
      </c>
      <c r="I168" s="350"/>
      <c r="J168" s="350"/>
      <c r="K168" s="350"/>
      <c r="L168" s="119"/>
      <c r="M168" s="122"/>
      <c r="N168" s="123"/>
      <c r="O168" s="123"/>
      <c r="P168" s="123"/>
      <c r="Q168" s="123"/>
      <c r="R168" s="123"/>
      <c r="S168" s="123"/>
      <c r="T168" s="124"/>
      <c r="AT168" s="120" t="s">
        <v>171</v>
      </c>
      <c r="AU168" s="120" t="s">
        <v>90</v>
      </c>
      <c r="AV168" s="12" t="s">
        <v>90</v>
      </c>
      <c r="AW168" s="12" t="s">
        <v>42</v>
      </c>
      <c r="AX168" s="12" t="s">
        <v>82</v>
      </c>
      <c r="AY168" s="120" t="s">
        <v>163</v>
      </c>
    </row>
    <row r="169" spans="1:51" s="12" customFormat="1" ht="13.5">
      <c r="A169" s="350"/>
      <c r="B169" s="351"/>
      <c r="C169" s="350"/>
      <c r="D169" s="346" t="s">
        <v>171</v>
      </c>
      <c r="E169" s="352" t="s">
        <v>5</v>
      </c>
      <c r="F169" s="353" t="s">
        <v>235</v>
      </c>
      <c r="G169" s="350"/>
      <c r="H169" s="354">
        <v>10.68</v>
      </c>
      <c r="I169" s="350"/>
      <c r="J169" s="350"/>
      <c r="K169" s="350"/>
      <c r="L169" s="119"/>
      <c r="M169" s="122"/>
      <c r="N169" s="123"/>
      <c r="O169" s="123"/>
      <c r="P169" s="123"/>
      <c r="Q169" s="123"/>
      <c r="R169" s="123"/>
      <c r="S169" s="123"/>
      <c r="T169" s="124"/>
      <c r="AT169" s="120" t="s">
        <v>171</v>
      </c>
      <c r="AU169" s="120" t="s">
        <v>90</v>
      </c>
      <c r="AV169" s="12" t="s">
        <v>90</v>
      </c>
      <c r="AW169" s="12" t="s">
        <v>42</v>
      </c>
      <c r="AX169" s="12" t="s">
        <v>82</v>
      </c>
      <c r="AY169" s="120" t="s">
        <v>163</v>
      </c>
    </row>
    <row r="170" spans="1:51" s="13" customFormat="1" ht="13.5">
      <c r="A170" s="355"/>
      <c r="B170" s="356"/>
      <c r="C170" s="355"/>
      <c r="D170" s="346" t="s">
        <v>171</v>
      </c>
      <c r="E170" s="357" t="s">
        <v>5</v>
      </c>
      <c r="F170" s="358" t="s">
        <v>179</v>
      </c>
      <c r="G170" s="355"/>
      <c r="H170" s="359">
        <v>74.36</v>
      </c>
      <c r="I170" s="355"/>
      <c r="J170" s="355"/>
      <c r="K170" s="355"/>
      <c r="L170" s="125"/>
      <c r="M170" s="127"/>
      <c r="N170" s="128"/>
      <c r="O170" s="128"/>
      <c r="P170" s="128"/>
      <c r="Q170" s="128"/>
      <c r="R170" s="128"/>
      <c r="S170" s="128"/>
      <c r="T170" s="129"/>
      <c r="AT170" s="126" t="s">
        <v>171</v>
      </c>
      <c r="AU170" s="126" t="s">
        <v>90</v>
      </c>
      <c r="AV170" s="13" t="s">
        <v>93</v>
      </c>
      <c r="AW170" s="13" t="s">
        <v>42</v>
      </c>
      <c r="AX170" s="13" t="s">
        <v>82</v>
      </c>
      <c r="AY170" s="126" t="s">
        <v>163</v>
      </c>
    </row>
    <row r="171" spans="1:51" s="12" customFormat="1" ht="13.5">
      <c r="A171" s="350"/>
      <c r="B171" s="351"/>
      <c r="C171" s="350"/>
      <c r="D171" s="346" t="s">
        <v>171</v>
      </c>
      <c r="E171" s="352" t="s">
        <v>5</v>
      </c>
      <c r="F171" s="353" t="s">
        <v>236</v>
      </c>
      <c r="G171" s="350"/>
      <c r="H171" s="354">
        <v>9.48</v>
      </c>
      <c r="I171" s="350"/>
      <c r="J171" s="350"/>
      <c r="K171" s="350"/>
      <c r="L171" s="119"/>
      <c r="M171" s="122"/>
      <c r="N171" s="123"/>
      <c r="O171" s="123"/>
      <c r="P171" s="123"/>
      <c r="Q171" s="123"/>
      <c r="R171" s="123"/>
      <c r="S171" s="123"/>
      <c r="T171" s="124"/>
      <c r="AT171" s="120" t="s">
        <v>171</v>
      </c>
      <c r="AU171" s="120" t="s">
        <v>90</v>
      </c>
      <c r="AV171" s="12" t="s">
        <v>90</v>
      </c>
      <c r="AW171" s="12" t="s">
        <v>42</v>
      </c>
      <c r="AX171" s="12" t="s">
        <v>82</v>
      </c>
      <c r="AY171" s="120" t="s">
        <v>163</v>
      </c>
    </row>
    <row r="172" spans="1:51" s="12" customFormat="1" ht="13.5">
      <c r="A172" s="350"/>
      <c r="B172" s="351"/>
      <c r="C172" s="350"/>
      <c r="D172" s="346" t="s">
        <v>171</v>
      </c>
      <c r="E172" s="352" t="s">
        <v>5</v>
      </c>
      <c r="F172" s="353" t="s">
        <v>237</v>
      </c>
      <c r="G172" s="350"/>
      <c r="H172" s="354">
        <v>9.68</v>
      </c>
      <c r="I172" s="350"/>
      <c r="J172" s="350"/>
      <c r="K172" s="350"/>
      <c r="L172" s="119"/>
      <c r="M172" s="122"/>
      <c r="N172" s="123"/>
      <c r="O172" s="123"/>
      <c r="P172" s="123"/>
      <c r="Q172" s="123"/>
      <c r="R172" s="123"/>
      <c r="S172" s="123"/>
      <c r="T172" s="124"/>
      <c r="AT172" s="120" t="s">
        <v>171</v>
      </c>
      <c r="AU172" s="120" t="s">
        <v>90</v>
      </c>
      <c r="AV172" s="12" t="s">
        <v>90</v>
      </c>
      <c r="AW172" s="12" t="s">
        <v>42</v>
      </c>
      <c r="AX172" s="12" t="s">
        <v>82</v>
      </c>
      <c r="AY172" s="120" t="s">
        <v>163</v>
      </c>
    </row>
    <row r="173" spans="1:51" s="12" customFormat="1" ht="13.5">
      <c r="A173" s="350"/>
      <c r="B173" s="351"/>
      <c r="C173" s="350"/>
      <c r="D173" s="346" t="s">
        <v>171</v>
      </c>
      <c r="E173" s="352" t="s">
        <v>5</v>
      </c>
      <c r="F173" s="353" t="s">
        <v>238</v>
      </c>
      <c r="G173" s="350"/>
      <c r="H173" s="354">
        <v>9.68</v>
      </c>
      <c r="I173" s="350"/>
      <c r="J173" s="350"/>
      <c r="K173" s="350"/>
      <c r="L173" s="119"/>
      <c r="M173" s="122"/>
      <c r="N173" s="123"/>
      <c r="O173" s="123"/>
      <c r="P173" s="123"/>
      <c r="Q173" s="123"/>
      <c r="R173" s="123"/>
      <c r="S173" s="123"/>
      <c r="T173" s="124"/>
      <c r="AT173" s="120" t="s">
        <v>171</v>
      </c>
      <c r="AU173" s="120" t="s">
        <v>90</v>
      </c>
      <c r="AV173" s="12" t="s">
        <v>90</v>
      </c>
      <c r="AW173" s="12" t="s">
        <v>42</v>
      </c>
      <c r="AX173" s="12" t="s">
        <v>82</v>
      </c>
      <c r="AY173" s="120" t="s">
        <v>163</v>
      </c>
    </row>
    <row r="174" spans="1:51" s="12" customFormat="1" ht="13.5">
      <c r="A174" s="350"/>
      <c r="B174" s="351"/>
      <c r="C174" s="350"/>
      <c r="D174" s="346" t="s">
        <v>171</v>
      </c>
      <c r="E174" s="352" t="s">
        <v>5</v>
      </c>
      <c r="F174" s="353" t="s">
        <v>239</v>
      </c>
      <c r="G174" s="350"/>
      <c r="H174" s="354">
        <v>10.68</v>
      </c>
      <c r="I174" s="350"/>
      <c r="J174" s="350"/>
      <c r="K174" s="350"/>
      <c r="L174" s="119"/>
      <c r="M174" s="122"/>
      <c r="N174" s="123"/>
      <c r="O174" s="123"/>
      <c r="P174" s="123"/>
      <c r="Q174" s="123"/>
      <c r="R174" s="123"/>
      <c r="S174" s="123"/>
      <c r="T174" s="124"/>
      <c r="AT174" s="120" t="s">
        <v>171</v>
      </c>
      <c r="AU174" s="120" t="s">
        <v>90</v>
      </c>
      <c r="AV174" s="12" t="s">
        <v>90</v>
      </c>
      <c r="AW174" s="12" t="s">
        <v>42</v>
      </c>
      <c r="AX174" s="12" t="s">
        <v>82</v>
      </c>
      <c r="AY174" s="120" t="s">
        <v>163</v>
      </c>
    </row>
    <row r="175" spans="1:51" s="12" customFormat="1" ht="13.5">
      <c r="A175" s="350"/>
      <c r="B175" s="351"/>
      <c r="C175" s="350"/>
      <c r="D175" s="346" t="s">
        <v>171</v>
      </c>
      <c r="E175" s="352" t="s">
        <v>5</v>
      </c>
      <c r="F175" s="353" t="s">
        <v>240</v>
      </c>
      <c r="G175" s="350"/>
      <c r="H175" s="354">
        <v>10.68</v>
      </c>
      <c r="I175" s="350"/>
      <c r="J175" s="350"/>
      <c r="K175" s="350"/>
      <c r="L175" s="119"/>
      <c r="M175" s="122"/>
      <c r="N175" s="123"/>
      <c r="O175" s="123"/>
      <c r="P175" s="123"/>
      <c r="Q175" s="123"/>
      <c r="R175" s="123"/>
      <c r="S175" s="123"/>
      <c r="T175" s="124"/>
      <c r="AT175" s="120" t="s">
        <v>171</v>
      </c>
      <c r="AU175" s="120" t="s">
        <v>90</v>
      </c>
      <c r="AV175" s="12" t="s">
        <v>90</v>
      </c>
      <c r="AW175" s="12" t="s">
        <v>42</v>
      </c>
      <c r="AX175" s="12" t="s">
        <v>82</v>
      </c>
      <c r="AY175" s="120" t="s">
        <v>163</v>
      </c>
    </row>
    <row r="176" spans="1:51" s="13" customFormat="1" ht="13.5">
      <c r="A176" s="355"/>
      <c r="B176" s="356"/>
      <c r="C176" s="355"/>
      <c r="D176" s="346" t="s">
        <v>171</v>
      </c>
      <c r="E176" s="357" t="s">
        <v>5</v>
      </c>
      <c r="F176" s="358" t="s">
        <v>181</v>
      </c>
      <c r="G176" s="355"/>
      <c r="H176" s="359">
        <v>50.2</v>
      </c>
      <c r="I176" s="355"/>
      <c r="J176" s="355"/>
      <c r="K176" s="355"/>
      <c r="L176" s="125"/>
      <c r="M176" s="127"/>
      <c r="N176" s="128"/>
      <c r="O176" s="128"/>
      <c r="P176" s="128"/>
      <c r="Q176" s="128"/>
      <c r="R176" s="128"/>
      <c r="S176" s="128"/>
      <c r="T176" s="129"/>
      <c r="AT176" s="126" t="s">
        <v>171</v>
      </c>
      <c r="AU176" s="126" t="s">
        <v>90</v>
      </c>
      <c r="AV176" s="13" t="s">
        <v>93</v>
      </c>
      <c r="AW176" s="13" t="s">
        <v>42</v>
      </c>
      <c r="AX176" s="13" t="s">
        <v>82</v>
      </c>
      <c r="AY176" s="126" t="s">
        <v>163</v>
      </c>
    </row>
    <row r="177" spans="1:51" s="12" customFormat="1" ht="13.5">
      <c r="A177" s="350"/>
      <c r="B177" s="351"/>
      <c r="C177" s="350"/>
      <c r="D177" s="346" t="s">
        <v>171</v>
      </c>
      <c r="E177" s="352" t="s">
        <v>5</v>
      </c>
      <c r="F177" s="353" t="s">
        <v>241</v>
      </c>
      <c r="G177" s="350"/>
      <c r="H177" s="354">
        <v>10.68</v>
      </c>
      <c r="I177" s="350"/>
      <c r="J177" s="350"/>
      <c r="K177" s="350"/>
      <c r="L177" s="119"/>
      <c r="M177" s="122"/>
      <c r="N177" s="123"/>
      <c r="O177" s="123"/>
      <c r="P177" s="123"/>
      <c r="Q177" s="123"/>
      <c r="R177" s="123"/>
      <c r="S177" s="123"/>
      <c r="T177" s="124"/>
      <c r="AT177" s="120" t="s">
        <v>171</v>
      </c>
      <c r="AU177" s="120" t="s">
        <v>90</v>
      </c>
      <c r="AV177" s="12" t="s">
        <v>90</v>
      </c>
      <c r="AW177" s="12" t="s">
        <v>42</v>
      </c>
      <c r="AX177" s="12" t="s">
        <v>82</v>
      </c>
      <c r="AY177" s="120" t="s">
        <v>163</v>
      </c>
    </row>
    <row r="178" spans="1:51" s="13" customFormat="1" ht="13.5">
      <c r="A178" s="355"/>
      <c r="B178" s="356"/>
      <c r="C178" s="355"/>
      <c r="D178" s="346" t="s">
        <v>171</v>
      </c>
      <c r="E178" s="357" t="s">
        <v>5</v>
      </c>
      <c r="F178" s="358" t="s">
        <v>184</v>
      </c>
      <c r="G178" s="355"/>
      <c r="H178" s="359">
        <v>10.68</v>
      </c>
      <c r="I178" s="355"/>
      <c r="J178" s="355"/>
      <c r="K178" s="355"/>
      <c r="L178" s="125"/>
      <c r="M178" s="127"/>
      <c r="N178" s="128"/>
      <c r="O178" s="128"/>
      <c r="P178" s="128"/>
      <c r="Q178" s="128"/>
      <c r="R178" s="128"/>
      <c r="S178" s="128"/>
      <c r="T178" s="129"/>
      <c r="AT178" s="126" t="s">
        <v>171</v>
      </c>
      <c r="AU178" s="126" t="s">
        <v>90</v>
      </c>
      <c r="AV178" s="13" t="s">
        <v>93</v>
      </c>
      <c r="AW178" s="13" t="s">
        <v>42</v>
      </c>
      <c r="AX178" s="13" t="s">
        <v>82</v>
      </c>
      <c r="AY178" s="126" t="s">
        <v>163</v>
      </c>
    </row>
    <row r="179" spans="1:51" s="14" customFormat="1" ht="13.5">
      <c r="A179" s="360"/>
      <c r="B179" s="361"/>
      <c r="C179" s="360"/>
      <c r="D179" s="362" t="s">
        <v>171</v>
      </c>
      <c r="E179" s="363" t="s">
        <v>5</v>
      </c>
      <c r="F179" s="364" t="s">
        <v>185</v>
      </c>
      <c r="G179" s="360"/>
      <c r="H179" s="365">
        <v>188.44</v>
      </c>
      <c r="I179" s="360"/>
      <c r="J179" s="360"/>
      <c r="K179" s="360"/>
      <c r="L179" s="130"/>
      <c r="M179" s="131"/>
      <c r="N179" s="132"/>
      <c r="O179" s="132"/>
      <c r="P179" s="132"/>
      <c r="Q179" s="132"/>
      <c r="R179" s="132"/>
      <c r="S179" s="132"/>
      <c r="T179" s="133"/>
      <c r="AT179" s="134" t="s">
        <v>171</v>
      </c>
      <c r="AU179" s="134" t="s">
        <v>90</v>
      </c>
      <c r="AV179" s="14" t="s">
        <v>96</v>
      </c>
      <c r="AW179" s="14" t="s">
        <v>42</v>
      </c>
      <c r="AX179" s="14" t="s">
        <v>44</v>
      </c>
      <c r="AY179" s="134" t="s">
        <v>163</v>
      </c>
    </row>
    <row r="180" spans="1:65" s="1" customFormat="1" ht="22.5" customHeight="1">
      <c r="A180" s="267"/>
      <c r="B180" s="268"/>
      <c r="C180" s="338" t="s">
        <v>99</v>
      </c>
      <c r="D180" s="338" t="s">
        <v>165</v>
      </c>
      <c r="E180" s="339" t="s">
        <v>242</v>
      </c>
      <c r="F180" s="340" t="s">
        <v>243</v>
      </c>
      <c r="G180" s="341" t="s">
        <v>221</v>
      </c>
      <c r="H180" s="342">
        <v>188.44</v>
      </c>
      <c r="I180" s="107"/>
      <c r="J180" s="343">
        <f>ROUND(I180*H180,2)</f>
        <v>0</v>
      </c>
      <c r="K180" s="340" t="s">
        <v>169</v>
      </c>
      <c r="L180" s="38"/>
      <c r="M180" s="108" t="s">
        <v>5</v>
      </c>
      <c r="N180" s="109" t="s">
        <v>53</v>
      </c>
      <c r="O180" s="39"/>
      <c r="P180" s="110">
        <f>O180*H180</f>
        <v>0</v>
      </c>
      <c r="Q180" s="110">
        <v>0.0015</v>
      </c>
      <c r="R180" s="110">
        <f>Q180*H180</f>
        <v>0.28266</v>
      </c>
      <c r="S180" s="110">
        <v>0</v>
      </c>
      <c r="T180" s="111">
        <f>S180*H180</f>
        <v>0</v>
      </c>
      <c r="AR180" s="24" t="s">
        <v>96</v>
      </c>
      <c r="AT180" s="24" t="s">
        <v>165</v>
      </c>
      <c r="AU180" s="24" t="s">
        <v>90</v>
      </c>
      <c r="AY180" s="24" t="s">
        <v>163</v>
      </c>
      <c r="BE180" s="112">
        <f>IF(N180="základní",J180,0)</f>
        <v>0</v>
      </c>
      <c r="BF180" s="112">
        <f>IF(N180="snížená",J180,0)</f>
        <v>0</v>
      </c>
      <c r="BG180" s="112">
        <f>IF(N180="zákl. přenesená",J180,0)</f>
        <v>0</v>
      </c>
      <c r="BH180" s="112">
        <f>IF(N180="sníž. přenesená",J180,0)</f>
        <v>0</v>
      </c>
      <c r="BI180" s="112">
        <f>IF(N180="nulová",J180,0)</f>
        <v>0</v>
      </c>
      <c r="BJ180" s="24" t="s">
        <v>44</v>
      </c>
      <c r="BK180" s="112">
        <f>ROUND(I180*H180,2)</f>
        <v>0</v>
      </c>
      <c r="BL180" s="24" t="s">
        <v>96</v>
      </c>
      <c r="BM180" s="24" t="s">
        <v>244</v>
      </c>
    </row>
    <row r="181" spans="1:47" s="1" customFormat="1" ht="54">
      <c r="A181" s="267"/>
      <c r="B181" s="268"/>
      <c r="C181" s="267"/>
      <c r="D181" s="346" t="s">
        <v>190</v>
      </c>
      <c r="E181" s="267"/>
      <c r="F181" s="366" t="s">
        <v>245</v>
      </c>
      <c r="G181" s="267"/>
      <c r="H181" s="267"/>
      <c r="I181" s="267"/>
      <c r="J181" s="267"/>
      <c r="K181" s="267"/>
      <c r="L181" s="38"/>
      <c r="M181" s="136"/>
      <c r="N181" s="39"/>
      <c r="O181" s="39"/>
      <c r="P181" s="39"/>
      <c r="Q181" s="39"/>
      <c r="R181" s="39"/>
      <c r="S181" s="39"/>
      <c r="T181" s="60"/>
      <c r="AT181" s="24" t="s">
        <v>190</v>
      </c>
      <c r="AU181" s="24" t="s">
        <v>90</v>
      </c>
    </row>
    <row r="182" spans="1:51" s="11" customFormat="1" ht="13.5">
      <c r="A182" s="344"/>
      <c r="B182" s="345"/>
      <c r="C182" s="344"/>
      <c r="D182" s="346" t="s">
        <v>171</v>
      </c>
      <c r="E182" s="347" t="s">
        <v>5</v>
      </c>
      <c r="F182" s="348" t="s">
        <v>172</v>
      </c>
      <c r="G182" s="344"/>
      <c r="H182" s="349" t="s">
        <v>5</v>
      </c>
      <c r="I182" s="344"/>
      <c r="J182" s="344"/>
      <c r="K182" s="344"/>
      <c r="L182" s="113"/>
      <c r="M182" s="116"/>
      <c r="N182" s="117"/>
      <c r="O182" s="117"/>
      <c r="P182" s="117"/>
      <c r="Q182" s="117"/>
      <c r="R182" s="117"/>
      <c r="S182" s="117"/>
      <c r="T182" s="118"/>
      <c r="AT182" s="114" t="s">
        <v>171</v>
      </c>
      <c r="AU182" s="114" t="s">
        <v>90</v>
      </c>
      <c r="AV182" s="11" t="s">
        <v>44</v>
      </c>
      <c r="AW182" s="11" t="s">
        <v>42</v>
      </c>
      <c r="AX182" s="11" t="s">
        <v>82</v>
      </c>
      <c r="AY182" s="114" t="s">
        <v>163</v>
      </c>
    </row>
    <row r="183" spans="1:51" s="11" customFormat="1" ht="13.5">
      <c r="A183" s="344"/>
      <c r="B183" s="345"/>
      <c r="C183" s="344"/>
      <c r="D183" s="346" t="s">
        <v>171</v>
      </c>
      <c r="E183" s="347" t="s">
        <v>5</v>
      </c>
      <c r="F183" s="348" t="s">
        <v>246</v>
      </c>
      <c r="G183" s="344"/>
      <c r="H183" s="349" t="s">
        <v>5</v>
      </c>
      <c r="I183" s="344"/>
      <c r="J183" s="344"/>
      <c r="K183" s="344"/>
      <c r="L183" s="113"/>
      <c r="M183" s="116"/>
      <c r="N183" s="117"/>
      <c r="O183" s="117"/>
      <c r="P183" s="117"/>
      <c r="Q183" s="117"/>
      <c r="R183" s="117"/>
      <c r="S183" s="117"/>
      <c r="T183" s="118"/>
      <c r="AT183" s="114" t="s">
        <v>171</v>
      </c>
      <c r="AU183" s="114" t="s">
        <v>90</v>
      </c>
      <c r="AV183" s="11" t="s">
        <v>44</v>
      </c>
      <c r="AW183" s="11" t="s">
        <v>42</v>
      </c>
      <c r="AX183" s="11" t="s">
        <v>82</v>
      </c>
      <c r="AY183" s="114" t="s">
        <v>163</v>
      </c>
    </row>
    <row r="184" spans="1:51" s="12" customFormat="1" ht="13.5">
      <c r="A184" s="350"/>
      <c r="B184" s="351"/>
      <c r="C184" s="350"/>
      <c r="D184" s="346" t="s">
        <v>171</v>
      </c>
      <c r="E184" s="352" t="s">
        <v>5</v>
      </c>
      <c r="F184" s="353" t="s">
        <v>224</v>
      </c>
      <c r="G184" s="350"/>
      <c r="H184" s="354">
        <v>10.08</v>
      </c>
      <c r="I184" s="350"/>
      <c r="J184" s="350"/>
      <c r="K184" s="350"/>
      <c r="L184" s="119"/>
      <c r="M184" s="122"/>
      <c r="N184" s="123"/>
      <c r="O184" s="123"/>
      <c r="P184" s="123"/>
      <c r="Q184" s="123"/>
      <c r="R184" s="123"/>
      <c r="S184" s="123"/>
      <c r="T184" s="124"/>
      <c r="AT184" s="120" t="s">
        <v>171</v>
      </c>
      <c r="AU184" s="120" t="s">
        <v>90</v>
      </c>
      <c r="AV184" s="12" t="s">
        <v>90</v>
      </c>
      <c r="AW184" s="12" t="s">
        <v>42</v>
      </c>
      <c r="AX184" s="12" t="s">
        <v>82</v>
      </c>
      <c r="AY184" s="120" t="s">
        <v>163</v>
      </c>
    </row>
    <row r="185" spans="1:51" s="12" customFormat="1" ht="13.5">
      <c r="A185" s="350"/>
      <c r="B185" s="351"/>
      <c r="C185" s="350"/>
      <c r="D185" s="346" t="s">
        <v>171</v>
      </c>
      <c r="E185" s="352" t="s">
        <v>5</v>
      </c>
      <c r="F185" s="353" t="s">
        <v>225</v>
      </c>
      <c r="G185" s="350"/>
      <c r="H185" s="354">
        <v>10.78</v>
      </c>
      <c r="I185" s="350"/>
      <c r="J185" s="350"/>
      <c r="K185" s="350"/>
      <c r="L185" s="119"/>
      <c r="M185" s="122"/>
      <c r="N185" s="123"/>
      <c r="O185" s="123"/>
      <c r="P185" s="123"/>
      <c r="Q185" s="123"/>
      <c r="R185" s="123"/>
      <c r="S185" s="123"/>
      <c r="T185" s="124"/>
      <c r="AT185" s="120" t="s">
        <v>171</v>
      </c>
      <c r="AU185" s="120" t="s">
        <v>90</v>
      </c>
      <c r="AV185" s="12" t="s">
        <v>90</v>
      </c>
      <c r="AW185" s="12" t="s">
        <v>42</v>
      </c>
      <c r="AX185" s="12" t="s">
        <v>82</v>
      </c>
      <c r="AY185" s="120" t="s">
        <v>163</v>
      </c>
    </row>
    <row r="186" spans="1:51" s="12" customFormat="1" ht="13.5">
      <c r="A186" s="350"/>
      <c r="B186" s="351"/>
      <c r="C186" s="350"/>
      <c r="D186" s="346" t="s">
        <v>171</v>
      </c>
      <c r="E186" s="352" t="s">
        <v>5</v>
      </c>
      <c r="F186" s="353" t="s">
        <v>226</v>
      </c>
      <c r="G186" s="350"/>
      <c r="H186" s="354">
        <v>10.78</v>
      </c>
      <c r="I186" s="350"/>
      <c r="J186" s="350"/>
      <c r="K186" s="350"/>
      <c r="L186" s="119"/>
      <c r="M186" s="122"/>
      <c r="N186" s="123"/>
      <c r="O186" s="123"/>
      <c r="P186" s="123"/>
      <c r="Q186" s="123"/>
      <c r="R186" s="123"/>
      <c r="S186" s="123"/>
      <c r="T186" s="124"/>
      <c r="AT186" s="120" t="s">
        <v>171</v>
      </c>
      <c r="AU186" s="120" t="s">
        <v>90</v>
      </c>
      <c r="AV186" s="12" t="s">
        <v>90</v>
      </c>
      <c r="AW186" s="12" t="s">
        <v>42</v>
      </c>
      <c r="AX186" s="12" t="s">
        <v>82</v>
      </c>
      <c r="AY186" s="120" t="s">
        <v>163</v>
      </c>
    </row>
    <row r="187" spans="1:51" s="12" customFormat="1" ht="13.5">
      <c r="A187" s="350"/>
      <c r="B187" s="351"/>
      <c r="C187" s="350"/>
      <c r="D187" s="346" t="s">
        <v>171</v>
      </c>
      <c r="E187" s="352" t="s">
        <v>5</v>
      </c>
      <c r="F187" s="353" t="s">
        <v>227</v>
      </c>
      <c r="G187" s="350"/>
      <c r="H187" s="354">
        <v>10.78</v>
      </c>
      <c r="I187" s="350"/>
      <c r="J187" s="350"/>
      <c r="K187" s="350"/>
      <c r="L187" s="119"/>
      <c r="M187" s="122"/>
      <c r="N187" s="123"/>
      <c r="O187" s="123"/>
      <c r="P187" s="123"/>
      <c r="Q187" s="123"/>
      <c r="R187" s="123"/>
      <c r="S187" s="123"/>
      <c r="T187" s="124"/>
      <c r="AT187" s="120" t="s">
        <v>171</v>
      </c>
      <c r="AU187" s="120" t="s">
        <v>90</v>
      </c>
      <c r="AV187" s="12" t="s">
        <v>90</v>
      </c>
      <c r="AW187" s="12" t="s">
        <v>42</v>
      </c>
      <c r="AX187" s="12" t="s">
        <v>82</v>
      </c>
      <c r="AY187" s="120" t="s">
        <v>163</v>
      </c>
    </row>
    <row r="188" spans="1:51" s="12" customFormat="1" ht="13.5">
      <c r="A188" s="350"/>
      <c r="B188" s="351"/>
      <c r="C188" s="350"/>
      <c r="D188" s="346" t="s">
        <v>171</v>
      </c>
      <c r="E188" s="352" t="s">
        <v>5</v>
      </c>
      <c r="F188" s="353" t="s">
        <v>228</v>
      </c>
      <c r="G188" s="350"/>
      <c r="H188" s="354">
        <v>10.78</v>
      </c>
      <c r="I188" s="350"/>
      <c r="J188" s="350"/>
      <c r="K188" s="350"/>
      <c r="L188" s="119"/>
      <c r="M188" s="122"/>
      <c r="N188" s="123"/>
      <c r="O188" s="123"/>
      <c r="P188" s="123"/>
      <c r="Q188" s="123"/>
      <c r="R188" s="123"/>
      <c r="S188" s="123"/>
      <c r="T188" s="124"/>
      <c r="AT188" s="120" t="s">
        <v>171</v>
      </c>
      <c r="AU188" s="120" t="s">
        <v>90</v>
      </c>
      <c r="AV188" s="12" t="s">
        <v>90</v>
      </c>
      <c r="AW188" s="12" t="s">
        <v>42</v>
      </c>
      <c r="AX188" s="12" t="s">
        <v>82</v>
      </c>
      <c r="AY188" s="120" t="s">
        <v>163</v>
      </c>
    </row>
    <row r="189" spans="1:51" s="13" customFormat="1" ht="13.5">
      <c r="A189" s="355"/>
      <c r="B189" s="356"/>
      <c r="C189" s="355"/>
      <c r="D189" s="346" t="s">
        <v>171</v>
      </c>
      <c r="E189" s="357" t="s">
        <v>5</v>
      </c>
      <c r="F189" s="358" t="s">
        <v>176</v>
      </c>
      <c r="G189" s="355"/>
      <c r="H189" s="359">
        <v>53.2</v>
      </c>
      <c r="I189" s="355"/>
      <c r="J189" s="355"/>
      <c r="K189" s="355"/>
      <c r="L189" s="125"/>
      <c r="M189" s="127"/>
      <c r="N189" s="128"/>
      <c r="O189" s="128"/>
      <c r="P189" s="128"/>
      <c r="Q189" s="128"/>
      <c r="R189" s="128"/>
      <c r="S189" s="128"/>
      <c r="T189" s="129"/>
      <c r="AT189" s="126" t="s">
        <v>171</v>
      </c>
      <c r="AU189" s="126" t="s">
        <v>90</v>
      </c>
      <c r="AV189" s="13" t="s">
        <v>93</v>
      </c>
      <c r="AW189" s="13" t="s">
        <v>42</v>
      </c>
      <c r="AX189" s="13" t="s">
        <v>82</v>
      </c>
      <c r="AY189" s="126" t="s">
        <v>163</v>
      </c>
    </row>
    <row r="190" spans="1:51" s="12" customFormat="1" ht="13.5">
      <c r="A190" s="350"/>
      <c r="B190" s="351"/>
      <c r="C190" s="350"/>
      <c r="D190" s="346" t="s">
        <v>171</v>
      </c>
      <c r="E190" s="352" t="s">
        <v>5</v>
      </c>
      <c r="F190" s="353" t="s">
        <v>229</v>
      </c>
      <c r="G190" s="350"/>
      <c r="H190" s="354">
        <v>10.68</v>
      </c>
      <c r="I190" s="350"/>
      <c r="J190" s="350"/>
      <c r="K190" s="350"/>
      <c r="L190" s="119"/>
      <c r="M190" s="122"/>
      <c r="N190" s="123"/>
      <c r="O190" s="123"/>
      <c r="P190" s="123"/>
      <c r="Q190" s="123"/>
      <c r="R190" s="123"/>
      <c r="S190" s="123"/>
      <c r="T190" s="124"/>
      <c r="AT190" s="120" t="s">
        <v>171</v>
      </c>
      <c r="AU190" s="120" t="s">
        <v>90</v>
      </c>
      <c r="AV190" s="12" t="s">
        <v>90</v>
      </c>
      <c r="AW190" s="12" t="s">
        <v>42</v>
      </c>
      <c r="AX190" s="12" t="s">
        <v>82</v>
      </c>
      <c r="AY190" s="120" t="s">
        <v>163</v>
      </c>
    </row>
    <row r="191" spans="1:51" s="12" customFormat="1" ht="13.5">
      <c r="A191" s="350"/>
      <c r="B191" s="351"/>
      <c r="C191" s="350"/>
      <c r="D191" s="346" t="s">
        <v>171</v>
      </c>
      <c r="E191" s="352" t="s">
        <v>5</v>
      </c>
      <c r="F191" s="353" t="s">
        <v>230</v>
      </c>
      <c r="G191" s="350"/>
      <c r="H191" s="354">
        <v>10.68</v>
      </c>
      <c r="I191" s="350"/>
      <c r="J191" s="350"/>
      <c r="K191" s="350"/>
      <c r="L191" s="119"/>
      <c r="M191" s="122"/>
      <c r="N191" s="123"/>
      <c r="O191" s="123"/>
      <c r="P191" s="123"/>
      <c r="Q191" s="123"/>
      <c r="R191" s="123"/>
      <c r="S191" s="123"/>
      <c r="T191" s="124"/>
      <c r="AT191" s="120" t="s">
        <v>171</v>
      </c>
      <c r="AU191" s="120" t="s">
        <v>90</v>
      </c>
      <c r="AV191" s="12" t="s">
        <v>90</v>
      </c>
      <c r="AW191" s="12" t="s">
        <v>42</v>
      </c>
      <c r="AX191" s="12" t="s">
        <v>82</v>
      </c>
      <c r="AY191" s="120" t="s">
        <v>163</v>
      </c>
    </row>
    <row r="192" spans="1:51" s="12" customFormat="1" ht="13.5">
      <c r="A192" s="350"/>
      <c r="B192" s="351"/>
      <c r="C192" s="350"/>
      <c r="D192" s="346" t="s">
        <v>171</v>
      </c>
      <c r="E192" s="352" t="s">
        <v>5</v>
      </c>
      <c r="F192" s="353" t="s">
        <v>231</v>
      </c>
      <c r="G192" s="350"/>
      <c r="H192" s="354">
        <v>10.08</v>
      </c>
      <c r="I192" s="350"/>
      <c r="J192" s="350"/>
      <c r="K192" s="350"/>
      <c r="L192" s="119"/>
      <c r="M192" s="122"/>
      <c r="N192" s="123"/>
      <c r="O192" s="123"/>
      <c r="P192" s="123"/>
      <c r="Q192" s="123"/>
      <c r="R192" s="123"/>
      <c r="S192" s="123"/>
      <c r="T192" s="124"/>
      <c r="AT192" s="120" t="s">
        <v>171</v>
      </c>
      <c r="AU192" s="120" t="s">
        <v>90</v>
      </c>
      <c r="AV192" s="12" t="s">
        <v>90</v>
      </c>
      <c r="AW192" s="12" t="s">
        <v>42</v>
      </c>
      <c r="AX192" s="12" t="s">
        <v>82</v>
      </c>
      <c r="AY192" s="120" t="s">
        <v>163</v>
      </c>
    </row>
    <row r="193" spans="1:51" s="12" customFormat="1" ht="13.5">
      <c r="A193" s="350"/>
      <c r="B193" s="351"/>
      <c r="C193" s="350"/>
      <c r="D193" s="346" t="s">
        <v>171</v>
      </c>
      <c r="E193" s="352" t="s">
        <v>5</v>
      </c>
      <c r="F193" s="353" t="s">
        <v>232</v>
      </c>
      <c r="G193" s="350"/>
      <c r="H193" s="354">
        <v>10.78</v>
      </c>
      <c r="I193" s="350"/>
      <c r="J193" s="350"/>
      <c r="K193" s="350"/>
      <c r="L193" s="119"/>
      <c r="M193" s="122"/>
      <c r="N193" s="123"/>
      <c r="O193" s="123"/>
      <c r="P193" s="123"/>
      <c r="Q193" s="123"/>
      <c r="R193" s="123"/>
      <c r="S193" s="123"/>
      <c r="T193" s="124"/>
      <c r="AT193" s="120" t="s">
        <v>171</v>
      </c>
      <c r="AU193" s="120" t="s">
        <v>90</v>
      </c>
      <c r="AV193" s="12" t="s">
        <v>90</v>
      </c>
      <c r="AW193" s="12" t="s">
        <v>42</v>
      </c>
      <c r="AX193" s="12" t="s">
        <v>82</v>
      </c>
      <c r="AY193" s="120" t="s">
        <v>163</v>
      </c>
    </row>
    <row r="194" spans="1:51" s="12" customFormat="1" ht="13.5">
      <c r="A194" s="350"/>
      <c r="B194" s="351"/>
      <c r="C194" s="350"/>
      <c r="D194" s="346" t="s">
        <v>171</v>
      </c>
      <c r="E194" s="352" t="s">
        <v>5</v>
      </c>
      <c r="F194" s="353" t="s">
        <v>233</v>
      </c>
      <c r="G194" s="350"/>
      <c r="H194" s="354">
        <v>10.78</v>
      </c>
      <c r="I194" s="350"/>
      <c r="J194" s="350"/>
      <c r="K194" s="350"/>
      <c r="L194" s="119"/>
      <c r="M194" s="122"/>
      <c r="N194" s="123"/>
      <c r="O194" s="123"/>
      <c r="P194" s="123"/>
      <c r="Q194" s="123"/>
      <c r="R194" s="123"/>
      <c r="S194" s="123"/>
      <c r="T194" s="124"/>
      <c r="AT194" s="120" t="s">
        <v>171</v>
      </c>
      <c r="AU194" s="120" t="s">
        <v>90</v>
      </c>
      <c r="AV194" s="12" t="s">
        <v>90</v>
      </c>
      <c r="AW194" s="12" t="s">
        <v>42</v>
      </c>
      <c r="AX194" s="12" t="s">
        <v>82</v>
      </c>
      <c r="AY194" s="120" t="s">
        <v>163</v>
      </c>
    </row>
    <row r="195" spans="1:51" s="12" customFormat="1" ht="13.5">
      <c r="A195" s="350"/>
      <c r="B195" s="351"/>
      <c r="C195" s="350"/>
      <c r="D195" s="346" t="s">
        <v>171</v>
      </c>
      <c r="E195" s="352" t="s">
        <v>5</v>
      </c>
      <c r="F195" s="353" t="s">
        <v>234</v>
      </c>
      <c r="G195" s="350"/>
      <c r="H195" s="354">
        <v>10.68</v>
      </c>
      <c r="I195" s="350"/>
      <c r="J195" s="350"/>
      <c r="K195" s="350"/>
      <c r="L195" s="119"/>
      <c r="M195" s="122"/>
      <c r="N195" s="123"/>
      <c r="O195" s="123"/>
      <c r="P195" s="123"/>
      <c r="Q195" s="123"/>
      <c r="R195" s="123"/>
      <c r="S195" s="123"/>
      <c r="T195" s="124"/>
      <c r="AT195" s="120" t="s">
        <v>171</v>
      </c>
      <c r="AU195" s="120" t="s">
        <v>90</v>
      </c>
      <c r="AV195" s="12" t="s">
        <v>90</v>
      </c>
      <c r="AW195" s="12" t="s">
        <v>42</v>
      </c>
      <c r="AX195" s="12" t="s">
        <v>82</v>
      </c>
      <c r="AY195" s="120" t="s">
        <v>163</v>
      </c>
    </row>
    <row r="196" spans="1:51" s="12" customFormat="1" ht="13.5">
      <c r="A196" s="350"/>
      <c r="B196" s="351"/>
      <c r="C196" s="350"/>
      <c r="D196" s="346" t="s">
        <v>171</v>
      </c>
      <c r="E196" s="352" t="s">
        <v>5</v>
      </c>
      <c r="F196" s="353" t="s">
        <v>235</v>
      </c>
      <c r="G196" s="350"/>
      <c r="H196" s="354">
        <v>10.68</v>
      </c>
      <c r="I196" s="350"/>
      <c r="J196" s="350"/>
      <c r="K196" s="350"/>
      <c r="L196" s="119"/>
      <c r="M196" s="122"/>
      <c r="N196" s="123"/>
      <c r="O196" s="123"/>
      <c r="P196" s="123"/>
      <c r="Q196" s="123"/>
      <c r="R196" s="123"/>
      <c r="S196" s="123"/>
      <c r="T196" s="124"/>
      <c r="AT196" s="120" t="s">
        <v>171</v>
      </c>
      <c r="AU196" s="120" t="s">
        <v>90</v>
      </c>
      <c r="AV196" s="12" t="s">
        <v>90</v>
      </c>
      <c r="AW196" s="12" t="s">
        <v>42</v>
      </c>
      <c r="AX196" s="12" t="s">
        <v>82</v>
      </c>
      <c r="AY196" s="120" t="s">
        <v>163</v>
      </c>
    </row>
    <row r="197" spans="1:51" s="13" customFormat="1" ht="13.5">
      <c r="A197" s="355"/>
      <c r="B197" s="356"/>
      <c r="C197" s="355"/>
      <c r="D197" s="346" t="s">
        <v>171</v>
      </c>
      <c r="E197" s="357" t="s">
        <v>5</v>
      </c>
      <c r="F197" s="358" t="s">
        <v>179</v>
      </c>
      <c r="G197" s="355"/>
      <c r="H197" s="359">
        <v>74.36</v>
      </c>
      <c r="I197" s="355"/>
      <c r="J197" s="355"/>
      <c r="K197" s="355"/>
      <c r="L197" s="125"/>
      <c r="M197" s="127"/>
      <c r="N197" s="128"/>
      <c r="O197" s="128"/>
      <c r="P197" s="128"/>
      <c r="Q197" s="128"/>
      <c r="R197" s="128"/>
      <c r="S197" s="128"/>
      <c r="T197" s="129"/>
      <c r="AT197" s="126" t="s">
        <v>171</v>
      </c>
      <c r="AU197" s="126" t="s">
        <v>90</v>
      </c>
      <c r="AV197" s="13" t="s">
        <v>93</v>
      </c>
      <c r="AW197" s="13" t="s">
        <v>42</v>
      </c>
      <c r="AX197" s="13" t="s">
        <v>82</v>
      </c>
      <c r="AY197" s="126" t="s">
        <v>163</v>
      </c>
    </row>
    <row r="198" spans="1:51" s="12" customFormat="1" ht="13.5">
      <c r="A198" s="350"/>
      <c r="B198" s="351"/>
      <c r="C198" s="350"/>
      <c r="D198" s="346" t="s">
        <v>171</v>
      </c>
      <c r="E198" s="352" t="s">
        <v>5</v>
      </c>
      <c r="F198" s="353" t="s">
        <v>236</v>
      </c>
      <c r="G198" s="350"/>
      <c r="H198" s="354">
        <v>9.48</v>
      </c>
      <c r="I198" s="350"/>
      <c r="J198" s="350"/>
      <c r="K198" s="350"/>
      <c r="L198" s="119"/>
      <c r="M198" s="122"/>
      <c r="N198" s="123"/>
      <c r="O198" s="123"/>
      <c r="P198" s="123"/>
      <c r="Q198" s="123"/>
      <c r="R198" s="123"/>
      <c r="S198" s="123"/>
      <c r="T198" s="124"/>
      <c r="AT198" s="120" t="s">
        <v>171</v>
      </c>
      <c r="AU198" s="120" t="s">
        <v>90</v>
      </c>
      <c r="AV198" s="12" t="s">
        <v>90</v>
      </c>
      <c r="AW198" s="12" t="s">
        <v>42</v>
      </c>
      <c r="AX198" s="12" t="s">
        <v>82</v>
      </c>
      <c r="AY198" s="120" t="s">
        <v>163</v>
      </c>
    </row>
    <row r="199" spans="1:51" s="12" customFormat="1" ht="13.5">
      <c r="A199" s="350"/>
      <c r="B199" s="351"/>
      <c r="C199" s="350"/>
      <c r="D199" s="346" t="s">
        <v>171</v>
      </c>
      <c r="E199" s="352" t="s">
        <v>5</v>
      </c>
      <c r="F199" s="353" t="s">
        <v>237</v>
      </c>
      <c r="G199" s="350"/>
      <c r="H199" s="354">
        <v>9.68</v>
      </c>
      <c r="I199" s="350"/>
      <c r="J199" s="350"/>
      <c r="K199" s="350"/>
      <c r="L199" s="119"/>
      <c r="M199" s="122"/>
      <c r="N199" s="123"/>
      <c r="O199" s="123"/>
      <c r="P199" s="123"/>
      <c r="Q199" s="123"/>
      <c r="R199" s="123"/>
      <c r="S199" s="123"/>
      <c r="T199" s="124"/>
      <c r="AT199" s="120" t="s">
        <v>171</v>
      </c>
      <c r="AU199" s="120" t="s">
        <v>90</v>
      </c>
      <c r="AV199" s="12" t="s">
        <v>90</v>
      </c>
      <c r="AW199" s="12" t="s">
        <v>42</v>
      </c>
      <c r="AX199" s="12" t="s">
        <v>82</v>
      </c>
      <c r="AY199" s="120" t="s">
        <v>163</v>
      </c>
    </row>
    <row r="200" spans="1:51" s="12" customFormat="1" ht="13.5">
      <c r="A200" s="350"/>
      <c r="B200" s="351"/>
      <c r="C200" s="350"/>
      <c r="D200" s="346" t="s">
        <v>171</v>
      </c>
      <c r="E200" s="352" t="s">
        <v>5</v>
      </c>
      <c r="F200" s="353" t="s">
        <v>238</v>
      </c>
      <c r="G200" s="350"/>
      <c r="H200" s="354">
        <v>9.68</v>
      </c>
      <c r="I200" s="350"/>
      <c r="J200" s="350"/>
      <c r="K200" s="350"/>
      <c r="L200" s="119"/>
      <c r="M200" s="122"/>
      <c r="N200" s="123"/>
      <c r="O200" s="123"/>
      <c r="P200" s="123"/>
      <c r="Q200" s="123"/>
      <c r="R200" s="123"/>
      <c r="S200" s="123"/>
      <c r="T200" s="124"/>
      <c r="AT200" s="120" t="s">
        <v>171</v>
      </c>
      <c r="AU200" s="120" t="s">
        <v>90</v>
      </c>
      <c r="AV200" s="12" t="s">
        <v>90</v>
      </c>
      <c r="AW200" s="12" t="s">
        <v>42</v>
      </c>
      <c r="AX200" s="12" t="s">
        <v>82</v>
      </c>
      <c r="AY200" s="120" t="s">
        <v>163</v>
      </c>
    </row>
    <row r="201" spans="1:51" s="12" customFormat="1" ht="13.5">
      <c r="A201" s="350"/>
      <c r="B201" s="351"/>
      <c r="C201" s="350"/>
      <c r="D201" s="346" t="s">
        <v>171</v>
      </c>
      <c r="E201" s="352" t="s">
        <v>5</v>
      </c>
      <c r="F201" s="353" t="s">
        <v>239</v>
      </c>
      <c r="G201" s="350"/>
      <c r="H201" s="354">
        <v>10.68</v>
      </c>
      <c r="I201" s="350"/>
      <c r="J201" s="350"/>
      <c r="K201" s="350"/>
      <c r="L201" s="119"/>
      <c r="M201" s="122"/>
      <c r="N201" s="123"/>
      <c r="O201" s="123"/>
      <c r="P201" s="123"/>
      <c r="Q201" s="123"/>
      <c r="R201" s="123"/>
      <c r="S201" s="123"/>
      <c r="T201" s="124"/>
      <c r="AT201" s="120" t="s">
        <v>171</v>
      </c>
      <c r="AU201" s="120" t="s">
        <v>90</v>
      </c>
      <c r="AV201" s="12" t="s">
        <v>90</v>
      </c>
      <c r="AW201" s="12" t="s">
        <v>42</v>
      </c>
      <c r="AX201" s="12" t="s">
        <v>82</v>
      </c>
      <c r="AY201" s="120" t="s">
        <v>163</v>
      </c>
    </row>
    <row r="202" spans="1:51" s="12" customFormat="1" ht="13.5">
      <c r="A202" s="350"/>
      <c r="B202" s="351"/>
      <c r="C202" s="350"/>
      <c r="D202" s="346" t="s">
        <v>171</v>
      </c>
      <c r="E202" s="352" t="s">
        <v>5</v>
      </c>
      <c r="F202" s="353" t="s">
        <v>240</v>
      </c>
      <c r="G202" s="350"/>
      <c r="H202" s="354">
        <v>10.68</v>
      </c>
      <c r="I202" s="350"/>
      <c r="J202" s="350"/>
      <c r="K202" s="350"/>
      <c r="L202" s="119"/>
      <c r="M202" s="122"/>
      <c r="N202" s="123"/>
      <c r="O202" s="123"/>
      <c r="P202" s="123"/>
      <c r="Q202" s="123"/>
      <c r="R202" s="123"/>
      <c r="S202" s="123"/>
      <c r="T202" s="124"/>
      <c r="AT202" s="120" t="s">
        <v>171</v>
      </c>
      <c r="AU202" s="120" t="s">
        <v>90</v>
      </c>
      <c r="AV202" s="12" t="s">
        <v>90</v>
      </c>
      <c r="AW202" s="12" t="s">
        <v>42</v>
      </c>
      <c r="AX202" s="12" t="s">
        <v>82</v>
      </c>
      <c r="AY202" s="120" t="s">
        <v>163</v>
      </c>
    </row>
    <row r="203" spans="1:51" s="13" customFormat="1" ht="13.5">
      <c r="A203" s="355"/>
      <c r="B203" s="356"/>
      <c r="C203" s="355"/>
      <c r="D203" s="346" t="s">
        <v>171</v>
      </c>
      <c r="E203" s="357" t="s">
        <v>5</v>
      </c>
      <c r="F203" s="358" t="s">
        <v>181</v>
      </c>
      <c r="G203" s="355"/>
      <c r="H203" s="359">
        <v>50.2</v>
      </c>
      <c r="I203" s="355"/>
      <c r="J203" s="355"/>
      <c r="K203" s="355"/>
      <c r="L203" s="125"/>
      <c r="M203" s="127"/>
      <c r="N203" s="128"/>
      <c r="O203" s="128"/>
      <c r="P203" s="128"/>
      <c r="Q203" s="128"/>
      <c r="R203" s="128"/>
      <c r="S203" s="128"/>
      <c r="T203" s="129"/>
      <c r="AT203" s="126" t="s">
        <v>171</v>
      </c>
      <c r="AU203" s="126" t="s">
        <v>90</v>
      </c>
      <c r="AV203" s="13" t="s">
        <v>93</v>
      </c>
      <c r="AW203" s="13" t="s">
        <v>42</v>
      </c>
      <c r="AX203" s="13" t="s">
        <v>82</v>
      </c>
      <c r="AY203" s="126" t="s">
        <v>163</v>
      </c>
    </row>
    <row r="204" spans="1:51" s="12" customFormat="1" ht="13.5">
      <c r="A204" s="350"/>
      <c r="B204" s="351"/>
      <c r="C204" s="350"/>
      <c r="D204" s="346" t="s">
        <v>171</v>
      </c>
      <c r="E204" s="352" t="s">
        <v>5</v>
      </c>
      <c r="F204" s="353" t="s">
        <v>241</v>
      </c>
      <c r="G204" s="350"/>
      <c r="H204" s="354">
        <v>10.68</v>
      </c>
      <c r="I204" s="350"/>
      <c r="J204" s="350"/>
      <c r="K204" s="350"/>
      <c r="L204" s="119"/>
      <c r="M204" s="122"/>
      <c r="N204" s="123"/>
      <c r="O204" s="123"/>
      <c r="P204" s="123"/>
      <c r="Q204" s="123"/>
      <c r="R204" s="123"/>
      <c r="S204" s="123"/>
      <c r="T204" s="124"/>
      <c r="AT204" s="120" t="s">
        <v>171</v>
      </c>
      <c r="AU204" s="120" t="s">
        <v>90</v>
      </c>
      <c r="AV204" s="12" t="s">
        <v>90</v>
      </c>
      <c r="AW204" s="12" t="s">
        <v>42</v>
      </c>
      <c r="AX204" s="12" t="s">
        <v>82</v>
      </c>
      <c r="AY204" s="120" t="s">
        <v>163</v>
      </c>
    </row>
    <row r="205" spans="1:51" s="13" customFormat="1" ht="13.5">
      <c r="A205" s="355"/>
      <c r="B205" s="356"/>
      <c r="C205" s="355"/>
      <c r="D205" s="346" t="s">
        <v>171</v>
      </c>
      <c r="E205" s="357" t="s">
        <v>5</v>
      </c>
      <c r="F205" s="358" t="s">
        <v>184</v>
      </c>
      <c r="G205" s="355"/>
      <c r="H205" s="359">
        <v>10.68</v>
      </c>
      <c r="I205" s="355"/>
      <c r="J205" s="355"/>
      <c r="K205" s="355"/>
      <c r="L205" s="125"/>
      <c r="M205" s="127"/>
      <c r="N205" s="128"/>
      <c r="O205" s="128"/>
      <c r="P205" s="128"/>
      <c r="Q205" s="128"/>
      <c r="R205" s="128"/>
      <c r="S205" s="128"/>
      <c r="T205" s="129"/>
      <c r="AT205" s="126" t="s">
        <v>171</v>
      </c>
      <c r="AU205" s="126" t="s">
        <v>90</v>
      </c>
      <c r="AV205" s="13" t="s">
        <v>93</v>
      </c>
      <c r="AW205" s="13" t="s">
        <v>42</v>
      </c>
      <c r="AX205" s="13" t="s">
        <v>82</v>
      </c>
      <c r="AY205" s="126" t="s">
        <v>163</v>
      </c>
    </row>
    <row r="206" spans="1:51" s="14" customFormat="1" ht="13.5">
      <c r="A206" s="360"/>
      <c r="B206" s="361"/>
      <c r="C206" s="360"/>
      <c r="D206" s="362" t="s">
        <v>171</v>
      </c>
      <c r="E206" s="363" t="s">
        <v>5</v>
      </c>
      <c r="F206" s="364" t="s">
        <v>185</v>
      </c>
      <c r="G206" s="360"/>
      <c r="H206" s="365">
        <v>188.44</v>
      </c>
      <c r="I206" s="360"/>
      <c r="J206" s="360"/>
      <c r="K206" s="360"/>
      <c r="L206" s="130"/>
      <c r="M206" s="131"/>
      <c r="N206" s="132"/>
      <c r="O206" s="132"/>
      <c r="P206" s="132"/>
      <c r="Q206" s="132"/>
      <c r="R206" s="132"/>
      <c r="S206" s="132"/>
      <c r="T206" s="133"/>
      <c r="AT206" s="134" t="s">
        <v>171</v>
      </c>
      <c r="AU206" s="134" t="s">
        <v>90</v>
      </c>
      <c r="AV206" s="14" t="s">
        <v>96</v>
      </c>
      <c r="AW206" s="14" t="s">
        <v>42</v>
      </c>
      <c r="AX206" s="14" t="s">
        <v>44</v>
      </c>
      <c r="AY206" s="134" t="s">
        <v>163</v>
      </c>
    </row>
    <row r="207" spans="1:65" s="1" customFormat="1" ht="31.5" customHeight="1">
      <c r="A207" s="267"/>
      <c r="B207" s="268"/>
      <c r="C207" s="338" t="s">
        <v>102</v>
      </c>
      <c r="D207" s="338" t="s">
        <v>165</v>
      </c>
      <c r="E207" s="339" t="s">
        <v>247</v>
      </c>
      <c r="F207" s="340" t="s">
        <v>248</v>
      </c>
      <c r="G207" s="341" t="s">
        <v>168</v>
      </c>
      <c r="H207" s="342">
        <v>5</v>
      </c>
      <c r="I207" s="107"/>
      <c r="J207" s="343">
        <f>ROUND(I207*H207,2)</f>
        <v>0</v>
      </c>
      <c r="K207" s="340" t="s">
        <v>169</v>
      </c>
      <c r="L207" s="38"/>
      <c r="M207" s="108" t="s">
        <v>5</v>
      </c>
      <c r="N207" s="109" t="s">
        <v>53</v>
      </c>
      <c r="O207" s="39"/>
      <c r="P207" s="110">
        <f>O207*H207</f>
        <v>0</v>
      </c>
      <c r="Q207" s="110">
        <v>0.4417</v>
      </c>
      <c r="R207" s="110">
        <f>Q207*H207</f>
        <v>2.2085</v>
      </c>
      <c r="S207" s="110">
        <v>0</v>
      </c>
      <c r="T207" s="111">
        <f>S207*H207</f>
        <v>0</v>
      </c>
      <c r="AR207" s="24" t="s">
        <v>96</v>
      </c>
      <c r="AT207" s="24" t="s">
        <v>165</v>
      </c>
      <c r="AU207" s="24" t="s">
        <v>90</v>
      </c>
      <c r="AY207" s="24" t="s">
        <v>163</v>
      </c>
      <c r="BE207" s="112">
        <f>IF(N207="základní",J207,0)</f>
        <v>0</v>
      </c>
      <c r="BF207" s="112">
        <f>IF(N207="snížená",J207,0)</f>
        <v>0</v>
      </c>
      <c r="BG207" s="112">
        <f>IF(N207="zákl. přenesená",J207,0)</f>
        <v>0</v>
      </c>
      <c r="BH207" s="112">
        <f>IF(N207="sníž. přenesená",J207,0)</f>
        <v>0</v>
      </c>
      <c r="BI207" s="112">
        <f>IF(N207="nulová",J207,0)</f>
        <v>0</v>
      </c>
      <c r="BJ207" s="24" t="s">
        <v>44</v>
      </c>
      <c r="BK207" s="112">
        <f>ROUND(I207*H207,2)</f>
        <v>0</v>
      </c>
      <c r="BL207" s="24" t="s">
        <v>96</v>
      </c>
      <c r="BM207" s="24" t="s">
        <v>249</v>
      </c>
    </row>
    <row r="208" spans="1:47" s="1" customFormat="1" ht="108">
      <c r="A208" s="267"/>
      <c r="B208" s="268"/>
      <c r="C208" s="267"/>
      <c r="D208" s="346" t="s">
        <v>190</v>
      </c>
      <c r="E208" s="267"/>
      <c r="F208" s="366" t="s">
        <v>250</v>
      </c>
      <c r="G208" s="267"/>
      <c r="H208" s="267"/>
      <c r="I208" s="267"/>
      <c r="J208" s="267"/>
      <c r="K208" s="267"/>
      <c r="L208" s="38"/>
      <c r="M208" s="136"/>
      <c r="N208" s="39"/>
      <c r="O208" s="39"/>
      <c r="P208" s="39"/>
      <c r="Q208" s="39"/>
      <c r="R208" s="39"/>
      <c r="S208" s="39"/>
      <c r="T208" s="60"/>
      <c r="AT208" s="24" t="s">
        <v>190</v>
      </c>
      <c r="AU208" s="24" t="s">
        <v>90</v>
      </c>
    </row>
    <row r="209" spans="1:51" s="11" customFormat="1" ht="13.5">
      <c r="A209" s="344"/>
      <c r="B209" s="345"/>
      <c r="C209" s="344"/>
      <c r="D209" s="346" t="s">
        <v>171</v>
      </c>
      <c r="E209" s="347" t="s">
        <v>5</v>
      </c>
      <c r="F209" s="348" t="s">
        <v>172</v>
      </c>
      <c r="G209" s="344"/>
      <c r="H209" s="349" t="s">
        <v>5</v>
      </c>
      <c r="I209" s="344"/>
      <c r="J209" s="344"/>
      <c r="K209" s="344"/>
      <c r="L209" s="113"/>
      <c r="M209" s="116"/>
      <c r="N209" s="117"/>
      <c r="O209" s="117"/>
      <c r="P209" s="117"/>
      <c r="Q209" s="117"/>
      <c r="R209" s="117"/>
      <c r="S209" s="117"/>
      <c r="T209" s="118"/>
      <c r="AT209" s="114" t="s">
        <v>171</v>
      </c>
      <c r="AU209" s="114" t="s">
        <v>90</v>
      </c>
      <c r="AV209" s="11" t="s">
        <v>44</v>
      </c>
      <c r="AW209" s="11" t="s">
        <v>42</v>
      </c>
      <c r="AX209" s="11" t="s">
        <v>82</v>
      </c>
      <c r="AY209" s="114" t="s">
        <v>163</v>
      </c>
    </row>
    <row r="210" spans="1:51" s="11" customFormat="1" ht="13.5">
      <c r="A210" s="344"/>
      <c r="B210" s="345"/>
      <c r="C210" s="344"/>
      <c r="D210" s="346" t="s">
        <v>171</v>
      </c>
      <c r="E210" s="347" t="s">
        <v>5</v>
      </c>
      <c r="F210" s="348" t="s">
        <v>251</v>
      </c>
      <c r="G210" s="344"/>
      <c r="H210" s="349" t="s">
        <v>5</v>
      </c>
      <c r="I210" s="344"/>
      <c r="J210" s="344"/>
      <c r="K210" s="344"/>
      <c r="L210" s="113"/>
      <c r="M210" s="116"/>
      <c r="N210" s="117"/>
      <c r="O210" s="117"/>
      <c r="P210" s="117"/>
      <c r="Q210" s="117"/>
      <c r="R210" s="117"/>
      <c r="S210" s="117"/>
      <c r="T210" s="118"/>
      <c r="AT210" s="114" t="s">
        <v>171</v>
      </c>
      <c r="AU210" s="114" t="s">
        <v>90</v>
      </c>
      <c r="AV210" s="11" t="s">
        <v>44</v>
      </c>
      <c r="AW210" s="11" t="s">
        <v>42</v>
      </c>
      <c r="AX210" s="11" t="s">
        <v>82</v>
      </c>
      <c r="AY210" s="114" t="s">
        <v>163</v>
      </c>
    </row>
    <row r="211" spans="1:51" s="12" customFormat="1" ht="13.5">
      <c r="A211" s="350"/>
      <c r="B211" s="351"/>
      <c r="C211" s="350"/>
      <c r="D211" s="346" t="s">
        <v>171</v>
      </c>
      <c r="E211" s="352" t="s">
        <v>5</v>
      </c>
      <c r="F211" s="353" t="s">
        <v>252</v>
      </c>
      <c r="G211" s="350"/>
      <c r="H211" s="354">
        <v>1</v>
      </c>
      <c r="I211" s="350"/>
      <c r="J211" s="350"/>
      <c r="K211" s="350"/>
      <c r="L211" s="119"/>
      <c r="M211" s="122"/>
      <c r="N211" s="123"/>
      <c r="O211" s="123"/>
      <c r="P211" s="123"/>
      <c r="Q211" s="123"/>
      <c r="R211" s="123"/>
      <c r="S211" s="123"/>
      <c r="T211" s="124"/>
      <c r="AT211" s="120" t="s">
        <v>171</v>
      </c>
      <c r="AU211" s="120" t="s">
        <v>90</v>
      </c>
      <c r="AV211" s="12" t="s">
        <v>90</v>
      </c>
      <c r="AW211" s="12" t="s">
        <v>42</v>
      </c>
      <c r="AX211" s="12" t="s">
        <v>82</v>
      </c>
      <c r="AY211" s="120" t="s">
        <v>163</v>
      </c>
    </row>
    <row r="212" spans="1:51" s="13" customFormat="1" ht="13.5">
      <c r="A212" s="355"/>
      <c r="B212" s="356"/>
      <c r="C212" s="355"/>
      <c r="D212" s="346" t="s">
        <v>171</v>
      </c>
      <c r="E212" s="357" t="s">
        <v>5</v>
      </c>
      <c r="F212" s="358" t="s">
        <v>176</v>
      </c>
      <c r="G212" s="355"/>
      <c r="H212" s="359">
        <v>1</v>
      </c>
      <c r="I212" s="355"/>
      <c r="J212" s="355"/>
      <c r="K212" s="355"/>
      <c r="L212" s="125"/>
      <c r="M212" s="127"/>
      <c r="N212" s="128"/>
      <c r="O212" s="128"/>
      <c r="P212" s="128"/>
      <c r="Q212" s="128"/>
      <c r="R212" s="128"/>
      <c r="S212" s="128"/>
      <c r="T212" s="129"/>
      <c r="AT212" s="126" t="s">
        <v>171</v>
      </c>
      <c r="AU212" s="126" t="s">
        <v>90</v>
      </c>
      <c r="AV212" s="13" t="s">
        <v>93</v>
      </c>
      <c r="AW212" s="13" t="s">
        <v>42</v>
      </c>
      <c r="AX212" s="13" t="s">
        <v>82</v>
      </c>
      <c r="AY212" s="126" t="s">
        <v>163</v>
      </c>
    </row>
    <row r="213" spans="1:51" s="11" customFormat="1" ht="13.5">
      <c r="A213" s="344"/>
      <c r="B213" s="345"/>
      <c r="C213" s="344"/>
      <c r="D213" s="346" t="s">
        <v>171</v>
      </c>
      <c r="E213" s="347" t="s">
        <v>5</v>
      </c>
      <c r="F213" s="348" t="s">
        <v>253</v>
      </c>
      <c r="G213" s="344"/>
      <c r="H213" s="349" t="s">
        <v>5</v>
      </c>
      <c r="I213" s="344"/>
      <c r="J213" s="344"/>
      <c r="K213" s="344"/>
      <c r="L213" s="113"/>
      <c r="M213" s="116"/>
      <c r="N213" s="117"/>
      <c r="O213" s="117"/>
      <c r="P213" s="117"/>
      <c r="Q213" s="117"/>
      <c r="R213" s="117"/>
      <c r="S213" s="117"/>
      <c r="T213" s="118"/>
      <c r="AT213" s="114" t="s">
        <v>171</v>
      </c>
      <c r="AU213" s="114" t="s">
        <v>90</v>
      </c>
      <c r="AV213" s="11" t="s">
        <v>44</v>
      </c>
      <c r="AW213" s="11" t="s">
        <v>42</v>
      </c>
      <c r="AX213" s="11" t="s">
        <v>82</v>
      </c>
      <c r="AY213" s="114" t="s">
        <v>163</v>
      </c>
    </row>
    <row r="214" spans="1:51" s="12" customFormat="1" ht="13.5">
      <c r="A214" s="350"/>
      <c r="B214" s="351"/>
      <c r="C214" s="350"/>
      <c r="D214" s="346" t="s">
        <v>171</v>
      </c>
      <c r="E214" s="352" t="s">
        <v>5</v>
      </c>
      <c r="F214" s="353" t="s">
        <v>252</v>
      </c>
      <c r="G214" s="350"/>
      <c r="H214" s="354">
        <v>1</v>
      </c>
      <c r="I214" s="350"/>
      <c r="J214" s="350"/>
      <c r="K214" s="350"/>
      <c r="L214" s="119"/>
      <c r="M214" s="122"/>
      <c r="N214" s="123"/>
      <c r="O214" s="123"/>
      <c r="P214" s="123"/>
      <c r="Q214" s="123"/>
      <c r="R214" s="123"/>
      <c r="S214" s="123"/>
      <c r="T214" s="124"/>
      <c r="AT214" s="120" t="s">
        <v>171</v>
      </c>
      <c r="AU214" s="120" t="s">
        <v>90</v>
      </c>
      <c r="AV214" s="12" t="s">
        <v>90</v>
      </c>
      <c r="AW214" s="12" t="s">
        <v>42</v>
      </c>
      <c r="AX214" s="12" t="s">
        <v>82</v>
      </c>
      <c r="AY214" s="120" t="s">
        <v>163</v>
      </c>
    </row>
    <row r="215" spans="1:51" s="13" customFormat="1" ht="13.5">
      <c r="A215" s="355"/>
      <c r="B215" s="356"/>
      <c r="C215" s="355"/>
      <c r="D215" s="346" t="s">
        <v>171</v>
      </c>
      <c r="E215" s="357" t="s">
        <v>5</v>
      </c>
      <c r="F215" s="358" t="s">
        <v>179</v>
      </c>
      <c r="G215" s="355"/>
      <c r="H215" s="359">
        <v>1</v>
      </c>
      <c r="I215" s="355"/>
      <c r="J215" s="355"/>
      <c r="K215" s="355"/>
      <c r="L215" s="125"/>
      <c r="M215" s="127"/>
      <c r="N215" s="128"/>
      <c r="O215" s="128"/>
      <c r="P215" s="128"/>
      <c r="Q215" s="128"/>
      <c r="R215" s="128"/>
      <c r="S215" s="128"/>
      <c r="T215" s="129"/>
      <c r="AT215" s="126" t="s">
        <v>171</v>
      </c>
      <c r="AU215" s="126" t="s">
        <v>90</v>
      </c>
      <c r="AV215" s="13" t="s">
        <v>93</v>
      </c>
      <c r="AW215" s="13" t="s">
        <v>42</v>
      </c>
      <c r="AX215" s="13" t="s">
        <v>82</v>
      </c>
      <c r="AY215" s="126" t="s">
        <v>163</v>
      </c>
    </row>
    <row r="216" spans="1:51" s="11" customFormat="1" ht="13.5">
      <c r="A216" s="344"/>
      <c r="B216" s="345"/>
      <c r="C216" s="344"/>
      <c r="D216" s="346" t="s">
        <v>171</v>
      </c>
      <c r="E216" s="347" t="s">
        <v>5</v>
      </c>
      <c r="F216" s="348" t="s">
        <v>254</v>
      </c>
      <c r="G216" s="344"/>
      <c r="H216" s="349" t="s">
        <v>5</v>
      </c>
      <c r="I216" s="344"/>
      <c r="J216" s="344"/>
      <c r="K216" s="344"/>
      <c r="L216" s="113"/>
      <c r="M216" s="116"/>
      <c r="N216" s="117"/>
      <c r="O216" s="117"/>
      <c r="P216" s="117"/>
      <c r="Q216" s="117"/>
      <c r="R216" s="117"/>
      <c r="S216" s="117"/>
      <c r="T216" s="118"/>
      <c r="AT216" s="114" t="s">
        <v>171</v>
      </c>
      <c r="AU216" s="114" t="s">
        <v>90</v>
      </c>
      <c r="AV216" s="11" t="s">
        <v>44</v>
      </c>
      <c r="AW216" s="11" t="s">
        <v>42</v>
      </c>
      <c r="AX216" s="11" t="s">
        <v>82</v>
      </c>
      <c r="AY216" s="114" t="s">
        <v>163</v>
      </c>
    </row>
    <row r="217" spans="1:51" s="12" customFormat="1" ht="13.5">
      <c r="A217" s="350"/>
      <c r="B217" s="351"/>
      <c r="C217" s="350"/>
      <c r="D217" s="346" t="s">
        <v>171</v>
      </c>
      <c r="E217" s="352" t="s">
        <v>5</v>
      </c>
      <c r="F217" s="353" t="s">
        <v>255</v>
      </c>
      <c r="G217" s="350"/>
      <c r="H217" s="354">
        <v>3</v>
      </c>
      <c r="I217" s="350"/>
      <c r="J217" s="350"/>
      <c r="K217" s="350"/>
      <c r="L217" s="119"/>
      <c r="M217" s="122"/>
      <c r="N217" s="123"/>
      <c r="O217" s="123"/>
      <c r="P217" s="123"/>
      <c r="Q217" s="123"/>
      <c r="R217" s="123"/>
      <c r="S217" s="123"/>
      <c r="T217" s="124"/>
      <c r="AT217" s="120" t="s">
        <v>171</v>
      </c>
      <c r="AU217" s="120" t="s">
        <v>90</v>
      </c>
      <c r="AV217" s="12" t="s">
        <v>90</v>
      </c>
      <c r="AW217" s="12" t="s">
        <v>42</v>
      </c>
      <c r="AX217" s="12" t="s">
        <v>82</v>
      </c>
      <c r="AY217" s="120" t="s">
        <v>163</v>
      </c>
    </row>
    <row r="218" spans="1:51" s="13" customFormat="1" ht="13.5">
      <c r="A218" s="355"/>
      <c r="B218" s="356"/>
      <c r="C218" s="355"/>
      <c r="D218" s="346" t="s">
        <v>171</v>
      </c>
      <c r="E218" s="357" t="s">
        <v>5</v>
      </c>
      <c r="F218" s="358" t="s">
        <v>181</v>
      </c>
      <c r="G218" s="355"/>
      <c r="H218" s="359">
        <v>3</v>
      </c>
      <c r="I218" s="355"/>
      <c r="J218" s="355"/>
      <c r="K218" s="355"/>
      <c r="L218" s="125"/>
      <c r="M218" s="127"/>
      <c r="N218" s="128"/>
      <c r="O218" s="128"/>
      <c r="P218" s="128"/>
      <c r="Q218" s="128"/>
      <c r="R218" s="128"/>
      <c r="S218" s="128"/>
      <c r="T218" s="129"/>
      <c r="AT218" s="126" t="s">
        <v>171</v>
      </c>
      <c r="AU218" s="126" t="s">
        <v>90</v>
      </c>
      <c r="AV218" s="13" t="s">
        <v>93</v>
      </c>
      <c r="AW218" s="13" t="s">
        <v>42</v>
      </c>
      <c r="AX218" s="13" t="s">
        <v>82</v>
      </c>
      <c r="AY218" s="126" t="s">
        <v>163</v>
      </c>
    </row>
    <row r="219" spans="1:51" s="14" customFormat="1" ht="13.5">
      <c r="A219" s="360"/>
      <c r="B219" s="361"/>
      <c r="C219" s="360"/>
      <c r="D219" s="362" t="s">
        <v>171</v>
      </c>
      <c r="E219" s="363" t="s">
        <v>5</v>
      </c>
      <c r="F219" s="364" t="s">
        <v>185</v>
      </c>
      <c r="G219" s="360"/>
      <c r="H219" s="365">
        <v>5</v>
      </c>
      <c r="I219" s="360"/>
      <c r="J219" s="360"/>
      <c r="K219" s="360"/>
      <c r="L219" s="130"/>
      <c r="M219" s="131"/>
      <c r="N219" s="132"/>
      <c r="O219" s="132"/>
      <c r="P219" s="132"/>
      <c r="Q219" s="132"/>
      <c r="R219" s="132"/>
      <c r="S219" s="132"/>
      <c r="T219" s="133"/>
      <c r="AT219" s="134" t="s">
        <v>171</v>
      </c>
      <c r="AU219" s="134" t="s">
        <v>90</v>
      </c>
      <c r="AV219" s="14" t="s">
        <v>96</v>
      </c>
      <c r="AW219" s="14" t="s">
        <v>42</v>
      </c>
      <c r="AX219" s="14" t="s">
        <v>44</v>
      </c>
      <c r="AY219" s="134" t="s">
        <v>163</v>
      </c>
    </row>
    <row r="220" spans="1:65" s="1" customFormat="1" ht="22.5" customHeight="1">
      <c r="A220" s="267"/>
      <c r="B220" s="268"/>
      <c r="C220" s="367" t="s">
        <v>105</v>
      </c>
      <c r="D220" s="367" t="s">
        <v>256</v>
      </c>
      <c r="E220" s="368" t="s">
        <v>257</v>
      </c>
      <c r="F220" s="369" t="s">
        <v>258</v>
      </c>
      <c r="G220" s="370" t="s">
        <v>168</v>
      </c>
      <c r="H220" s="371">
        <v>1</v>
      </c>
      <c r="I220" s="137"/>
      <c r="J220" s="372">
        <f>ROUND(I220*H220,2)</f>
        <v>0</v>
      </c>
      <c r="K220" s="369" t="s">
        <v>169</v>
      </c>
      <c r="L220" s="138"/>
      <c r="M220" s="139" t="s">
        <v>5</v>
      </c>
      <c r="N220" s="140" t="s">
        <v>53</v>
      </c>
      <c r="O220" s="39"/>
      <c r="P220" s="110">
        <f>O220*H220</f>
        <v>0</v>
      </c>
      <c r="Q220" s="110">
        <v>0.02333</v>
      </c>
      <c r="R220" s="110">
        <f>Q220*H220</f>
        <v>0.02333</v>
      </c>
      <c r="S220" s="110">
        <v>0</v>
      </c>
      <c r="T220" s="111">
        <f>S220*H220</f>
        <v>0</v>
      </c>
      <c r="AR220" s="24" t="s">
        <v>108</v>
      </c>
      <c r="AT220" s="24" t="s">
        <v>256</v>
      </c>
      <c r="AU220" s="24" t="s">
        <v>90</v>
      </c>
      <c r="AY220" s="24" t="s">
        <v>163</v>
      </c>
      <c r="BE220" s="112">
        <f>IF(N220="základní",J220,0)</f>
        <v>0</v>
      </c>
      <c r="BF220" s="112">
        <f>IF(N220="snížená",J220,0)</f>
        <v>0</v>
      </c>
      <c r="BG220" s="112">
        <f>IF(N220="zákl. přenesená",J220,0)</f>
        <v>0</v>
      </c>
      <c r="BH220" s="112">
        <f>IF(N220="sníž. přenesená",J220,0)</f>
        <v>0</v>
      </c>
      <c r="BI220" s="112">
        <f>IF(N220="nulová",J220,0)</f>
        <v>0</v>
      </c>
      <c r="BJ220" s="24" t="s">
        <v>44</v>
      </c>
      <c r="BK220" s="112">
        <f>ROUND(I220*H220,2)</f>
        <v>0</v>
      </c>
      <c r="BL220" s="24" t="s">
        <v>96</v>
      </c>
      <c r="BM220" s="24" t="s">
        <v>259</v>
      </c>
    </row>
    <row r="221" spans="1:65" s="1" customFormat="1" ht="22.5" customHeight="1">
      <c r="A221" s="267"/>
      <c r="B221" s="268"/>
      <c r="C221" s="367" t="s">
        <v>108</v>
      </c>
      <c r="D221" s="367" t="s">
        <v>256</v>
      </c>
      <c r="E221" s="368" t="s">
        <v>260</v>
      </c>
      <c r="F221" s="369" t="s">
        <v>261</v>
      </c>
      <c r="G221" s="370" t="s">
        <v>168</v>
      </c>
      <c r="H221" s="371">
        <v>2</v>
      </c>
      <c r="I221" s="137"/>
      <c r="J221" s="372">
        <f>ROUND(I221*H221,2)</f>
        <v>0</v>
      </c>
      <c r="K221" s="369" t="s">
        <v>169</v>
      </c>
      <c r="L221" s="138"/>
      <c r="M221" s="139" t="s">
        <v>5</v>
      </c>
      <c r="N221" s="140" t="s">
        <v>53</v>
      </c>
      <c r="O221" s="39"/>
      <c r="P221" s="110">
        <f>O221*H221</f>
        <v>0</v>
      </c>
      <c r="Q221" s="110">
        <v>0.02381</v>
      </c>
      <c r="R221" s="110">
        <f>Q221*H221</f>
        <v>0.04762</v>
      </c>
      <c r="S221" s="110">
        <v>0</v>
      </c>
      <c r="T221" s="111">
        <f>S221*H221</f>
        <v>0</v>
      </c>
      <c r="AR221" s="24" t="s">
        <v>108</v>
      </c>
      <c r="AT221" s="24" t="s">
        <v>256</v>
      </c>
      <c r="AU221" s="24" t="s">
        <v>90</v>
      </c>
      <c r="AY221" s="24" t="s">
        <v>163</v>
      </c>
      <c r="BE221" s="112">
        <f>IF(N221="základní",J221,0)</f>
        <v>0</v>
      </c>
      <c r="BF221" s="112">
        <f>IF(N221="snížená",J221,0)</f>
        <v>0</v>
      </c>
      <c r="BG221" s="112">
        <f>IF(N221="zákl. přenesená",J221,0)</f>
        <v>0</v>
      </c>
      <c r="BH221" s="112">
        <f>IF(N221="sníž. přenesená",J221,0)</f>
        <v>0</v>
      </c>
      <c r="BI221" s="112">
        <f>IF(N221="nulová",J221,0)</f>
        <v>0</v>
      </c>
      <c r="BJ221" s="24" t="s">
        <v>44</v>
      </c>
      <c r="BK221" s="112">
        <f>ROUND(I221*H221,2)</f>
        <v>0</v>
      </c>
      <c r="BL221" s="24" t="s">
        <v>96</v>
      </c>
      <c r="BM221" s="24" t="s">
        <v>262</v>
      </c>
    </row>
    <row r="222" spans="1:65" s="1" customFormat="1" ht="22.5" customHeight="1">
      <c r="A222" s="267"/>
      <c r="B222" s="268"/>
      <c r="C222" s="367" t="s">
        <v>111</v>
      </c>
      <c r="D222" s="367" t="s">
        <v>256</v>
      </c>
      <c r="E222" s="368" t="s">
        <v>263</v>
      </c>
      <c r="F222" s="369" t="s">
        <v>264</v>
      </c>
      <c r="G222" s="370" t="s">
        <v>168</v>
      </c>
      <c r="H222" s="371">
        <v>2</v>
      </c>
      <c r="I222" s="137"/>
      <c r="J222" s="372">
        <f>ROUND(I222*H222,2)</f>
        <v>0</v>
      </c>
      <c r="K222" s="369" t="s">
        <v>169</v>
      </c>
      <c r="L222" s="138"/>
      <c r="M222" s="139" t="s">
        <v>5</v>
      </c>
      <c r="N222" s="140" t="s">
        <v>53</v>
      </c>
      <c r="O222" s="39"/>
      <c r="P222" s="110">
        <f>O222*H222</f>
        <v>0</v>
      </c>
      <c r="Q222" s="110">
        <v>0.025</v>
      </c>
      <c r="R222" s="110">
        <f>Q222*H222</f>
        <v>0.05</v>
      </c>
      <c r="S222" s="110">
        <v>0</v>
      </c>
      <c r="T222" s="111">
        <f>S222*H222</f>
        <v>0</v>
      </c>
      <c r="AR222" s="24" t="s">
        <v>108</v>
      </c>
      <c r="AT222" s="24" t="s">
        <v>256</v>
      </c>
      <c r="AU222" s="24" t="s">
        <v>90</v>
      </c>
      <c r="AY222" s="24" t="s">
        <v>163</v>
      </c>
      <c r="BE222" s="112">
        <f>IF(N222="základní",J222,0)</f>
        <v>0</v>
      </c>
      <c r="BF222" s="112">
        <f>IF(N222="snížená",J222,0)</f>
        <v>0</v>
      </c>
      <c r="BG222" s="112">
        <f>IF(N222="zákl. přenesená",J222,0)</f>
        <v>0</v>
      </c>
      <c r="BH222" s="112">
        <f>IF(N222="sníž. přenesená",J222,0)</f>
        <v>0</v>
      </c>
      <c r="BI222" s="112">
        <f>IF(N222="nulová",J222,0)</f>
        <v>0</v>
      </c>
      <c r="BJ222" s="24" t="s">
        <v>44</v>
      </c>
      <c r="BK222" s="112">
        <f>ROUND(I222*H222,2)</f>
        <v>0</v>
      </c>
      <c r="BL222" s="24" t="s">
        <v>96</v>
      </c>
      <c r="BM222" s="24" t="s">
        <v>265</v>
      </c>
    </row>
    <row r="223" spans="1:65" s="1" customFormat="1" ht="31.5" customHeight="1">
      <c r="A223" s="267"/>
      <c r="B223" s="268"/>
      <c r="C223" s="338" t="s">
        <v>114</v>
      </c>
      <c r="D223" s="338" t="s">
        <v>165</v>
      </c>
      <c r="E223" s="339" t="s">
        <v>266</v>
      </c>
      <c r="F223" s="340" t="s">
        <v>267</v>
      </c>
      <c r="G223" s="341" t="s">
        <v>168</v>
      </c>
      <c r="H223" s="342">
        <v>13</v>
      </c>
      <c r="I223" s="107"/>
      <c r="J223" s="343">
        <f>ROUND(I223*H223,2)</f>
        <v>0</v>
      </c>
      <c r="K223" s="340" t="s">
        <v>169</v>
      </c>
      <c r="L223" s="38"/>
      <c r="M223" s="108" t="s">
        <v>5</v>
      </c>
      <c r="N223" s="109" t="s">
        <v>53</v>
      </c>
      <c r="O223" s="39"/>
      <c r="P223" s="110">
        <f>O223*H223</f>
        <v>0</v>
      </c>
      <c r="Q223" s="110">
        <v>0.54769</v>
      </c>
      <c r="R223" s="110">
        <f>Q223*H223</f>
        <v>7.11997</v>
      </c>
      <c r="S223" s="110">
        <v>0</v>
      </c>
      <c r="T223" s="111">
        <f>S223*H223</f>
        <v>0</v>
      </c>
      <c r="AR223" s="24" t="s">
        <v>96</v>
      </c>
      <c r="AT223" s="24" t="s">
        <v>165</v>
      </c>
      <c r="AU223" s="24" t="s">
        <v>90</v>
      </c>
      <c r="AY223" s="24" t="s">
        <v>163</v>
      </c>
      <c r="BE223" s="112">
        <f>IF(N223="základní",J223,0)</f>
        <v>0</v>
      </c>
      <c r="BF223" s="112">
        <f>IF(N223="snížená",J223,0)</f>
        <v>0</v>
      </c>
      <c r="BG223" s="112">
        <f>IF(N223="zákl. přenesená",J223,0)</f>
        <v>0</v>
      </c>
      <c r="BH223" s="112">
        <f>IF(N223="sníž. přenesená",J223,0)</f>
        <v>0</v>
      </c>
      <c r="BI223" s="112">
        <f>IF(N223="nulová",J223,0)</f>
        <v>0</v>
      </c>
      <c r="BJ223" s="24" t="s">
        <v>44</v>
      </c>
      <c r="BK223" s="112">
        <f>ROUND(I223*H223,2)</f>
        <v>0</v>
      </c>
      <c r="BL223" s="24" t="s">
        <v>96</v>
      </c>
      <c r="BM223" s="24" t="s">
        <v>268</v>
      </c>
    </row>
    <row r="224" spans="1:47" s="1" customFormat="1" ht="108">
      <c r="A224" s="267"/>
      <c r="B224" s="268"/>
      <c r="C224" s="267"/>
      <c r="D224" s="346" t="s">
        <v>190</v>
      </c>
      <c r="E224" s="267"/>
      <c r="F224" s="366" t="s">
        <v>250</v>
      </c>
      <c r="G224" s="267"/>
      <c r="H224" s="267"/>
      <c r="I224" s="267"/>
      <c r="J224" s="267"/>
      <c r="K224" s="267"/>
      <c r="L224" s="38"/>
      <c r="M224" s="136"/>
      <c r="N224" s="39"/>
      <c r="O224" s="39"/>
      <c r="P224" s="39"/>
      <c r="Q224" s="39"/>
      <c r="R224" s="39"/>
      <c r="S224" s="39"/>
      <c r="T224" s="60"/>
      <c r="AT224" s="24" t="s">
        <v>190</v>
      </c>
      <c r="AU224" s="24" t="s">
        <v>90</v>
      </c>
    </row>
    <row r="225" spans="1:51" s="11" customFormat="1" ht="13.5">
      <c r="A225" s="344"/>
      <c r="B225" s="345"/>
      <c r="C225" s="344"/>
      <c r="D225" s="346" t="s">
        <v>171</v>
      </c>
      <c r="E225" s="347" t="s">
        <v>5</v>
      </c>
      <c r="F225" s="348" t="s">
        <v>172</v>
      </c>
      <c r="G225" s="344"/>
      <c r="H225" s="349" t="s">
        <v>5</v>
      </c>
      <c r="I225" s="344"/>
      <c r="J225" s="344"/>
      <c r="K225" s="344"/>
      <c r="L225" s="113"/>
      <c r="M225" s="116"/>
      <c r="N225" s="117"/>
      <c r="O225" s="117"/>
      <c r="P225" s="117"/>
      <c r="Q225" s="117"/>
      <c r="R225" s="117"/>
      <c r="S225" s="117"/>
      <c r="T225" s="118"/>
      <c r="AT225" s="114" t="s">
        <v>171</v>
      </c>
      <c r="AU225" s="114" t="s">
        <v>90</v>
      </c>
      <c r="AV225" s="11" t="s">
        <v>44</v>
      </c>
      <c r="AW225" s="11" t="s">
        <v>42</v>
      </c>
      <c r="AX225" s="11" t="s">
        <v>82</v>
      </c>
      <c r="AY225" s="114" t="s">
        <v>163</v>
      </c>
    </row>
    <row r="226" spans="1:51" s="11" customFormat="1" ht="13.5">
      <c r="A226" s="344"/>
      <c r="B226" s="345"/>
      <c r="C226" s="344"/>
      <c r="D226" s="346" t="s">
        <v>171</v>
      </c>
      <c r="E226" s="347" t="s">
        <v>5</v>
      </c>
      <c r="F226" s="348" t="s">
        <v>269</v>
      </c>
      <c r="G226" s="344"/>
      <c r="H226" s="349" t="s">
        <v>5</v>
      </c>
      <c r="I226" s="344"/>
      <c r="J226" s="344"/>
      <c r="K226" s="344"/>
      <c r="L226" s="113"/>
      <c r="M226" s="116"/>
      <c r="N226" s="117"/>
      <c r="O226" s="117"/>
      <c r="P226" s="117"/>
      <c r="Q226" s="117"/>
      <c r="R226" s="117"/>
      <c r="S226" s="117"/>
      <c r="T226" s="118"/>
      <c r="AT226" s="114" t="s">
        <v>171</v>
      </c>
      <c r="AU226" s="114" t="s">
        <v>90</v>
      </c>
      <c r="AV226" s="11" t="s">
        <v>44</v>
      </c>
      <c r="AW226" s="11" t="s">
        <v>42</v>
      </c>
      <c r="AX226" s="11" t="s">
        <v>82</v>
      </c>
      <c r="AY226" s="114" t="s">
        <v>163</v>
      </c>
    </row>
    <row r="227" spans="1:51" s="12" customFormat="1" ht="13.5">
      <c r="A227" s="350"/>
      <c r="B227" s="351"/>
      <c r="C227" s="350"/>
      <c r="D227" s="346" t="s">
        <v>171</v>
      </c>
      <c r="E227" s="352" t="s">
        <v>5</v>
      </c>
      <c r="F227" s="353" t="s">
        <v>270</v>
      </c>
      <c r="G227" s="350"/>
      <c r="H227" s="354">
        <v>4</v>
      </c>
      <c r="I227" s="350"/>
      <c r="J227" s="350"/>
      <c r="K227" s="350"/>
      <c r="L227" s="119"/>
      <c r="M227" s="122"/>
      <c r="N227" s="123"/>
      <c r="O227" s="123"/>
      <c r="P227" s="123"/>
      <c r="Q227" s="123"/>
      <c r="R227" s="123"/>
      <c r="S227" s="123"/>
      <c r="T227" s="124"/>
      <c r="AT227" s="120" t="s">
        <v>171</v>
      </c>
      <c r="AU227" s="120" t="s">
        <v>90</v>
      </c>
      <c r="AV227" s="12" t="s">
        <v>90</v>
      </c>
      <c r="AW227" s="12" t="s">
        <v>42</v>
      </c>
      <c r="AX227" s="12" t="s">
        <v>82</v>
      </c>
      <c r="AY227" s="120" t="s">
        <v>163</v>
      </c>
    </row>
    <row r="228" spans="1:51" s="13" customFormat="1" ht="13.5">
      <c r="A228" s="355"/>
      <c r="B228" s="356"/>
      <c r="C228" s="355"/>
      <c r="D228" s="346" t="s">
        <v>171</v>
      </c>
      <c r="E228" s="357" t="s">
        <v>5</v>
      </c>
      <c r="F228" s="358" t="s">
        <v>176</v>
      </c>
      <c r="G228" s="355"/>
      <c r="H228" s="359">
        <v>4</v>
      </c>
      <c r="I228" s="355"/>
      <c r="J228" s="355"/>
      <c r="K228" s="355"/>
      <c r="L228" s="125"/>
      <c r="M228" s="127"/>
      <c r="N228" s="128"/>
      <c r="O228" s="128"/>
      <c r="P228" s="128"/>
      <c r="Q228" s="128"/>
      <c r="R228" s="128"/>
      <c r="S228" s="128"/>
      <c r="T228" s="129"/>
      <c r="AT228" s="126" t="s">
        <v>171</v>
      </c>
      <c r="AU228" s="126" t="s">
        <v>90</v>
      </c>
      <c r="AV228" s="13" t="s">
        <v>93</v>
      </c>
      <c r="AW228" s="13" t="s">
        <v>42</v>
      </c>
      <c r="AX228" s="13" t="s">
        <v>82</v>
      </c>
      <c r="AY228" s="126" t="s">
        <v>163</v>
      </c>
    </row>
    <row r="229" spans="1:51" s="11" customFormat="1" ht="13.5">
      <c r="A229" s="344"/>
      <c r="B229" s="345"/>
      <c r="C229" s="344"/>
      <c r="D229" s="346" t="s">
        <v>171</v>
      </c>
      <c r="E229" s="347" t="s">
        <v>5</v>
      </c>
      <c r="F229" s="348" t="s">
        <v>271</v>
      </c>
      <c r="G229" s="344"/>
      <c r="H229" s="349" t="s">
        <v>5</v>
      </c>
      <c r="I229" s="344"/>
      <c r="J229" s="344"/>
      <c r="K229" s="344"/>
      <c r="L229" s="113"/>
      <c r="M229" s="116"/>
      <c r="N229" s="117"/>
      <c r="O229" s="117"/>
      <c r="P229" s="117"/>
      <c r="Q229" s="117"/>
      <c r="R229" s="117"/>
      <c r="S229" s="117"/>
      <c r="T229" s="118"/>
      <c r="AT229" s="114" t="s">
        <v>171</v>
      </c>
      <c r="AU229" s="114" t="s">
        <v>90</v>
      </c>
      <c r="AV229" s="11" t="s">
        <v>44</v>
      </c>
      <c r="AW229" s="11" t="s">
        <v>42</v>
      </c>
      <c r="AX229" s="11" t="s">
        <v>82</v>
      </c>
      <c r="AY229" s="114" t="s">
        <v>163</v>
      </c>
    </row>
    <row r="230" spans="1:51" s="12" customFormat="1" ht="13.5">
      <c r="A230" s="350"/>
      <c r="B230" s="351"/>
      <c r="C230" s="350"/>
      <c r="D230" s="346" t="s">
        <v>171</v>
      </c>
      <c r="E230" s="352" t="s">
        <v>5</v>
      </c>
      <c r="F230" s="353" t="s">
        <v>272</v>
      </c>
      <c r="G230" s="350"/>
      <c r="H230" s="354">
        <v>6</v>
      </c>
      <c r="I230" s="350"/>
      <c r="J230" s="350"/>
      <c r="K230" s="350"/>
      <c r="L230" s="119"/>
      <c r="M230" s="122"/>
      <c r="N230" s="123"/>
      <c r="O230" s="123"/>
      <c r="P230" s="123"/>
      <c r="Q230" s="123"/>
      <c r="R230" s="123"/>
      <c r="S230" s="123"/>
      <c r="T230" s="124"/>
      <c r="AT230" s="120" t="s">
        <v>171</v>
      </c>
      <c r="AU230" s="120" t="s">
        <v>90</v>
      </c>
      <c r="AV230" s="12" t="s">
        <v>90</v>
      </c>
      <c r="AW230" s="12" t="s">
        <v>42</v>
      </c>
      <c r="AX230" s="12" t="s">
        <v>82</v>
      </c>
      <c r="AY230" s="120" t="s">
        <v>163</v>
      </c>
    </row>
    <row r="231" spans="1:51" s="13" customFormat="1" ht="13.5">
      <c r="A231" s="355"/>
      <c r="B231" s="356"/>
      <c r="C231" s="355"/>
      <c r="D231" s="346" t="s">
        <v>171</v>
      </c>
      <c r="E231" s="357" t="s">
        <v>5</v>
      </c>
      <c r="F231" s="358" t="s">
        <v>179</v>
      </c>
      <c r="G231" s="355"/>
      <c r="H231" s="359">
        <v>6</v>
      </c>
      <c r="I231" s="355"/>
      <c r="J231" s="355"/>
      <c r="K231" s="355"/>
      <c r="L231" s="125"/>
      <c r="M231" s="127"/>
      <c r="N231" s="128"/>
      <c r="O231" s="128"/>
      <c r="P231" s="128"/>
      <c r="Q231" s="128"/>
      <c r="R231" s="128"/>
      <c r="S231" s="128"/>
      <c r="T231" s="129"/>
      <c r="AT231" s="126" t="s">
        <v>171</v>
      </c>
      <c r="AU231" s="126" t="s">
        <v>90</v>
      </c>
      <c r="AV231" s="13" t="s">
        <v>93</v>
      </c>
      <c r="AW231" s="13" t="s">
        <v>42</v>
      </c>
      <c r="AX231" s="13" t="s">
        <v>82</v>
      </c>
      <c r="AY231" s="126" t="s">
        <v>163</v>
      </c>
    </row>
    <row r="232" spans="1:51" s="11" customFormat="1" ht="13.5">
      <c r="A232" s="344"/>
      <c r="B232" s="345"/>
      <c r="C232" s="344"/>
      <c r="D232" s="346" t="s">
        <v>171</v>
      </c>
      <c r="E232" s="347" t="s">
        <v>5</v>
      </c>
      <c r="F232" s="348" t="s">
        <v>273</v>
      </c>
      <c r="G232" s="344"/>
      <c r="H232" s="349" t="s">
        <v>5</v>
      </c>
      <c r="I232" s="344"/>
      <c r="J232" s="344"/>
      <c r="K232" s="344"/>
      <c r="L232" s="113"/>
      <c r="M232" s="116"/>
      <c r="N232" s="117"/>
      <c r="O232" s="117"/>
      <c r="P232" s="117"/>
      <c r="Q232" s="117"/>
      <c r="R232" s="117"/>
      <c r="S232" s="117"/>
      <c r="T232" s="118"/>
      <c r="AT232" s="114" t="s">
        <v>171</v>
      </c>
      <c r="AU232" s="114" t="s">
        <v>90</v>
      </c>
      <c r="AV232" s="11" t="s">
        <v>44</v>
      </c>
      <c r="AW232" s="11" t="s">
        <v>42</v>
      </c>
      <c r="AX232" s="11" t="s">
        <v>82</v>
      </c>
      <c r="AY232" s="114" t="s">
        <v>163</v>
      </c>
    </row>
    <row r="233" spans="1:51" s="12" customFormat="1" ht="13.5">
      <c r="A233" s="350"/>
      <c r="B233" s="351"/>
      <c r="C233" s="350"/>
      <c r="D233" s="346" t="s">
        <v>171</v>
      </c>
      <c r="E233" s="352" t="s">
        <v>5</v>
      </c>
      <c r="F233" s="353" t="s">
        <v>274</v>
      </c>
      <c r="G233" s="350"/>
      <c r="H233" s="354">
        <v>2</v>
      </c>
      <c r="I233" s="350"/>
      <c r="J233" s="350"/>
      <c r="K233" s="350"/>
      <c r="L233" s="119"/>
      <c r="M233" s="122"/>
      <c r="N233" s="123"/>
      <c r="O233" s="123"/>
      <c r="P233" s="123"/>
      <c r="Q233" s="123"/>
      <c r="R233" s="123"/>
      <c r="S233" s="123"/>
      <c r="T233" s="124"/>
      <c r="AT233" s="120" t="s">
        <v>171</v>
      </c>
      <c r="AU233" s="120" t="s">
        <v>90</v>
      </c>
      <c r="AV233" s="12" t="s">
        <v>90</v>
      </c>
      <c r="AW233" s="12" t="s">
        <v>42</v>
      </c>
      <c r="AX233" s="12" t="s">
        <v>82</v>
      </c>
      <c r="AY233" s="120" t="s">
        <v>163</v>
      </c>
    </row>
    <row r="234" spans="1:51" s="13" customFormat="1" ht="13.5">
      <c r="A234" s="355"/>
      <c r="B234" s="356"/>
      <c r="C234" s="355"/>
      <c r="D234" s="346" t="s">
        <v>171</v>
      </c>
      <c r="E234" s="357" t="s">
        <v>5</v>
      </c>
      <c r="F234" s="358" t="s">
        <v>181</v>
      </c>
      <c r="G234" s="355"/>
      <c r="H234" s="359">
        <v>2</v>
      </c>
      <c r="I234" s="355"/>
      <c r="J234" s="355"/>
      <c r="K234" s="355"/>
      <c r="L234" s="125"/>
      <c r="M234" s="127"/>
      <c r="N234" s="128"/>
      <c r="O234" s="128"/>
      <c r="P234" s="128"/>
      <c r="Q234" s="128"/>
      <c r="R234" s="128"/>
      <c r="S234" s="128"/>
      <c r="T234" s="129"/>
      <c r="AT234" s="126" t="s">
        <v>171</v>
      </c>
      <c r="AU234" s="126" t="s">
        <v>90</v>
      </c>
      <c r="AV234" s="13" t="s">
        <v>93</v>
      </c>
      <c r="AW234" s="13" t="s">
        <v>42</v>
      </c>
      <c r="AX234" s="13" t="s">
        <v>82</v>
      </c>
      <c r="AY234" s="126" t="s">
        <v>163</v>
      </c>
    </row>
    <row r="235" spans="1:51" s="11" customFormat="1" ht="13.5">
      <c r="A235" s="344"/>
      <c r="B235" s="345"/>
      <c r="C235" s="344"/>
      <c r="D235" s="346" t="s">
        <v>171</v>
      </c>
      <c r="E235" s="347" t="s">
        <v>5</v>
      </c>
      <c r="F235" s="348" t="s">
        <v>182</v>
      </c>
      <c r="G235" s="344"/>
      <c r="H235" s="349" t="s">
        <v>5</v>
      </c>
      <c r="I235" s="344"/>
      <c r="J235" s="344"/>
      <c r="K235" s="344"/>
      <c r="L235" s="113"/>
      <c r="M235" s="116"/>
      <c r="N235" s="117"/>
      <c r="O235" s="117"/>
      <c r="P235" s="117"/>
      <c r="Q235" s="117"/>
      <c r="R235" s="117"/>
      <c r="S235" s="117"/>
      <c r="T235" s="118"/>
      <c r="AT235" s="114" t="s">
        <v>171</v>
      </c>
      <c r="AU235" s="114" t="s">
        <v>90</v>
      </c>
      <c r="AV235" s="11" t="s">
        <v>44</v>
      </c>
      <c r="AW235" s="11" t="s">
        <v>42</v>
      </c>
      <c r="AX235" s="11" t="s">
        <v>82</v>
      </c>
      <c r="AY235" s="114" t="s">
        <v>163</v>
      </c>
    </row>
    <row r="236" spans="1:51" s="12" customFormat="1" ht="13.5">
      <c r="A236" s="350"/>
      <c r="B236" s="351"/>
      <c r="C236" s="350"/>
      <c r="D236" s="346" t="s">
        <v>171</v>
      </c>
      <c r="E236" s="352" t="s">
        <v>5</v>
      </c>
      <c r="F236" s="353" t="s">
        <v>252</v>
      </c>
      <c r="G236" s="350"/>
      <c r="H236" s="354">
        <v>1</v>
      </c>
      <c r="I236" s="350"/>
      <c r="J236" s="350"/>
      <c r="K236" s="350"/>
      <c r="L236" s="119"/>
      <c r="M236" s="122"/>
      <c r="N236" s="123"/>
      <c r="O236" s="123"/>
      <c r="P236" s="123"/>
      <c r="Q236" s="123"/>
      <c r="R236" s="123"/>
      <c r="S236" s="123"/>
      <c r="T236" s="124"/>
      <c r="AT236" s="120" t="s">
        <v>171</v>
      </c>
      <c r="AU236" s="120" t="s">
        <v>90</v>
      </c>
      <c r="AV236" s="12" t="s">
        <v>90</v>
      </c>
      <c r="AW236" s="12" t="s">
        <v>42</v>
      </c>
      <c r="AX236" s="12" t="s">
        <v>82</v>
      </c>
      <c r="AY236" s="120" t="s">
        <v>163</v>
      </c>
    </row>
    <row r="237" spans="1:51" s="13" customFormat="1" ht="13.5">
      <c r="A237" s="355"/>
      <c r="B237" s="356"/>
      <c r="C237" s="355"/>
      <c r="D237" s="346" t="s">
        <v>171</v>
      </c>
      <c r="E237" s="357" t="s">
        <v>5</v>
      </c>
      <c r="F237" s="358" t="s">
        <v>184</v>
      </c>
      <c r="G237" s="355"/>
      <c r="H237" s="359">
        <v>1</v>
      </c>
      <c r="I237" s="355"/>
      <c r="J237" s="355"/>
      <c r="K237" s="355"/>
      <c r="L237" s="125"/>
      <c r="M237" s="127"/>
      <c r="N237" s="128"/>
      <c r="O237" s="128"/>
      <c r="P237" s="128"/>
      <c r="Q237" s="128"/>
      <c r="R237" s="128"/>
      <c r="S237" s="128"/>
      <c r="T237" s="129"/>
      <c r="AT237" s="126" t="s">
        <v>171</v>
      </c>
      <c r="AU237" s="126" t="s">
        <v>90</v>
      </c>
      <c r="AV237" s="13" t="s">
        <v>93</v>
      </c>
      <c r="AW237" s="13" t="s">
        <v>42</v>
      </c>
      <c r="AX237" s="13" t="s">
        <v>82</v>
      </c>
      <c r="AY237" s="126" t="s">
        <v>163</v>
      </c>
    </row>
    <row r="238" spans="1:51" s="14" customFormat="1" ht="13.5">
      <c r="A238" s="360"/>
      <c r="B238" s="361"/>
      <c r="C238" s="360"/>
      <c r="D238" s="362" t="s">
        <v>171</v>
      </c>
      <c r="E238" s="363" t="s">
        <v>5</v>
      </c>
      <c r="F238" s="364" t="s">
        <v>185</v>
      </c>
      <c r="G238" s="360"/>
      <c r="H238" s="365">
        <v>13</v>
      </c>
      <c r="I238" s="360"/>
      <c r="J238" s="360"/>
      <c r="K238" s="360"/>
      <c r="L238" s="130"/>
      <c r="M238" s="131"/>
      <c r="N238" s="132"/>
      <c r="O238" s="132"/>
      <c r="P238" s="132"/>
      <c r="Q238" s="132"/>
      <c r="R238" s="132"/>
      <c r="S238" s="132"/>
      <c r="T238" s="133"/>
      <c r="AT238" s="134" t="s">
        <v>171</v>
      </c>
      <c r="AU238" s="134" t="s">
        <v>90</v>
      </c>
      <c r="AV238" s="14" t="s">
        <v>96</v>
      </c>
      <c r="AW238" s="14" t="s">
        <v>42</v>
      </c>
      <c r="AX238" s="14" t="s">
        <v>44</v>
      </c>
      <c r="AY238" s="134" t="s">
        <v>163</v>
      </c>
    </row>
    <row r="239" spans="1:65" s="1" customFormat="1" ht="22.5" customHeight="1">
      <c r="A239" s="267"/>
      <c r="B239" s="268"/>
      <c r="C239" s="367" t="s">
        <v>117</v>
      </c>
      <c r="D239" s="367" t="s">
        <v>256</v>
      </c>
      <c r="E239" s="368" t="s">
        <v>275</v>
      </c>
      <c r="F239" s="369" t="s">
        <v>276</v>
      </c>
      <c r="G239" s="370" t="s">
        <v>168</v>
      </c>
      <c r="H239" s="371">
        <v>6</v>
      </c>
      <c r="I239" s="137"/>
      <c r="J239" s="372">
        <f>ROUND(I239*H239,2)</f>
        <v>0</v>
      </c>
      <c r="K239" s="369" t="s">
        <v>169</v>
      </c>
      <c r="L239" s="138"/>
      <c r="M239" s="139" t="s">
        <v>5</v>
      </c>
      <c r="N239" s="140" t="s">
        <v>53</v>
      </c>
      <c r="O239" s="39"/>
      <c r="P239" s="110">
        <f>O239*H239</f>
        <v>0</v>
      </c>
      <c r="Q239" s="110">
        <v>0.02894</v>
      </c>
      <c r="R239" s="110">
        <f>Q239*H239</f>
        <v>0.17364000000000002</v>
      </c>
      <c r="S239" s="110">
        <v>0</v>
      </c>
      <c r="T239" s="111">
        <f>S239*H239</f>
        <v>0</v>
      </c>
      <c r="AR239" s="24" t="s">
        <v>108</v>
      </c>
      <c r="AT239" s="24" t="s">
        <v>256</v>
      </c>
      <c r="AU239" s="24" t="s">
        <v>90</v>
      </c>
      <c r="AY239" s="24" t="s">
        <v>163</v>
      </c>
      <c r="BE239" s="112">
        <f>IF(N239="základní",J239,0)</f>
        <v>0</v>
      </c>
      <c r="BF239" s="112">
        <f>IF(N239="snížená",J239,0)</f>
        <v>0</v>
      </c>
      <c r="BG239" s="112">
        <f>IF(N239="zákl. přenesená",J239,0)</f>
        <v>0</v>
      </c>
      <c r="BH239" s="112">
        <f>IF(N239="sníž. přenesená",J239,0)</f>
        <v>0</v>
      </c>
      <c r="BI239" s="112">
        <f>IF(N239="nulová",J239,0)</f>
        <v>0</v>
      </c>
      <c r="BJ239" s="24" t="s">
        <v>44</v>
      </c>
      <c r="BK239" s="112">
        <f>ROUND(I239*H239,2)</f>
        <v>0</v>
      </c>
      <c r="BL239" s="24" t="s">
        <v>96</v>
      </c>
      <c r="BM239" s="24" t="s">
        <v>277</v>
      </c>
    </row>
    <row r="240" spans="1:65" s="1" customFormat="1" ht="22.5" customHeight="1">
      <c r="A240" s="267"/>
      <c r="B240" s="268"/>
      <c r="C240" s="367" t="s">
        <v>278</v>
      </c>
      <c r="D240" s="367" t="s">
        <v>256</v>
      </c>
      <c r="E240" s="368" t="s">
        <v>279</v>
      </c>
      <c r="F240" s="369" t="s">
        <v>280</v>
      </c>
      <c r="G240" s="370" t="s">
        <v>168</v>
      </c>
      <c r="H240" s="371">
        <v>7</v>
      </c>
      <c r="I240" s="137"/>
      <c r="J240" s="372">
        <f>ROUND(I240*H240,2)</f>
        <v>0</v>
      </c>
      <c r="K240" s="369" t="s">
        <v>5</v>
      </c>
      <c r="L240" s="138"/>
      <c r="M240" s="139" t="s">
        <v>5</v>
      </c>
      <c r="N240" s="140" t="s">
        <v>53</v>
      </c>
      <c r="O240" s="39"/>
      <c r="P240" s="110">
        <f>O240*H240</f>
        <v>0</v>
      </c>
      <c r="Q240" s="110">
        <v>0.02894</v>
      </c>
      <c r="R240" s="110">
        <f>Q240*H240</f>
        <v>0.20258</v>
      </c>
      <c r="S240" s="110">
        <v>0</v>
      </c>
      <c r="T240" s="111">
        <f>S240*H240</f>
        <v>0</v>
      </c>
      <c r="AR240" s="24" t="s">
        <v>108</v>
      </c>
      <c r="AT240" s="24" t="s">
        <v>256</v>
      </c>
      <c r="AU240" s="24" t="s">
        <v>90</v>
      </c>
      <c r="AY240" s="24" t="s">
        <v>163</v>
      </c>
      <c r="BE240" s="112">
        <f>IF(N240="základní",J240,0)</f>
        <v>0</v>
      </c>
      <c r="BF240" s="112">
        <f>IF(N240="snížená",J240,0)</f>
        <v>0</v>
      </c>
      <c r="BG240" s="112">
        <f>IF(N240="zákl. přenesená",J240,0)</f>
        <v>0</v>
      </c>
      <c r="BH240" s="112">
        <f>IF(N240="sníž. přenesená",J240,0)</f>
        <v>0</v>
      </c>
      <c r="BI240" s="112">
        <f>IF(N240="nulová",J240,0)</f>
        <v>0</v>
      </c>
      <c r="BJ240" s="24" t="s">
        <v>44</v>
      </c>
      <c r="BK240" s="112">
        <f>ROUND(I240*H240,2)</f>
        <v>0</v>
      </c>
      <c r="BL240" s="24" t="s">
        <v>96</v>
      </c>
      <c r="BM240" s="24" t="s">
        <v>281</v>
      </c>
    </row>
    <row r="241" spans="1:63" s="10" customFormat="1" ht="29.85" customHeight="1">
      <c r="A241" s="330"/>
      <c r="B241" s="331"/>
      <c r="C241" s="330"/>
      <c r="D241" s="335" t="s">
        <v>81</v>
      </c>
      <c r="E241" s="336" t="s">
        <v>111</v>
      </c>
      <c r="F241" s="336" t="s">
        <v>282</v>
      </c>
      <c r="G241" s="330"/>
      <c r="H241" s="330"/>
      <c r="I241" s="330"/>
      <c r="J241" s="337">
        <f>BK241</f>
        <v>0</v>
      </c>
      <c r="K241" s="330"/>
      <c r="L241" s="99"/>
      <c r="M241" s="101"/>
      <c r="N241" s="102"/>
      <c r="O241" s="102"/>
      <c r="P241" s="103">
        <f>SUM(P242:P368)</f>
        <v>0</v>
      </c>
      <c r="Q241" s="102"/>
      <c r="R241" s="103">
        <f>SUM(R242:R368)</f>
        <v>0.00166884</v>
      </c>
      <c r="S241" s="102"/>
      <c r="T241" s="104">
        <f>SUM(T242:T368)</f>
        <v>3.7360179999999996</v>
      </c>
      <c r="AR241" s="100" t="s">
        <v>44</v>
      </c>
      <c r="AT241" s="105" t="s">
        <v>81</v>
      </c>
      <c r="AU241" s="105" t="s">
        <v>44</v>
      </c>
      <c r="AY241" s="100" t="s">
        <v>163</v>
      </c>
      <c r="BK241" s="106">
        <f>SUM(BK242:BK368)</f>
        <v>0</v>
      </c>
    </row>
    <row r="242" spans="1:65" s="1" customFormat="1" ht="31.5" customHeight="1">
      <c r="A242" s="267"/>
      <c r="B242" s="268"/>
      <c r="C242" s="338" t="s">
        <v>283</v>
      </c>
      <c r="D242" s="338" t="s">
        <v>165</v>
      </c>
      <c r="E242" s="339" t="s">
        <v>284</v>
      </c>
      <c r="F242" s="340" t="s">
        <v>285</v>
      </c>
      <c r="G242" s="341" t="s">
        <v>188</v>
      </c>
      <c r="H242" s="342">
        <v>45.904</v>
      </c>
      <c r="I242" s="107"/>
      <c r="J242" s="343">
        <f>ROUND(I242*H242,2)</f>
        <v>0</v>
      </c>
      <c r="K242" s="340" t="s">
        <v>169</v>
      </c>
      <c r="L242" s="38"/>
      <c r="M242" s="108" t="s">
        <v>5</v>
      </c>
      <c r="N242" s="109" t="s">
        <v>53</v>
      </c>
      <c r="O242" s="39"/>
      <c r="P242" s="110">
        <f>O242*H242</f>
        <v>0</v>
      </c>
      <c r="Q242" s="110">
        <v>1E-05</v>
      </c>
      <c r="R242" s="110">
        <f>Q242*H242</f>
        <v>0.0004590400000000001</v>
      </c>
      <c r="S242" s="110">
        <v>0</v>
      </c>
      <c r="T242" s="111">
        <f>S242*H242</f>
        <v>0</v>
      </c>
      <c r="AR242" s="24" t="s">
        <v>96</v>
      </c>
      <c r="AT242" s="24" t="s">
        <v>165</v>
      </c>
      <c r="AU242" s="24" t="s">
        <v>90</v>
      </c>
      <c r="AY242" s="24" t="s">
        <v>163</v>
      </c>
      <c r="BE242" s="112">
        <f>IF(N242="základní",J242,0)</f>
        <v>0</v>
      </c>
      <c r="BF242" s="112">
        <f>IF(N242="snížená",J242,0)</f>
        <v>0</v>
      </c>
      <c r="BG242" s="112">
        <f>IF(N242="zákl. přenesená",J242,0)</f>
        <v>0</v>
      </c>
      <c r="BH242" s="112">
        <f>IF(N242="sníž. přenesená",J242,0)</f>
        <v>0</v>
      </c>
      <c r="BI242" s="112">
        <f>IF(N242="nulová",J242,0)</f>
        <v>0</v>
      </c>
      <c r="BJ242" s="24" t="s">
        <v>44</v>
      </c>
      <c r="BK242" s="112">
        <f>ROUND(I242*H242,2)</f>
        <v>0</v>
      </c>
      <c r="BL242" s="24" t="s">
        <v>96</v>
      </c>
      <c r="BM242" s="24" t="s">
        <v>286</v>
      </c>
    </row>
    <row r="243" spans="1:47" s="1" customFormat="1" ht="175.5">
      <c r="A243" s="267"/>
      <c r="B243" s="268"/>
      <c r="C243" s="267"/>
      <c r="D243" s="346" t="s">
        <v>190</v>
      </c>
      <c r="E243" s="267"/>
      <c r="F243" s="366" t="s">
        <v>287</v>
      </c>
      <c r="G243" s="267"/>
      <c r="H243" s="267"/>
      <c r="I243" s="267"/>
      <c r="J243" s="267"/>
      <c r="K243" s="267"/>
      <c r="L243" s="38"/>
      <c r="M243" s="136"/>
      <c r="N243" s="39"/>
      <c r="O243" s="39"/>
      <c r="P243" s="39"/>
      <c r="Q243" s="39"/>
      <c r="R243" s="39"/>
      <c r="S243" s="39"/>
      <c r="T243" s="60"/>
      <c r="AT243" s="24" t="s">
        <v>190</v>
      </c>
      <c r="AU243" s="24" t="s">
        <v>90</v>
      </c>
    </row>
    <row r="244" spans="1:51" s="11" customFormat="1" ht="13.5">
      <c r="A244" s="344"/>
      <c r="B244" s="345"/>
      <c r="C244" s="344"/>
      <c r="D244" s="346" t="s">
        <v>171</v>
      </c>
      <c r="E244" s="347" t="s">
        <v>5</v>
      </c>
      <c r="F244" s="348" t="s">
        <v>172</v>
      </c>
      <c r="G244" s="344"/>
      <c r="H244" s="349" t="s">
        <v>5</v>
      </c>
      <c r="I244" s="344"/>
      <c r="J244" s="344"/>
      <c r="K244" s="344"/>
      <c r="L244" s="113"/>
      <c r="M244" s="116"/>
      <c r="N244" s="117"/>
      <c r="O244" s="117"/>
      <c r="P244" s="117"/>
      <c r="Q244" s="117"/>
      <c r="R244" s="117"/>
      <c r="S244" s="117"/>
      <c r="T244" s="118"/>
      <c r="AT244" s="114" t="s">
        <v>171</v>
      </c>
      <c r="AU244" s="114" t="s">
        <v>90</v>
      </c>
      <c r="AV244" s="11" t="s">
        <v>44</v>
      </c>
      <c r="AW244" s="11" t="s">
        <v>42</v>
      </c>
      <c r="AX244" s="11" t="s">
        <v>82</v>
      </c>
      <c r="AY244" s="114" t="s">
        <v>163</v>
      </c>
    </row>
    <row r="245" spans="1:51" s="12" customFormat="1" ht="13.5">
      <c r="A245" s="350"/>
      <c r="B245" s="351"/>
      <c r="C245" s="350"/>
      <c r="D245" s="346" t="s">
        <v>171</v>
      </c>
      <c r="E245" s="352" t="s">
        <v>5</v>
      </c>
      <c r="F245" s="353" t="s">
        <v>288</v>
      </c>
      <c r="G245" s="350"/>
      <c r="H245" s="354">
        <v>2.167</v>
      </c>
      <c r="I245" s="350"/>
      <c r="J245" s="350"/>
      <c r="K245" s="350"/>
      <c r="L245" s="119"/>
      <c r="M245" s="122"/>
      <c r="N245" s="123"/>
      <c r="O245" s="123"/>
      <c r="P245" s="123"/>
      <c r="Q245" s="123"/>
      <c r="R245" s="123"/>
      <c r="S245" s="123"/>
      <c r="T245" s="124"/>
      <c r="AT245" s="120" t="s">
        <v>171</v>
      </c>
      <c r="AU245" s="120" t="s">
        <v>90</v>
      </c>
      <c r="AV245" s="12" t="s">
        <v>90</v>
      </c>
      <c r="AW245" s="12" t="s">
        <v>42</v>
      </c>
      <c r="AX245" s="12" t="s">
        <v>82</v>
      </c>
      <c r="AY245" s="120" t="s">
        <v>163</v>
      </c>
    </row>
    <row r="246" spans="1:51" s="12" customFormat="1" ht="13.5">
      <c r="A246" s="350"/>
      <c r="B246" s="351"/>
      <c r="C246" s="350"/>
      <c r="D246" s="346" t="s">
        <v>171</v>
      </c>
      <c r="E246" s="352" t="s">
        <v>5</v>
      </c>
      <c r="F246" s="353" t="s">
        <v>289</v>
      </c>
      <c r="G246" s="350"/>
      <c r="H246" s="354">
        <v>2.857</v>
      </c>
      <c r="I246" s="350"/>
      <c r="J246" s="350"/>
      <c r="K246" s="350"/>
      <c r="L246" s="119"/>
      <c r="M246" s="122"/>
      <c r="N246" s="123"/>
      <c r="O246" s="123"/>
      <c r="P246" s="123"/>
      <c r="Q246" s="123"/>
      <c r="R246" s="123"/>
      <c r="S246" s="123"/>
      <c r="T246" s="124"/>
      <c r="AT246" s="120" t="s">
        <v>171</v>
      </c>
      <c r="AU246" s="120" t="s">
        <v>90</v>
      </c>
      <c r="AV246" s="12" t="s">
        <v>90</v>
      </c>
      <c r="AW246" s="12" t="s">
        <v>42</v>
      </c>
      <c r="AX246" s="12" t="s">
        <v>82</v>
      </c>
      <c r="AY246" s="120" t="s">
        <v>163</v>
      </c>
    </row>
    <row r="247" spans="1:51" s="12" customFormat="1" ht="13.5">
      <c r="A247" s="350"/>
      <c r="B247" s="351"/>
      <c r="C247" s="350"/>
      <c r="D247" s="346" t="s">
        <v>171</v>
      </c>
      <c r="E247" s="352" t="s">
        <v>5</v>
      </c>
      <c r="F247" s="353" t="s">
        <v>290</v>
      </c>
      <c r="G247" s="350"/>
      <c r="H247" s="354">
        <v>2.857</v>
      </c>
      <c r="I247" s="350"/>
      <c r="J247" s="350"/>
      <c r="K247" s="350"/>
      <c r="L247" s="119"/>
      <c r="M247" s="122"/>
      <c r="N247" s="123"/>
      <c r="O247" s="123"/>
      <c r="P247" s="123"/>
      <c r="Q247" s="123"/>
      <c r="R247" s="123"/>
      <c r="S247" s="123"/>
      <c r="T247" s="124"/>
      <c r="AT247" s="120" t="s">
        <v>171</v>
      </c>
      <c r="AU247" s="120" t="s">
        <v>90</v>
      </c>
      <c r="AV247" s="12" t="s">
        <v>90</v>
      </c>
      <c r="AW247" s="12" t="s">
        <v>42</v>
      </c>
      <c r="AX247" s="12" t="s">
        <v>82</v>
      </c>
      <c r="AY247" s="120" t="s">
        <v>163</v>
      </c>
    </row>
    <row r="248" spans="1:51" s="12" customFormat="1" ht="13.5">
      <c r="A248" s="350"/>
      <c r="B248" s="351"/>
      <c r="C248" s="350"/>
      <c r="D248" s="346" t="s">
        <v>171</v>
      </c>
      <c r="E248" s="352" t="s">
        <v>5</v>
      </c>
      <c r="F248" s="353" t="s">
        <v>291</v>
      </c>
      <c r="G248" s="350"/>
      <c r="H248" s="354">
        <v>2.857</v>
      </c>
      <c r="I248" s="350"/>
      <c r="J248" s="350"/>
      <c r="K248" s="350"/>
      <c r="L248" s="119"/>
      <c r="M248" s="122"/>
      <c r="N248" s="123"/>
      <c r="O248" s="123"/>
      <c r="P248" s="123"/>
      <c r="Q248" s="123"/>
      <c r="R248" s="123"/>
      <c r="S248" s="123"/>
      <c r="T248" s="124"/>
      <c r="AT248" s="120" t="s">
        <v>171</v>
      </c>
      <c r="AU248" s="120" t="s">
        <v>90</v>
      </c>
      <c r="AV248" s="12" t="s">
        <v>90</v>
      </c>
      <c r="AW248" s="12" t="s">
        <v>42</v>
      </c>
      <c r="AX248" s="12" t="s">
        <v>82</v>
      </c>
      <c r="AY248" s="120" t="s">
        <v>163</v>
      </c>
    </row>
    <row r="249" spans="1:51" s="12" customFormat="1" ht="13.5">
      <c r="A249" s="350"/>
      <c r="B249" s="351"/>
      <c r="C249" s="350"/>
      <c r="D249" s="346" t="s">
        <v>171</v>
      </c>
      <c r="E249" s="352" t="s">
        <v>5</v>
      </c>
      <c r="F249" s="353" t="s">
        <v>292</v>
      </c>
      <c r="G249" s="350"/>
      <c r="H249" s="354">
        <v>2.857</v>
      </c>
      <c r="I249" s="350"/>
      <c r="J249" s="350"/>
      <c r="K249" s="350"/>
      <c r="L249" s="119"/>
      <c r="M249" s="122"/>
      <c r="N249" s="123"/>
      <c r="O249" s="123"/>
      <c r="P249" s="123"/>
      <c r="Q249" s="123"/>
      <c r="R249" s="123"/>
      <c r="S249" s="123"/>
      <c r="T249" s="124"/>
      <c r="AT249" s="120" t="s">
        <v>171</v>
      </c>
      <c r="AU249" s="120" t="s">
        <v>90</v>
      </c>
      <c r="AV249" s="12" t="s">
        <v>90</v>
      </c>
      <c r="AW249" s="12" t="s">
        <v>42</v>
      </c>
      <c r="AX249" s="12" t="s">
        <v>82</v>
      </c>
      <c r="AY249" s="120" t="s">
        <v>163</v>
      </c>
    </row>
    <row r="250" spans="1:51" s="13" customFormat="1" ht="13.5">
      <c r="A250" s="355"/>
      <c r="B250" s="356"/>
      <c r="C250" s="355"/>
      <c r="D250" s="346" t="s">
        <v>171</v>
      </c>
      <c r="E250" s="357" t="s">
        <v>5</v>
      </c>
      <c r="F250" s="358" t="s">
        <v>176</v>
      </c>
      <c r="G250" s="355"/>
      <c r="H250" s="359">
        <v>13.595</v>
      </c>
      <c r="I250" s="355"/>
      <c r="J250" s="355"/>
      <c r="K250" s="355"/>
      <c r="L250" s="125"/>
      <c r="M250" s="127"/>
      <c r="N250" s="128"/>
      <c r="O250" s="128"/>
      <c r="P250" s="128"/>
      <c r="Q250" s="128"/>
      <c r="R250" s="128"/>
      <c r="S250" s="128"/>
      <c r="T250" s="129"/>
      <c r="AT250" s="126" t="s">
        <v>171</v>
      </c>
      <c r="AU250" s="126" t="s">
        <v>90</v>
      </c>
      <c r="AV250" s="13" t="s">
        <v>93</v>
      </c>
      <c r="AW250" s="13" t="s">
        <v>42</v>
      </c>
      <c r="AX250" s="13" t="s">
        <v>82</v>
      </c>
      <c r="AY250" s="126" t="s">
        <v>163</v>
      </c>
    </row>
    <row r="251" spans="1:51" s="12" customFormat="1" ht="13.5">
      <c r="A251" s="350"/>
      <c r="B251" s="351"/>
      <c r="C251" s="350"/>
      <c r="D251" s="346" t="s">
        <v>171</v>
      </c>
      <c r="E251" s="352" t="s">
        <v>5</v>
      </c>
      <c r="F251" s="353" t="s">
        <v>293</v>
      </c>
      <c r="G251" s="350"/>
      <c r="H251" s="354">
        <v>2.758</v>
      </c>
      <c r="I251" s="350"/>
      <c r="J251" s="350"/>
      <c r="K251" s="350"/>
      <c r="L251" s="119"/>
      <c r="M251" s="122"/>
      <c r="N251" s="123"/>
      <c r="O251" s="123"/>
      <c r="P251" s="123"/>
      <c r="Q251" s="123"/>
      <c r="R251" s="123"/>
      <c r="S251" s="123"/>
      <c r="T251" s="124"/>
      <c r="AT251" s="120" t="s">
        <v>171</v>
      </c>
      <c r="AU251" s="120" t="s">
        <v>90</v>
      </c>
      <c r="AV251" s="12" t="s">
        <v>90</v>
      </c>
      <c r="AW251" s="12" t="s">
        <v>42</v>
      </c>
      <c r="AX251" s="12" t="s">
        <v>82</v>
      </c>
      <c r="AY251" s="120" t="s">
        <v>163</v>
      </c>
    </row>
    <row r="252" spans="1:51" s="12" customFormat="1" ht="13.5">
      <c r="A252" s="350"/>
      <c r="B252" s="351"/>
      <c r="C252" s="350"/>
      <c r="D252" s="346" t="s">
        <v>171</v>
      </c>
      <c r="E252" s="352" t="s">
        <v>5</v>
      </c>
      <c r="F252" s="353" t="s">
        <v>294</v>
      </c>
      <c r="G252" s="350"/>
      <c r="H252" s="354">
        <v>2.758</v>
      </c>
      <c r="I252" s="350"/>
      <c r="J252" s="350"/>
      <c r="K252" s="350"/>
      <c r="L252" s="119"/>
      <c r="M252" s="122"/>
      <c r="N252" s="123"/>
      <c r="O252" s="123"/>
      <c r="P252" s="123"/>
      <c r="Q252" s="123"/>
      <c r="R252" s="123"/>
      <c r="S252" s="123"/>
      <c r="T252" s="124"/>
      <c r="AT252" s="120" t="s">
        <v>171</v>
      </c>
      <c r="AU252" s="120" t="s">
        <v>90</v>
      </c>
      <c r="AV252" s="12" t="s">
        <v>90</v>
      </c>
      <c r="AW252" s="12" t="s">
        <v>42</v>
      </c>
      <c r="AX252" s="12" t="s">
        <v>82</v>
      </c>
      <c r="AY252" s="120" t="s">
        <v>163</v>
      </c>
    </row>
    <row r="253" spans="1:51" s="12" customFormat="1" ht="13.5">
      <c r="A253" s="350"/>
      <c r="B253" s="351"/>
      <c r="C253" s="350"/>
      <c r="D253" s="346" t="s">
        <v>171</v>
      </c>
      <c r="E253" s="352" t="s">
        <v>5</v>
      </c>
      <c r="F253" s="353" t="s">
        <v>295</v>
      </c>
      <c r="G253" s="350"/>
      <c r="H253" s="354">
        <v>2.167</v>
      </c>
      <c r="I253" s="350"/>
      <c r="J253" s="350"/>
      <c r="K253" s="350"/>
      <c r="L253" s="119"/>
      <c r="M253" s="122"/>
      <c r="N253" s="123"/>
      <c r="O253" s="123"/>
      <c r="P253" s="123"/>
      <c r="Q253" s="123"/>
      <c r="R253" s="123"/>
      <c r="S253" s="123"/>
      <c r="T253" s="124"/>
      <c r="AT253" s="120" t="s">
        <v>171</v>
      </c>
      <c r="AU253" s="120" t="s">
        <v>90</v>
      </c>
      <c r="AV253" s="12" t="s">
        <v>90</v>
      </c>
      <c r="AW253" s="12" t="s">
        <v>42</v>
      </c>
      <c r="AX253" s="12" t="s">
        <v>82</v>
      </c>
      <c r="AY253" s="120" t="s">
        <v>163</v>
      </c>
    </row>
    <row r="254" spans="1:51" s="12" customFormat="1" ht="13.5">
      <c r="A254" s="350"/>
      <c r="B254" s="351"/>
      <c r="C254" s="350"/>
      <c r="D254" s="346" t="s">
        <v>171</v>
      </c>
      <c r="E254" s="352" t="s">
        <v>5</v>
      </c>
      <c r="F254" s="353" t="s">
        <v>296</v>
      </c>
      <c r="G254" s="350"/>
      <c r="H254" s="354">
        <v>2.857</v>
      </c>
      <c r="I254" s="350"/>
      <c r="J254" s="350"/>
      <c r="K254" s="350"/>
      <c r="L254" s="119"/>
      <c r="M254" s="122"/>
      <c r="N254" s="123"/>
      <c r="O254" s="123"/>
      <c r="P254" s="123"/>
      <c r="Q254" s="123"/>
      <c r="R254" s="123"/>
      <c r="S254" s="123"/>
      <c r="T254" s="124"/>
      <c r="AT254" s="120" t="s">
        <v>171</v>
      </c>
      <c r="AU254" s="120" t="s">
        <v>90</v>
      </c>
      <c r="AV254" s="12" t="s">
        <v>90</v>
      </c>
      <c r="AW254" s="12" t="s">
        <v>42</v>
      </c>
      <c r="AX254" s="12" t="s">
        <v>82</v>
      </c>
      <c r="AY254" s="120" t="s">
        <v>163</v>
      </c>
    </row>
    <row r="255" spans="1:51" s="12" customFormat="1" ht="13.5">
      <c r="A255" s="350"/>
      <c r="B255" s="351"/>
      <c r="C255" s="350"/>
      <c r="D255" s="346" t="s">
        <v>171</v>
      </c>
      <c r="E255" s="352" t="s">
        <v>5</v>
      </c>
      <c r="F255" s="353" t="s">
        <v>297</v>
      </c>
      <c r="G255" s="350"/>
      <c r="H255" s="354">
        <v>2.857</v>
      </c>
      <c r="I255" s="350"/>
      <c r="J255" s="350"/>
      <c r="K255" s="350"/>
      <c r="L255" s="119"/>
      <c r="M255" s="122"/>
      <c r="N255" s="123"/>
      <c r="O255" s="123"/>
      <c r="P255" s="123"/>
      <c r="Q255" s="123"/>
      <c r="R255" s="123"/>
      <c r="S255" s="123"/>
      <c r="T255" s="124"/>
      <c r="AT255" s="120" t="s">
        <v>171</v>
      </c>
      <c r="AU255" s="120" t="s">
        <v>90</v>
      </c>
      <c r="AV255" s="12" t="s">
        <v>90</v>
      </c>
      <c r="AW255" s="12" t="s">
        <v>42</v>
      </c>
      <c r="AX255" s="12" t="s">
        <v>82</v>
      </c>
      <c r="AY255" s="120" t="s">
        <v>163</v>
      </c>
    </row>
    <row r="256" spans="1:51" s="12" customFormat="1" ht="13.5">
      <c r="A256" s="350"/>
      <c r="B256" s="351"/>
      <c r="C256" s="350"/>
      <c r="D256" s="346" t="s">
        <v>171</v>
      </c>
      <c r="E256" s="352" t="s">
        <v>5</v>
      </c>
      <c r="F256" s="353" t="s">
        <v>298</v>
      </c>
      <c r="G256" s="350"/>
      <c r="H256" s="354">
        <v>2.758</v>
      </c>
      <c r="I256" s="350"/>
      <c r="J256" s="350"/>
      <c r="K256" s="350"/>
      <c r="L256" s="119"/>
      <c r="M256" s="122"/>
      <c r="N256" s="123"/>
      <c r="O256" s="123"/>
      <c r="P256" s="123"/>
      <c r="Q256" s="123"/>
      <c r="R256" s="123"/>
      <c r="S256" s="123"/>
      <c r="T256" s="124"/>
      <c r="AT256" s="120" t="s">
        <v>171</v>
      </c>
      <c r="AU256" s="120" t="s">
        <v>90</v>
      </c>
      <c r="AV256" s="12" t="s">
        <v>90</v>
      </c>
      <c r="AW256" s="12" t="s">
        <v>42</v>
      </c>
      <c r="AX256" s="12" t="s">
        <v>82</v>
      </c>
      <c r="AY256" s="120" t="s">
        <v>163</v>
      </c>
    </row>
    <row r="257" spans="1:51" s="12" customFormat="1" ht="13.5">
      <c r="A257" s="350"/>
      <c r="B257" s="351"/>
      <c r="C257" s="350"/>
      <c r="D257" s="346" t="s">
        <v>171</v>
      </c>
      <c r="E257" s="352" t="s">
        <v>5</v>
      </c>
      <c r="F257" s="353" t="s">
        <v>299</v>
      </c>
      <c r="G257" s="350"/>
      <c r="H257" s="354">
        <v>2.758</v>
      </c>
      <c r="I257" s="350"/>
      <c r="J257" s="350"/>
      <c r="K257" s="350"/>
      <c r="L257" s="119"/>
      <c r="M257" s="122"/>
      <c r="N257" s="123"/>
      <c r="O257" s="123"/>
      <c r="P257" s="123"/>
      <c r="Q257" s="123"/>
      <c r="R257" s="123"/>
      <c r="S257" s="123"/>
      <c r="T257" s="124"/>
      <c r="AT257" s="120" t="s">
        <v>171</v>
      </c>
      <c r="AU257" s="120" t="s">
        <v>90</v>
      </c>
      <c r="AV257" s="12" t="s">
        <v>90</v>
      </c>
      <c r="AW257" s="12" t="s">
        <v>42</v>
      </c>
      <c r="AX257" s="12" t="s">
        <v>82</v>
      </c>
      <c r="AY257" s="120" t="s">
        <v>163</v>
      </c>
    </row>
    <row r="258" spans="1:51" s="13" customFormat="1" ht="13.5">
      <c r="A258" s="355"/>
      <c r="B258" s="356"/>
      <c r="C258" s="355"/>
      <c r="D258" s="346" t="s">
        <v>171</v>
      </c>
      <c r="E258" s="357" t="s">
        <v>5</v>
      </c>
      <c r="F258" s="358" t="s">
        <v>179</v>
      </c>
      <c r="G258" s="355"/>
      <c r="H258" s="359">
        <v>18.913</v>
      </c>
      <c r="I258" s="355"/>
      <c r="J258" s="355"/>
      <c r="K258" s="355"/>
      <c r="L258" s="125"/>
      <c r="M258" s="127"/>
      <c r="N258" s="128"/>
      <c r="O258" s="128"/>
      <c r="P258" s="128"/>
      <c r="Q258" s="128"/>
      <c r="R258" s="128"/>
      <c r="S258" s="128"/>
      <c r="T258" s="129"/>
      <c r="AT258" s="126" t="s">
        <v>171</v>
      </c>
      <c r="AU258" s="126" t="s">
        <v>90</v>
      </c>
      <c r="AV258" s="13" t="s">
        <v>93</v>
      </c>
      <c r="AW258" s="13" t="s">
        <v>42</v>
      </c>
      <c r="AX258" s="13" t="s">
        <v>82</v>
      </c>
      <c r="AY258" s="126" t="s">
        <v>163</v>
      </c>
    </row>
    <row r="259" spans="1:51" s="12" customFormat="1" ht="13.5">
      <c r="A259" s="350"/>
      <c r="B259" s="351"/>
      <c r="C259" s="350"/>
      <c r="D259" s="346" t="s">
        <v>171</v>
      </c>
      <c r="E259" s="352" t="s">
        <v>5</v>
      </c>
      <c r="F259" s="353" t="s">
        <v>300</v>
      </c>
      <c r="G259" s="350"/>
      <c r="H259" s="354">
        <v>1.576</v>
      </c>
      <c r="I259" s="350"/>
      <c r="J259" s="350"/>
      <c r="K259" s="350"/>
      <c r="L259" s="119"/>
      <c r="M259" s="122"/>
      <c r="N259" s="123"/>
      <c r="O259" s="123"/>
      <c r="P259" s="123"/>
      <c r="Q259" s="123"/>
      <c r="R259" s="123"/>
      <c r="S259" s="123"/>
      <c r="T259" s="124"/>
      <c r="AT259" s="120" t="s">
        <v>171</v>
      </c>
      <c r="AU259" s="120" t="s">
        <v>90</v>
      </c>
      <c r="AV259" s="12" t="s">
        <v>90</v>
      </c>
      <c r="AW259" s="12" t="s">
        <v>42</v>
      </c>
      <c r="AX259" s="12" t="s">
        <v>82</v>
      </c>
      <c r="AY259" s="120" t="s">
        <v>163</v>
      </c>
    </row>
    <row r="260" spans="1:51" s="12" customFormat="1" ht="13.5">
      <c r="A260" s="350"/>
      <c r="B260" s="351"/>
      <c r="C260" s="350"/>
      <c r="D260" s="346" t="s">
        <v>171</v>
      </c>
      <c r="E260" s="352" t="s">
        <v>5</v>
      </c>
      <c r="F260" s="353" t="s">
        <v>301</v>
      </c>
      <c r="G260" s="350"/>
      <c r="H260" s="354">
        <v>1.773</v>
      </c>
      <c r="I260" s="350"/>
      <c r="J260" s="350"/>
      <c r="K260" s="350"/>
      <c r="L260" s="119"/>
      <c r="M260" s="122"/>
      <c r="N260" s="123"/>
      <c r="O260" s="123"/>
      <c r="P260" s="123"/>
      <c r="Q260" s="123"/>
      <c r="R260" s="123"/>
      <c r="S260" s="123"/>
      <c r="T260" s="124"/>
      <c r="AT260" s="120" t="s">
        <v>171</v>
      </c>
      <c r="AU260" s="120" t="s">
        <v>90</v>
      </c>
      <c r="AV260" s="12" t="s">
        <v>90</v>
      </c>
      <c r="AW260" s="12" t="s">
        <v>42</v>
      </c>
      <c r="AX260" s="12" t="s">
        <v>82</v>
      </c>
      <c r="AY260" s="120" t="s">
        <v>163</v>
      </c>
    </row>
    <row r="261" spans="1:51" s="12" customFormat="1" ht="13.5">
      <c r="A261" s="350"/>
      <c r="B261" s="351"/>
      <c r="C261" s="350"/>
      <c r="D261" s="346" t="s">
        <v>171</v>
      </c>
      <c r="E261" s="352" t="s">
        <v>5</v>
      </c>
      <c r="F261" s="353" t="s">
        <v>302</v>
      </c>
      <c r="G261" s="350"/>
      <c r="H261" s="354">
        <v>1.773</v>
      </c>
      <c r="I261" s="350"/>
      <c r="J261" s="350"/>
      <c r="K261" s="350"/>
      <c r="L261" s="119"/>
      <c r="M261" s="122"/>
      <c r="N261" s="123"/>
      <c r="O261" s="123"/>
      <c r="P261" s="123"/>
      <c r="Q261" s="123"/>
      <c r="R261" s="123"/>
      <c r="S261" s="123"/>
      <c r="T261" s="124"/>
      <c r="AT261" s="120" t="s">
        <v>171</v>
      </c>
      <c r="AU261" s="120" t="s">
        <v>90</v>
      </c>
      <c r="AV261" s="12" t="s">
        <v>90</v>
      </c>
      <c r="AW261" s="12" t="s">
        <v>42</v>
      </c>
      <c r="AX261" s="12" t="s">
        <v>82</v>
      </c>
      <c r="AY261" s="120" t="s">
        <v>163</v>
      </c>
    </row>
    <row r="262" spans="1:51" s="12" customFormat="1" ht="13.5">
      <c r="A262" s="350"/>
      <c r="B262" s="351"/>
      <c r="C262" s="350"/>
      <c r="D262" s="346" t="s">
        <v>171</v>
      </c>
      <c r="E262" s="352" t="s">
        <v>5</v>
      </c>
      <c r="F262" s="353" t="s">
        <v>303</v>
      </c>
      <c r="G262" s="350"/>
      <c r="H262" s="354">
        <v>2.758</v>
      </c>
      <c r="I262" s="350"/>
      <c r="J262" s="350"/>
      <c r="K262" s="350"/>
      <c r="L262" s="119"/>
      <c r="M262" s="122"/>
      <c r="N262" s="123"/>
      <c r="O262" s="123"/>
      <c r="P262" s="123"/>
      <c r="Q262" s="123"/>
      <c r="R262" s="123"/>
      <c r="S262" s="123"/>
      <c r="T262" s="124"/>
      <c r="AT262" s="120" t="s">
        <v>171</v>
      </c>
      <c r="AU262" s="120" t="s">
        <v>90</v>
      </c>
      <c r="AV262" s="12" t="s">
        <v>90</v>
      </c>
      <c r="AW262" s="12" t="s">
        <v>42</v>
      </c>
      <c r="AX262" s="12" t="s">
        <v>82</v>
      </c>
      <c r="AY262" s="120" t="s">
        <v>163</v>
      </c>
    </row>
    <row r="263" spans="1:51" s="12" customFormat="1" ht="13.5">
      <c r="A263" s="350"/>
      <c r="B263" s="351"/>
      <c r="C263" s="350"/>
      <c r="D263" s="346" t="s">
        <v>171</v>
      </c>
      <c r="E263" s="352" t="s">
        <v>5</v>
      </c>
      <c r="F263" s="353" t="s">
        <v>304</v>
      </c>
      <c r="G263" s="350"/>
      <c r="H263" s="354">
        <v>2.758</v>
      </c>
      <c r="I263" s="350"/>
      <c r="J263" s="350"/>
      <c r="K263" s="350"/>
      <c r="L263" s="119"/>
      <c r="M263" s="122"/>
      <c r="N263" s="123"/>
      <c r="O263" s="123"/>
      <c r="P263" s="123"/>
      <c r="Q263" s="123"/>
      <c r="R263" s="123"/>
      <c r="S263" s="123"/>
      <c r="T263" s="124"/>
      <c r="AT263" s="120" t="s">
        <v>171</v>
      </c>
      <c r="AU263" s="120" t="s">
        <v>90</v>
      </c>
      <c r="AV263" s="12" t="s">
        <v>90</v>
      </c>
      <c r="AW263" s="12" t="s">
        <v>42</v>
      </c>
      <c r="AX263" s="12" t="s">
        <v>82</v>
      </c>
      <c r="AY263" s="120" t="s">
        <v>163</v>
      </c>
    </row>
    <row r="264" spans="1:51" s="13" customFormat="1" ht="13.5">
      <c r="A264" s="355"/>
      <c r="B264" s="356"/>
      <c r="C264" s="355"/>
      <c r="D264" s="346" t="s">
        <v>171</v>
      </c>
      <c r="E264" s="357" t="s">
        <v>5</v>
      </c>
      <c r="F264" s="358" t="s">
        <v>181</v>
      </c>
      <c r="G264" s="355"/>
      <c r="H264" s="359">
        <v>10.638</v>
      </c>
      <c r="I264" s="355"/>
      <c r="J264" s="355"/>
      <c r="K264" s="355"/>
      <c r="L264" s="125"/>
      <c r="M264" s="127"/>
      <c r="N264" s="128"/>
      <c r="O264" s="128"/>
      <c r="P264" s="128"/>
      <c r="Q264" s="128"/>
      <c r="R264" s="128"/>
      <c r="S264" s="128"/>
      <c r="T264" s="129"/>
      <c r="AT264" s="126" t="s">
        <v>171</v>
      </c>
      <c r="AU264" s="126" t="s">
        <v>90</v>
      </c>
      <c r="AV264" s="13" t="s">
        <v>93</v>
      </c>
      <c r="AW264" s="13" t="s">
        <v>42</v>
      </c>
      <c r="AX264" s="13" t="s">
        <v>82</v>
      </c>
      <c r="AY264" s="126" t="s">
        <v>163</v>
      </c>
    </row>
    <row r="265" spans="1:51" s="12" customFormat="1" ht="13.5">
      <c r="A265" s="350"/>
      <c r="B265" s="351"/>
      <c r="C265" s="350"/>
      <c r="D265" s="346" t="s">
        <v>171</v>
      </c>
      <c r="E265" s="352" t="s">
        <v>5</v>
      </c>
      <c r="F265" s="353" t="s">
        <v>305</v>
      </c>
      <c r="G265" s="350"/>
      <c r="H265" s="354">
        <v>2.758</v>
      </c>
      <c r="I265" s="350"/>
      <c r="J265" s="350"/>
      <c r="K265" s="350"/>
      <c r="L265" s="119"/>
      <c r="M265" s="122"/>
      <c r="N265" s="123"/>
      <c r="O265" s="123"/>
      <c r="P265" s="123"/>
      <c r="Q265" s="123"/>
      <c r="R265" s="123"/>
      <c r="S265" s="123"/>
      <c r="T265" s="124"/>
      <c r="AT265" s="120" t="s">
        <v>171</v>
      </c>
      <c r="AU265" s="120" t="s">
        <v>90</v>
      </c>
      <c r="AV265" s="12" t="s">
        <v>90</v>
      </c>
      <c r="AW265" s="12" t="s">
        <v>42</v>
      </c>
      <c r="AX265" s="12" t="s">
        <v>82</v>
      </c>
      <c r="AY265" s="120" t="s">
        <v>163</v>
      </c>
    </row>
    <row r="266" spans="1:51" s="13" customFormat="1" ht="13.5">
      <c r="A266" s="355"/>
      <c r="B266" s="356"/>
      <c r="C266" s="355"/>
      <c r="D266" s="346" t="s">
        <v>171</v>
      </c>
      <c r="E266" s="357" t="s">
        <v>5</v>
      </c>
      <c r="F266" s="358" t="s">
        <v>184</v>
      </c>
      <c r="G266" s="355"/>
      <c r="H266" s="359">
        <v>2.758</v>
      </c>
      <c r="I266" s="355"/>
      <c r="J266" s="355"/>
      <c r="K266" s="355"/>
      <c r="L266" s="125"/>
      <c r="M266" s="127"/>
      <c r="N266" s="128"/>
      <c r="O266" s="128"/>
      <c r="P266" s="128"/>
      <c r="Q266" s="128"/>
      <c r="R266" s="128"/>
      <c r="S266" s="128"/>
      <c r="T266" s="129"/>
      <c r="AT266" s="126" t="s">
        <v>171</v>
      </c>
      <c r="AU266" s="126" t="s">
        <v>90</v>
      </c>
      <c r="AV266" s="13" t="s">
        <v>93</v>
      </c>
      <c r="AW266" s="13" t="s">
        <v>42</v>
      </c>
      <c r="AX266" s="13" t="s">
        <v>82</v>
      </c>
      <c r="AY266" s="126" t="s">
        <v>163</v>
      </c>
    </row>
    <row r="267" spans="1:51" s="14" customFormat="1" ht="13.5">
      <c r="A267" s="360"/>
      <c r="B267" s="361"/>
      <c r="C267" s="360"/>
      <c r="D267" s="362" t="s">
        <v>171</v>
      </c>
      <c r="E267" s="363" t="s">
        <v>5</v>
      </c>
      <c r="F267" s="364" t="s">
        <v>185</v>
      </c>
      <c r="G267" s="360"/>
      <c r="H267" s="365">
        <v>45.904</v>
      </c>
      <c r="I267" s="360"/>
      <c r="J267" s="360"/>
      <c r="K267" s="360"/>
      <c r="L267" s="130"/>
      <c r="M267" s="131"/>
      <c r="N267" s="132"/>
      <c r="O267" s="132"/>
      <c r="P267" s="132"/>
      <c r="Q267" s="132"/>
      <c r="R267" s="132"/>
      <c r="S267" s="132"/>
      <c r="T267" s="133"/>
      <c r="AT267" s="134" t="s">
        <v>171</v>
      </c>
      <c r="AU267" s="134" t="s">
        <v>90</v>
      </c>
      <c r="AV267" s="14" t="s">
        <v>96</v>
      </c>
      <c r="AW267" s="14" t="s">
        <v>42</v>
      </c>
      <c r="AX267" s="14" t="s">
        <v>44</v>
      </c>
      <c r="AY267" s="134" t="s">
        <v>163</v>
      </c>
    </row>
    <row r="268" spans="1:65" s="1" customFormat="1" ht="22.5" customHeight="1">
      <c r="A268" s="267"/>
      <c r="B268" s="268"/>
      <c r="C268" s="338" t="s">
        <v>306</v>
      </c>
      <c r="D268" s="338" t="s">
        <v>165</v>
      </c>
      <c r="E268" s="339" t="s">
        <v>307</v>
      </c>
      <c r="F268" s="340" t="s">
        <v>308</v>
      </c>
      <c r="G268" s="341" t="s">
        <v>188</v>
      </c>
      <c r="H268" s="342">
        <v>24.49</v>
      </c>
      <c r="I268" s="107"/>
      <c r="J268" s="343">
        <f>ROUND(I268*H268,2)</f>
        <v>0</v>
      </c>
      <c r="K268" s="340" t="s">
        <v>169</v>
      </c>
      <c r="L268" s="38"/>
      <c r="M268" s="108" t="s">
        <v>5</v>
      </c>
      <c r="N268" s="109" t="s">
        <v>53</v>
      </c>
      <c r="O268" s="39"/>
      <c r="P268" s="110">
        <f>O268*H268</f>
        <v>0</v>
      </c>
      <c r="Q268" s="110">
        <v>2E-05</v>
      </c>
      <c r="R268" s="110">
        <f>Q268*H268</f>
        <v>0.0004898</v>
      </c>
      <c r="S268" s="110">
        <v>0</v>
      </c>
      <c r="T268" s="111">
        <f>S268*H268</f>
        <v>0</v>
      </c>
      <c r="AR268" s="24" t="s">
        <v>96</v>
      </c>
      <c r="AT268" s="24" t="s">
        <v>165</v>
      </c>
      <c r="AU268" s="24" t="s">
        <v>90</v>
      </c>
      <c r="AY268" s="24" t="s">
        <v>163</v>
      </c>
      <c r="BE268" s="112">
        <f>IF(N268="základní",J268,0)</f>
        <v>0</v>
      </c>
      <c r="BF268" s="112">
        <f>IF(N268="snížená",J268,0)</f>
        <v>0</v>
      </c>
      <c r="BG268" s="112">
        <f>IF(N268="zákl. přenesená",J268,0)</f>
        <v>0</v>
      </c>
      <c r="BH268" s="112">
        <f>IF(N268="sníž. přenesená",J268,0)</f>
        <v>0</v>
      </c>
      <c r="BI268" s="112">
        <f>IF(N268="nulová",J268,0)</f>
        <v>0</v>
      </c>
      <c r="BJ268" s="24" t="s">
        <v>44</v>
      </c>
      <c r="BK268" s="112">
        <f>ROUND(I268*H268,2)</f>
        <v>0</v>
      </c>
      <c r="BL268" s="24" t="s">
        <v>96</v>
      </c>
      <c r="BM268" s="24" t="s">
        <v>309</v>
      </c>
    </row>
    <row r="269" spans="1:47" s="1" customFormat="1" ht="175.5">
      <c r="A269" s="267"/>
      <c r="B269" s="268"/>
      <c r="C269" s="267"/>
      <c r="D269" s="346" t="s">
        <v>190</v>
      </c>
      <c r="E269" s="267"/>
      <c r="F269" s="366" t="s">
        <v>287</v>
      </c>
      <c r="G269" s="267"/>
      <c r="H269" s="267"/>
      <c r="I269" s="267"/>
      <c r="J269" s="267"/>
      <c r="K269" s="267"/>
      <c r="L269" s="38"/>
      <c r="M269" s="136"/>
      <c r="N269" s="39"/>
      <c r="O269" s="39"/>
      <c r="P269" s="39"/>
      <c r="Q269" s="39"/>
      <c r="R269" s="39"/>
      <c r="S269" s="39"/>
      <c r="T269" s="60"/>
      <c r="AT269" s="24" t="s">
        <v>190</v>
      </c>
      <c r="AU269" s="24" t="s">
        <v>90</v>
      </c>
    </row>
    <row r="270" spans="1:51" s="11" customFormat="1" ht="13.5">
      <c r="A270" s="344"/>
      <c r="B270" s="345"/>
      <c r="C270" s="344"/>
      <c r="D270" s="346" t="s">
        <v>171</v>
      </c>
      <c r="E270" s="347" t="s">
        <v>5</v>
      </c>
      <c r="F270" s="348" t="s">
        <v>172</v>
      </c>
      <c r="G270" s="344"/>
      <c r="H270" s="349" t="s">
        <v>5</v>
      </c>
      <c r="I270" s="344"/>
      <c r="J270" s="344"/>
      <c r="K270" s="344"/>
      <c r="L270" s="113"/>
      <c r="M270" s="116"/>
      <c r="N270" s="117"/>
      <c r="O270" s="117"/>
      <c r="P270" s="117"/>
      <c r="Q270" s="117"/>
      <c r="R270" s="117"/>
      <c r="S270" s="117"/>
      <c r="T270" s="118"/>
      <c r="AT270" s="114" t="s">
        <v>171</v>
      </c>
      <c r="AU270" s="114" t="s">
        <v>90</v>
      </c>
      <c r="AV270" s="11" t="s">
        <v>44</v>
      </c>
      <c r="AW270" s="11" t="s">
        <v>42</v>
      </c>
      <c r="AX270" s="11" t="s">
        <v>82</v>
      </c>
      <c r="AY270" s="114" t="s">
        <v>163</v>
      </c>
    </row>
    <row r="271" spans="1:51" s="11" customFormat="1" ht="13.5">
      <c r="A271" s="344"/>
      <c r="B271" s="345"/>
      <c r="C271" s="344"/>
      <c r="D271" s="346" t="s">
        <v>171</v>
      </c>
      <c r="E271" s="347" t="s">
        <v>5</v>
      </c>
      <c r="F271" s="348" t="s">
        <v>310</v>
      </c>
      <c r="G271" s="344"/>
      <c r="H271" s="349" t="s">
        <v>5</v>
      </c>
      <c r="I271" s="344"/>
      <c r="J271" s="344"/>
      <c r="K271" s="344"/>
      <c r="L271" s="113"/>
      <c r="M271" s="116"/>
      <c r="N271" s="117"/>
      <c r="O271" s="117"/>
      <c r="P271" s="117"/>
      <c r="Q271" s="117"/>
      <c r="R271" s="117"/>
      <c r="S271" s="117"/>
      <c r="T271" s="118"/>
      <c r="AT271" s="114" t="s">
        <v>171</v>
      </c>
      <c r="AU271" s="114" t="s">
        <v>90</v>
      </c>
      <c r="AV271" s="11" t="s">
        <v>44</v>
      </c>
      <c r="AW271" s="11" t="s">
        <v>42</v>
      </c>
      <c r="AX271" s="11" t="s">
        <v>82</v>
      </c>
      <c r="AY271" s="114" t="s">
        <v>163</v>
      </c>
    </row>
    <row r="272" spans="1:51" s="12" customFormat="1" ht="13.5">
      <c r="A272" s="350"/>
      <c r="B272" s="351"/>
      <c r="C272" s="350"/>
      <c r="D272" s="346" t="s">
        <v>171</v>
      </c>
      <c r="E272" s="352" t="s">
        <v>5</v>
      </c>
      <c r="F272" s="353" t="s">
        <v>311</v>
      </c>
      <c r="G272" s="350"/>
      <c r="H272" s="354">
        <v>1.31</v>
      </c>
      <c r="I272" s="350"/>
      <c r="J272" s="350"/>
      <c r="K272" s="350"/>
      <c r="L272" s="119"/>
      <c r="M272" s="122"/>
      <c r="N272" s="123"/>
      <c r="O272" s="123"/>
      <c r="P272" s="123"/>
      <c r="Q272" s="123"/>
      <c r="R272" s="123"/>
      <c r="S272" s="123"/>
      <c r="T272" s="124"/>
      <c r="AT272" s="120" t="s">
        <v>171</v>
      </c>
      <c r="AU272" s="120" t="s">
        <v>90</v>
      </c>
      <c r="AV272" s="12" t="s">
        <v>90</v>
      </c>
      <c r="AW272" s="12" t="s">
        <v>42</v>
      </c>
      <c r="AX272" s="12" t="s">
        <v>82</v>
      </c>
      <c r="AY272" s="120" t="s">
        <v>163</v>
      </c>
    </row>
    <row r="273" spans="1:51" s="12" customFormat="1" ht="13.5">
      <c r="A273" s="350"/>
      <c r="B273" s="351"/>
      <c r="C273" s="350"/>
      <c r="D273" s="346" t="s">
        <v>171</v>
      </c>
      <c r="E273" s="352" t="s">
        <v>5</v>
      </c>
      <c r="F273" s="353" t="s">
        <v>312</v>
      </c>
      <c r="G273" s="350"/>
      <c r="H273" s="354">
        <v>1.401</v>
      </c>
      <c r="I273" s="350"/>
      <c r="J273" s="350"/>
      <c r="K273" s="350"/>
      <c r="L273" s="119"/>
      <c r="M273" s="122"/>
      <c r="N273" s="123"/>
      <c r="O273" s="123"/>
      <c r="P273" s="123"/>
      <c r="Q273" s="123"/>
      <c r="R273" s="123"/>
      <c r="S273" s="123"/>
      <c r="T273" s="124"/>
      <c r="AT273" s="120" t="s">
        <v>171</v>
      </c>
      <c r="AU273" s="120" t="s">
        <v>90</v>
      </c>
      <c r="AV273" s="12" t="s">
        <v>90</v>
      </c>
      <c r="AW273" s="12" t="s">
        <v>42</v>
      </c>
      <c r="AX273" s="12" t="s">
        <v>82</v>
      </c>
      <c r="AY273" s="120" t="s">
        <v>163</v>
      </c>
    </row>
    <row r="274" spans="1:51" s="12" customFormat="1" ht="13.5">
      <c r="A274" s="350"/>
      <c r="B274" s="351"/>
      <c r="C274" s="350"/>
      <c r="D274" s="346" t="s">
        <v>171</v>
      </c>
      <c r="E274" s="352" t="s">
        <v>5</v>
      </c>
      <c r="F274" s="353" t="s">
        <v>313</v>
      </c>
      <c r="G274" s="350"/>
      <c r="H274" s="354">
        <v>1.401</v>
      </c>
      <c r="I274" s="350"/>
      <c r="J274" s="350"/>
      <c r="K274" s="350"/>
      <c r="L274" s="119"/>
      <c r="M274" s="122"/>
      <c r="N274" s="123"/>
      <c r="O274" s="123"/>
      <c r="P274" s="123"/>
      <c r="Q274" s="123"/>
      <c r="R274" s="123"/>
      <c r="S274" s="123"/>
      <c r="T274" s="124"/>
      <c r="AT274" s="120" t="s">
        <v>171</v>
      </c>
      <c r="AU274" s="120" t="s">
        <v>90</v>
      </c>
      <c r="AV274" s="12" t="s">
        <v>90</v>
      </c>
      <c r="AW274" s="12" t="s">
        <v>42</v>
      </c>
      <c r="AX274" s="12" t="s">
        <v>82</v>
      </c>
      <c r="AY274" s="120" t="s">
        <v>163</v>
      </c>
    </row>
    <row r="275" spans="1:51" s="12" customFormat="1" ht="13.5">
      <c r="A275" s="350"/>
      <c r="B275" s="351"/>
      <c r="C275" s="350"/>
      <c r="D275" s="346" t="s">
        <v>171</v>
      </c>
      <c r="E275" s="352" t="s">
        <v>5</v>
      </c>
      <c r="F275" s="353" t="s">
        <v>314</v>
      </c>
      <c r="G275" s="350"/>
      <c r="H275" s="354">
        <v>1.401</v>
      </c>
      <c r="I275" s="350"/>
      <c r="J275" s="350"/>
      <c r="K275" s="350"/>
      <c r="L275" s="119"/>
      <c r="M275" s="122"/>
      <c r="N275" s="123"/>
      <c r="O275" s="123"/>
      <c r="P275" s="123"/>
      <c r="Q275" s="123"/>
      <c r="R275" s="123"/>
      <c r="S275" s="123"/>
      <c r="T275" s="124"/>
      <c r="AT275" s="120" t="s">
        <v>171</v>
      </c>
      <c r="AU275" s="120" t="s">
        <v>90</v>
      </c>
      <c r="AV275" s="12" t="s">
        <v>90</v>
      </c>
      <c r="AW275" s="12" t="s">
        <v>42</v>
      </c>
      <c r="AX275" s="12" t="s">
        <v>82</v>
      </c>
      <c r="AY275" s="120" t="s">
        <v>163</v>
      </c>
    </row>
    <row r="276" spans="1:51" s="12" customFormat="1" ht="13.5">
      <c r="A276" s="350"/>
      <c r="B276" s="351"/>
      <c r="C276" s="350"/>
      <c r="D276" s="346" t="s">
        <v>171</v>
      </c>
      <c r="E276" s="352" t="s">
        <v>5</v>
      </c>
      <c r="F276" s="353" t="s">
        <v>315</v>
      </c>
      <c r="G276" s="350"/>
      <c r="H276" s="354">
        <v>1.401</v>
      </c>
      <c r="I276" s="350"/>
      <c r="J276" s="350"/>
      <c r="K276" s="350"/>
      <c r="L276" s="119"/>
      <c r="M276" s="122"/>
      <c r="N276" s="123"/>
      <c r="O276" s="123"/>
      <c r="P276" s="123"/>
      <c r="Q276" s="123"/>
      <c r="R276" s="123"/>
      <c r="S276" s="123"/>
      <c r="T276" s="124"/>
      <c r="AT276" s="120" t="s">
        <v>171</v>
      </c>
      <c r="AU276" s="120" t="s">
        <v>90</v>
      </c>
      <c r="AV276" s="12" t="s">
        <v>90</v>
      </c>
      <c r="AW276" s="12" t="s">
        <v>42</v>
      </c>
      <c r="AX276" s="12" t="s">
        <v>82</v>
      </c>
      <c r="AY276" s="120" t="s">
        <v>163</v>
      </c>
    </row>
    <row r="277" spans="1:51" s="13" customFormat="1" ht="13.5">
      <c r="A277" s="355"/>
      <c r="B277" s="356"/>
      <c r="C277" s="355"/>
      <c r="D277" s="346" t="s">
        <v>171</v>
      </c>
      <c r="E277" s="357" t="s">
        <v>5</v>
      </c>
      <c r="F277" s="358" t="s">
        <v>176</v>
      </c>
      <c r="G277" s="355"/>
      <c r="H277" s="359">
        <v>6.914</v>
      </c>
      <c r="I277" s="355"/>
      <c r="J277" s="355"/>
      <c r="K277" s="355"/>
      <c r="L277" s="125"/>
      <c r="M277" s="127"/>
      <c r="N277" s="128"/>
      <c r="O277" s="128"/>
      <c r="P277" s="128"/>
      <c r="Q277" s="128"/>
      <c r="R277" s="128"/>
      <c r="S277" s="128"/>
      <c r="T277" s="129"/>
      <c r="AT277" s="126" t="s">
        <v>171</v>
      </c>
      <c r="AU277" s="126" t="s">
        <v>90</v>
      </c>
      <c r="AV277" s="13" t="s">
        <v>93</v>
      </c>
      <c r="AW277" s="13" t="s">
        <v>42</v>
      </c>
      <c r="AX277" s="13" t="s">
        <v>82</v>
      </c>
      <c r="AY277" s="126" t="s">
        <v>163</v>
      </c>
    </row>
    <row r="278" spans="1:51" s="12" customFormat="1" ht="13.5">
      <c r="A278" s="350"/>
      <c r="B278" s="351"/>
      <c r="C278" s="350"/>
      <c r="D278" s="346" t="s">
        <v>171</v>
      </c>
      <c r="E278" s="352" t="s">
        <v>5</v>
      </c>
      <c r="F278" s="353" t="s">
        <v>316</v>
      </c>
      <c r="G278" s="350"/>
      <c r="H278" s="354">
        <v>1.388</v>
      </c>
      <c r="I278" s="350"/>
      <c r="J278" s="350"/>
      <c r="K278" s="350"/>
      <c r="L278" s="119"/>
      <c r="M278" s="122"/>
      <c r="N278" s="123"/>
      <c r="O278" s="123"/>
      <c r="P278" s="123"/>
      <c r="Q278" s="123"/>
      <c r="R278" s="123"/>
      <c r="S278" s="123"/>
      <c r="T278" s="124"/>
      <c r="AT278" s="120" t="s">
        <v>171</v>
      </c>
      <c r="AU278" s="120" t="s">
        <v>90</v>
      </c>
      <c r="AV278" s="12" t="s">
        <v>90</v>
      </c>
      <c r="AW278" s="12" t="s">
        <v>42</v>
      </c>
      <c r="AX278" s="12" t="s">
        <v>82</v>
      </c>
      <c r="AY278" s="120" t="s">
        <v>163</v>
      </c>
    </row>
    <row r="279" spans="1:51" s="12" customFormat="1" ht="13.5">
      <c r="A279" s="350"/>
      <c r="B279" s="351"/>
      <c r="C279" s="350"/>
      <c r="D279" s="346" t="s">
        <v>171</v>
      </c>
      <c r="E279" s="352" t="s">
        <v>5</v>
      </c>
      <c r="F279" s="353" t="s">
        <v>317</v>
      </c>
      <c r="G279" s="350"/>
      <c r="H279" s="354">
        <v>1.388</v>
      </c>
      <c r="I279" s="350"/>
      <c r="J279" s="350"/>
      <c r="K279" s="350"/>
      <c r="L279" s="119"/>
      <c r="M279" s="122"/>
      <c r="N279" s="123"/>
      <c r="O279" s="123"/>
      <c r="P279" s="123"/>
      <c r="Q279" s="123"/>
      <c r="R279" s="123"/>
      <c r="S279" s="123"/>
      <c r="T279" s="124"/>
      <c r="AT279" s="120" t="s">
        <v>171</v>
      </c>
      <c r="AU279" s="120" t="s">
        <v>90</v>
      </c>
      <c r="AV279" s="12" t="s">
        <v>90</v>
      </c>
      <c r="AW279" s="12" t="s">
        <v>42</v>
      </c>
      <c r="AX279" s="12" t="s">
        <v>82</v>
      </c>
      <c r="AY279" s="120" t="s">
        <v>163</v>
      </c>
    </row>
    <row r="280" spans="1:51" s="12" customFormat="1" ht="13.5">
      <c r="A280" s="350"/>
      <c r="B280" s="351"/>
      <c r="C280" s="350"/>
      <c r="D280" s="346" t="s">
        <v>171</v>
      </c>
      <c r="E280" s="352" t="s">
        <v>5</v>
      </c>
      <c r="F280" s="353" t="s">
        <v>318</v>
      </c>
      <c r="G280" s="350"/>
      <c r="H280" s="354">
        <v>1.31</v>
      </c>
      <c r="I280" s="350"/>
      <c r="J280" s="350"/>
      <c r="K280" s="350"/>
      <c r="L280" s="119"/>
      <c r="M280" s="122"/>
      <c r="N280" s="123"/>
      <c r="O280" s="123"/>
      <c r="P280" s="123"/>
      <c r="Q280" s="123"/>
      <c r="R280" s="123"/>
      <c r="S280" s="123"/>
      <c r="T280" s="124"/>
      <c r="AT280" s="120" t="s">
        <v>171</v>
      </c>
      <c r="AU280" s="120" t="s">
        <v>90</v>
      </c>
      <c r="AV280" s="12" t="s">
        <v>90</v>
      </c>
      <c r="AW280" s="12" t="s">
        <v>42</v>
      </c>
      <c r="AX280" s="12" t="s">
        <v>82</v>
      </c>
      <c r="AY280" s="120" t="s">
        <v>163</v>
      </c>
    </row>
    <row r="281" spans="1:51" s="12" customFormat="1" ht="13.5">
      <c r="A281" s="350"/>
      <c r="B281" s="351"/>
      <c r="C281" s="350"/>
      <c r="D281" s="346" t="s">
        <v>171</v>
      </c>
      <c r="E281" s="352" t="s">
        <v>5</v>
      </c>
      <c r="F281" s="353" t="s">
        <v>319</v>
      </c>
      <c r="G281" s="350"/>
      <c r="H281" s="354">
        <v>1.401</v>
      </c>
      <c r="I281" s="350"/>
      <c r="J281" s="350"/>
      <c r="K281" s="350"/>
      <c r="L281" s="119"/>
      <c r="M281" s="122"/>
      <c r="N281" s="123"/>
      <c r="O281" s="123"/>
      <c r="P281" s="123"/>
      <c r="Q281" s="123"/>
      <c r="R281" s="123"/>
      <c r="S281" s="123"/>
      <c r="T281" s="124"/>
      <c r="AT281" s="120" t="s">
        <v>171</v>
      </c>
      <c r="AU281" s="120" t="s">
        <v>90</v>
      </c>
      <c r="AV281" s="12" t="s">
        <v>90</v>
      </c>
      <c r="AW281" s="12" t="s">
        <v>42</v>
      </c>
      <c r="AX281" s="12" t="s">
        <v>82</v>
      </c>
      <c r="AY281" s="120" t="s">
        <v>163</v>
      </c>
    </row>
    <row r="282" spans="1:51" s="12" customFormat="1" ht="13.5">
      <c r="A282" s="350"/>
      <c r="B282" s="351"/>
      <c r="C282" s="350"/>
      <c r="D282" s="346" t="s">
        <v>171</v>
      </c>
      <c r="E282" s="352" t="s">
        <v>5</v>
      </c>
      <c r="F282" s="353" t="s">
        <v>320</v>
      </c>
      <c r="G282" s="350"/>
      <c r="H282" s="354">
        <v>1.401</v>
      </c>
      <c r="I282" s="350"/>
      <c r="J282" s="350"/>
      <c r="K282" s="350"/>
      <c r="L282" s="119"/>
      <c r="M282" s="122"/>
      <c r="N282" s="123"/>
      <c r="O282" s="123"/>
      <c r="P282" s="123"/>
      <c r="Q282" s="123"/>
      <c r="R282" s="123"/>
      <c r="S282" s="123"/>
      <c r="T282" s="124"/>
      <c r="AT282" s="120" t="s">
        <v>171</v>
      </c>
      <c r="AU282" s="120" t="s">
        <v>90</v>
      </c>
      <c r="AV282" s="12" t="s">
        <v>90</v>
      </c>
      <c r="AW282" s="12" t="s">
        <v>42</v>
      </c>
      <c r="AX282" s="12" t="s">
        <v>82</v>
      </c>
      <c r="AY282" s="120" t="s">
        <v>163</v>
      </c>
    </row>
    <row r="283" spans="1:51" s="12" customFormat="1" ht="13.5">
      <c r="A283" s="350"/>
      <c r="B283" s="351"/>
      <c r="C283" s="350"/>
      <c r="D283" s="346" t="s">
        <v>171</v>
      </c>
      <c r="E283" s="352" t="s">
        <v>5</v>
      </c>
      <c r="F283" s="353" t="s">
        <v>321</v>
      </c>
      <c r="G283" s="350"/>
      <c r="H283" s="354">
        <v>1.388</v>
      </c>
      <c r="I283" s="350"/>
      <c r="J283" s="350"/>
      <c r="K283" s="350"/>
      <c r="L283" s="119"/>
      <c r="M283" s="122"/>
      <c r="N283" s="123"/>
      <c r="O283" s="123"/>
      <c r="P283" s="123"/>
      <c r="Q283" s="123"/>
      <c r="R283" s="123"/>
      <c r="S283" s="123"/>
      <c r="T283" s="124"/>
      <c r="AT283" s="120" t="s">
        <v>171</v>
      </c>
      <c r="AU283" s="120" t="s">
        <v>90</v>
      </c>
      <c r="AV283" s="12" t="s">
        <v>90</v>
      </c>
      <c r="AW283" s="12" t="s">
        <v>42</v>
      </c>
      <c r="AX283" s="12" t="s">
        <v>82</v>
      </c>
      <c r="AY283" s="120" t="s">
        <v>163</v>
      </c>
    </row>
    <row r="284" spans="1:51" s="12" customFormat="1" ht="13.5">
      <c r="A284" s="350"/>
      <c r="B284" s="351"/>
      <c r="C284" s="350"/>
      <c r="D284" s="346" t="s">
        <v>171</v>
      </c>
      <c r="E284" s="352" t="s">
        <v>5</v>
      </c>
      <c r="F284" s="353" t="s">
        <v>322</v>
      </c>
      <c r="G284" s="350"/>
      <c r="H284" s="354">
        <v>1.388</v>
      </c>
      <c r="I284" s="350"/>
      <c r="J284" s="350"/>
      <c r="K284" s="350"/>
      <c r="L284" s="119"/>
      <c r="M284" s="122"/>
      <c r="N284" s="123"/>
      <c r="O284" s="123"/>
      <c r="P284" s="123"/>
      <c r="Q284" s="123"/>
      <c r="R284" s="123"/>
      <c r="S284" s="123"/>
      <c r="T284" s="124"/>
      <c r="AT284" s="120" t="s">
        <v>171</v>
      </c>
      <c r="AU284" s="120" t="s">
        <v>90</v>
      </c>
      <c r="AV284" s="12" t="s">
        <v>90</v>
      </c>
      <c r="AW284" s="12" t="s">
        <v>42</v>
      </c>
      <c r="AX284" s="12" t="s">
        <v>82</v>
      </c>
      <c r="AY284" s="120" t="s">
        <v>163</v>
      </c>
    </row>
    <row r="285" spans="1:51" s="13" customFormat="1" ht="13.5">
      <c r="A285" s="355"/>
      <c r="B285" s="356"/>
      <c r="C285" s="355"/>
      <c r="D285" s="346" t="s">
        <v>171</v>
      </c>
      <c r="E285" s="357" t="s">
        <v>5</v>
      </c>
      <c r="F285" s="358" t="s">
        <v>179</v>
      </c>
      <c r="G285" s="355"/>
      <c r="H285" s="359">
        <v>9.664</v>
      </c>
      <c r="I285" s="355"/>
      <c r="J285" s="355"/>
      <c r="K285" s="355"/>
      <c r="L285" s="125"/>
      <c r="M285" s="127"/>
      <c r="N285" s="128"/>
      <c r="O285" s="128"/>
      <c r="P285" s="128"/>
      <c r="Q285" s="128"/>
      <c r="R285" s="128"/>
      <c r="S285" s="128"/>
      <c r="T285" s="129"/>
      <c r="AT285" s="126" t="s">
        <v>171</v>
      </c>
      <c r="AU285" s="126" t="s">
        <v>90</v>
      </c>
      <c r="AV285" s="13" t="s">
        <v>93</v>
      </c>
      <c r="AW285" s="13" t="s">
        <v>42</v>
      </c>
      <c r="AX285" s="13" t="s">
        <v>82</v>
      </c>
      <c r="AY285" s="126" t="s">
        <v>163</v>
      </c>
    </row>
    <row r="286" spans="1:51" s="12" customFormat="1" ht="13.5">
      <c r="A286" s="350"/>
      <c r="B286" s="351"/>
      <c r="C286" s="350"/>
      <c r="D286" s="346" t="s">
        <v>171</v>
      </c>
      <c r="E286" s="352" t="s">
        <v>5</v>
      </c>
      <c r="F286" s="353" t="s">
        <v>323</v>
      </c>
      <c r="G286" s="350"/>
      <c r="H286" s="354">
        <v>1.232</v>
      </c>
      <c r="I286" s="350"/>
      <c r="J286" s="350"/>
      <c r="K286" s="350"/>
      <c r="L286" s="119"/>
      <c r="M286" s="122"/>
      <c r="N286" s="123"/>
      <c r="O286" s="123"/>
      <c r="P286" s="123"/>
      <c r="Q286" s="123"/>
      <c r="R286" s="123"/>
      <c r="S286" s="123"/>
      <c r="T286" s="124"/>
      <c r="AT286" s="120" t="s">
        <v>171</v>
      </c>
      <c r="AU286" s="120" t="s">
        <v>90</v>
      </c>
      <c r="AV286" s="12" t="s">
        <v>90</v>
      </c>
      <c r="AW286" s="12" t="s">
        <v>42</v>
      </c>
      <c r="AX286" s="12" t="s">
        <v>82</v>
      </c>
      <c r="AY286" s="120" t="s">
        <v>163</v>
      </c>
    </row>
    <row r="287" spans="1:51" s="12" customFormat="1" ht="13.5">
      <c r="A287" s="350"/>
      <c r="B287" s="351"/>
      <c r="C287" s="350"/>
      <c r="D287" s="346" t="s">
        <v>171</v>
      </c>
      <c r="E287" s="352" t="s">
        <v>5</v>
      </c>
      <c r="F287" s="353" t="s">
        <v>324</v>
      </c>
      <c r="G287" s="350"/>
      <c r="H287" s="354">
        <v>1.258</v>
      </c>
      <c r="I287" s="350"/>
      <c r="J287" s="350"/>
      <c r="K287" s="350"/>
      <c r="L287" s="119"/>
      <c r="M287" s="122"/>
      <c r="N287" s="123"/>
      <c r="O287" s="123"/>
      <c r="P287" s="123"/>
      <c r="Q287" s="123"/>
      <c r="R287" s="123"/>
      <c r="S287" s="123"/>
      <c r="T287" s="124"/>
      <c r="AT287" s="120" t="s">
        <v>171</v>
      </c>
      <c r="AU287" s="120" t="s">
        <v>90</v>
      </c>
      <c r="AV287" s="12" t="s">
        <v>90</v>
      </c>
      <c r="AW287" s="12" t="s">
        <v>42</v>
      </c>
      <c r="AX287" s="12" t="s">
        <v>82</v>
      </c>
      <c r="AY287" s="120" t="s">
        <v>163</v>
      </c>
    </row>
    <row r="288" spans="1:51" s="12" customFormat="1" ht="13.5">
      <c r="A288" s="350"/>
      <c r="B288" s="351"/>
      <c r="C288" s="350"/>
      <c r="D288" s="346" t="s">
        <v>171</v>
      </c>
      <c r="E288" s="352" t="s">
        <v>5</v>
      </c>
      <c r="F288" s="353" t="s">
        <v>325</v>
      </c>
      <c r="G288" s="350"/>
      <c r="H288" s="354">
        <v>1.258</v>
      </c>
      <c r="I288" s="350"/>
      <c r="J288" s="350"/>
      <c r="K288" s="350"/>
      <c r="L288" s="119"/>
      <c r="M288" s="122"/>
      <c r="N288" s="123"/>
      <c r="O288" s="123"/>
      <c r="P288" s="123"/>
      <c r="Q288" s="123"/>
      <c r="R288" s="123"/>
      <c r="S288" s="123"/>
      <c r="T288" s="124"/>
      <c r="AT288" s="120" t="s">
        <v>171</v>
      </c>
      <c r="AU288" s="120" t="s">
        <v>90</v>
      </c>
      <c r="AV288" s="12" t="s">
        <v>90</v>
      </c>
      <c r="AW288" s="12" t="s">
        <v>42</v>
      </c>
      <c r="AX288" s="12" t="s">
        <v>82</v>
      </c>
      <c r="AY288" s="120" t="s">
        <v>163</v>
      </c>
    </row>
    <row r="289" spans="1:51" s="12" customFormat="1" ht="13.5">
      <c r="A289" s="350"/>
      <c r="B289" s="351"/>
      <c r="C289" s="350"/>
      <c r="D289" s="346" t="s">
        <v>171</v>
      </c>
      <c r="E289" s="352" t="s">
        <v>5</v>
      </c>
      <c r="F289" s="353" t="s">
        <v>326</v>
      </c>
      <c r="G289" s="350"/>
      <c r="H289" s="354">
        <v>1.388</v>
      </c>
      <c r="I289" s="350"/>
      <c r="J289" s="350"/>
      <c r="K289" s="350"/>
      <c r="L289" s="119"/>
      <c r="M289" s="122"/>
      <c r="N289" s="123"/>
      <c r="O289" s="123"/>
      <c r="P289" s="123"/>
      <c r="Q289" s="123"/>
      <c r="R289" s="123"/>
      <c r="S289" s="123"/>
      <c r="T289" s="124"/>
      <c r="AT289" s="120" t="s">
        <v>171</v>
      </c>
      <c r="AU289" s="120" t="s">
        <v>90</v>
      </c>
      <c r="AV289" s="12" t="s">
        <v>90</v>
      </c>
      <c r="AW289" s="12" t="s">
        <v>42</v>
      </c>
      <c r="AX289" s="12" t="s">
        <v>82</v>
      </c>
      <c r="AY289" s="120" t="s">
        <v>163</v>
      </c>
    </row>
    <row r="290" spans="1:51" s="12" customFormat="1" ht="13.5">
      <c r="A290" s="350"/>
      <c r="B290" s="351"/>
      <c r="C290" s="350"/>
      <c r="D290" s="346" t="s">
        <v>171</v>
      </c>
      <c r="E290" s="352" t="s">
        <v>5</v>
      </c>
      <c r="F290" s="353" t="s">
        <v>327</v>
      </c>
      <c r="G290" s="350"/>
      <c r="H290" s="354">
        <v>1.388</v>
      </c>
      <c r="I290" s="350"/>
      <c r="J290" s="350"/>
      <c r="K290" s="350"/>
      <c r="L290" s="119"/>
      <c r="M290" s="122"/>
      <c r="N290" s="123"/>
      <c r="O290" s="123"/>
      <c r="P290" s="123"/>
      <c r="Q290" s="123"/>
      <c r="R290" s="123"/>
      <c r="S290" s="123"/>
      <c r="T290" s="124"/>
      <c r="AT290" s="120" t="s">
        <v>171</v>
      </c>
      <c r="AU290" s="120" t="s">
        <v>90</v>
      </c>
      <c r="AV290" s="12" t="s">
        <v>90</v>
      </c>
      <c r="AW290" s="12" t="s">
        <v>42</v>
      </c>
      <c r="AX290" s="12" t="s">
        <v>82</v>
      </c>
      <c r="AY290" s="120" t="s">
        <v>163</v>
      </c>
    </row>
    <row r="291" spans="1:51" s="13" customFormat="1" ht="13.5">
      <c r="A291" s="355"/>
      <c r="B291" s="356"/>
      <c r="C291" s="355"/>
      <c r="D291" s="346" t="s">
        <v>171</v>
      </c>
      <c r="E291" s="357" t="s">
        <v>5</v>
      </c>
      <c r="F291" s="358" t="s">
        <v>181</v>
      </c>
      <c r="G291" s="355"/>
      <c r="H291" s="359">
        <v>6.524</v>
      </c>
      <c r="I291" s="355"/>
      <c r="J291" s="355"/>
      <c r="K291" s="355"/>
      <c r="L291" s="125"/>
      <c r="M291" s="127"/>
      <c r="N291" s="128"/>
      <c r="O291" s="128"/>
      <c r="P291" s="128"/>
      <c r="Q291" s="128"/>
      <c r="R291" s="128"/>
      <c r="S291" s="128"/>
      <c r="T291" s="129"/>
      <c r="AT291" s="126" t="s">
        <v>171</v>
      </c>
      <c r="AU291" s="126" t="s">
        <v>90</v>
      </c>
      <c r="AV291" s="13" t="s">
        <v>93</v>
      </c>
      <c r="AW291" s="13" t="s">
        <v>42</v>
      </c>
      <c r="AX291" s="13" t="s">
        <v>82</v>
      </c>
      <c r="AY291" s="126" t="s">
        <v>163</v>
      </c>
    </row>
    <row r="292" spans="1:51" s="12" customFormat="1" ht="13.5">
      <c r="A292" s="350"/>
      <c r="B292" s="351"/>
      <c r="C292" s="350"/>
      <c r="D292" s="346" t="s">
        <v>171</v>
      </c>
      <c r="E292" s="352" t="s">
        <v>5</v>
      </c>
      <c r="F292" s="353" t="s">
        <v>328</v>
      </c>
      <c r="G292" s="350"/>
      <c r="H292" s="354">
        <v>1.388</v>
      </c>
      <c r="I292" s="350"/>
      <c r="J292" s="350"/>
      <c r="K292" s="350"/>
      <c r="L292" s="119"/>
      <c r="M292" s="122"/>
      <c r="N292" s="123"/>
      <c r="O292" s="123"/>
      <c r="P292" s="123"/>
      <c r="Q292" s="123"/>
      <c r="R292" s="123"/>
      <c r="S292" s="123"/>
      <c r="T292" s="124"/>
      <c r="AT292" s="120" t="s">
        <v>171</v>
      </c>
      <c r="AU292" s="120" t="s">
        <v>90</v>
      </c>
      <c r="AV292" s="12" t="s">
        <v>90</v>
      </c>
      <c r="AW292" s="12" t="s">
        <v>42</v>
      </c>
      <c r="AX292" s="12" t="s">
        <v>82</v>
      </c>
      <c r="AY292" s="120" t="s">
        <v>163</v>
      </c>
    </row>
    <row r="293" spans="1:51" s="13" customFormat="1" ht="13.5">
      <c r="A293" s="355"/>
      <c r="B293" s="356"/>
      <c r="C293" s="355"/>
      <c r="D293" s="346" t="s">
        <v>171</v>
      </c>
      <c r="E293" s="357" t="s">
        <v>5</v>
      </c>
      <c r="F293" s="358" t="s">
        <v>184</v>
      </c>
      <c r="G293" s="355"/>
      <c r="H293" s="359">
        <v>1.388</v>
      </c>
      <c r="I293" s="355"/>
      <c r="J293" s="355"/>
      <c r="K293" s="355"/>
      <c r="L293" s="125"/>
      <c r="M293" s="127"/>
      <c r="N293" s="128"/>
      <c r="O293" s="128"/>
      <c r="P293" s="128"/>
      <c r="Q293" s="128"/>
      <c r="R293" s="128"/>
      <c r="S293" s="128"/>
      <c r="T293" s="129"/>
      <c r="AT293" s="126" t="s">
        <v>171</v>
      </c>
      <c r="AU293" s="126" t="s">
        <v>90</v>
      </c>
      <c r="AV293" s="13" t="s">
        <v>93</v>
      </c>
      <c r="AW293" s="13" t="s">
        <v>42</v>
      </c>
      <c r="AX293" s="13" t="s">
        <v>82</v>
      </c>
      <c r="AY293" s="126" t="s">
        <v>163</v>
      </c>
    </row>
    <row r="294" spans="1:51" s="14" customFormat="1" ht="13.5">
      <c r="A294" s="360"/>
      <c r="B294" s="361"/>
      <c r="C294" s="360"/>
      <c r="D294" s="362" t="s">
        <v>171</v>
      </c>
      <c r="E294" s="363" t="s">
        <v>5</v>
      </c>
      <c r="F294" s="364" t="s">
        <v>185</v>
      </c>
      <c r="G294" s="360"/>
      <c r="H294" s="365">
        <v>24.49</v>
      </c>
      <c r="I294" s="360"/>
      <c r="J294" s="360"/>
      <c r="K294" s="360"/>
      <c r="L294" s="130"/>
      <c r="M294" s="131"/>
      <c r="N294" s="132"/>
      <c r="O294" s="132"/>
      <c r="P294" s="132"/>
      <c r="Q294" s="132"/>
      <c r="R294" s="132"/>
      <c r="S294" s="132"/>
      <c r="T294" s="133"/>
      <c r="AT294" s="134" t="s">
        <v>171</v>
      </c>
      <c r="AU294" s="134" t="s">
        <v>90</v>
      </c>
      <c r="AV294" s="14" t="s">
        <v>96</v>
      </c>
      <c r="AW294" s="14" t="s">
        <v>42</v>
      </c>
      <c r="AX294" s="14" t="s">
        <v>44</v>
      </c>
      <c r="AY294" s="134" t="s">
        <v>163</v>
      </c>
    </row>
    <row r="295" spans="1:65" s="1" customFormat="1" ht="22.5" customHeight="1">
      <c r="A295" s="267"/>
      <c r="B295" s="268"/>
      <c r="C295" s="338" t="s">
        <v>11</v>
      </c>
      <c r="D295" s="338" t="s">
        <v>165</v>
      </c>
      <c r="E295" s="339" t="s">
        <v>329</v>
      </c>
      <c r="F295" s="340" t="s">
        <v>330</v>
      </c>
      <c r="G295" s="341" t="s">
        <v>188</v>
      </c>
      <c r="H295" s="342">
        <v>72</v>
      </c>
      <c r="I295" s="107"/>
      <c r="J295" s="343">
        <f>ROUND(I295*H295,2)</f>
        <v>0</v>
      </c>
      <c r="K295" s="340" t="s">
        <v>169</v>
      </c>
      <c r="L295" s="38"/>
      <c r="M295" s="108" t="s">
        <v>5</v>
      </c>
      <c r="N295" s="109" t="s">
        <v>53</v>
      </c>
      <c r="O295" s="39"/>
      <c r="P295" s="110">
        <f>O295*H295</f>
        <v>0</v>
      </c>
      <c r="Q295" s="110">
        <v>1E-05</v>
      </c>
      <c r="R295" s="110">
        <f>Q295*H295</f>
        <v>0.00072</v>
      </c>
      <c r="S295" s="110">
        <v>0</v>
      </c>
      <c r="T295" s="111">
        <f>S295*H295</f>
        <v>0</v>
      </c>
      <c r="AR295" s="24" t="s">
        <v>96</v>
      </c>
      <c r="AT295" s="24" t="s">
        <v>165</v>
      </c>
      <c r="AU295" s="24" t="s">
        <v>90</v>
      </c>
      <c r="AY295" s="24" t="s">
        <v>163</v>
      </c>
      <c r="BE295" s="112">
        <f>IF(N295="základní",J295,0)</f>
        <v>0</v>
      </c>
      <c r="BF295" s="112">
        <f>IF(N295="snížená",J295,0)</f>
        <v>0</v>
      </c>
      <c r="BG295" s="112">
        <f>IF(N295="zákl. přenesená",J295,0)</f>
        <v>0</v>
      </c>
      <c r="BH295" s="112">
        <f>IF(N295="sníž. přenesená",J295,0)</f>
        <v>0</v>
      </c>
      <c r="BI295" s="112">
        <f>IF(N295="nulová",J295,0)</f>
        <v>0</v>
      </c>
      <c r="BJ295" s="24" t="s">
        <v>44</v>
      </c>
      <c r="BK295" s="112">
        <f>ROUND(I295*H295,2)</f>
        <v>0</v>
      </c>
      <c r="BL295" s="24" t="s">
        <v>96</v>
      </c>
      <c r="BM295" s="24" t="s">
        <v>331</v>
      </c>
    </row>
    <row r="296" spans="1:47" s="1" customFormat="1" ht="175.5">
      <c r="A296" s="267"/>
      <c r="B296" s="268"/>
      <c r="C296" s="267"/>
      <c r="D296" s="346" t="s">
        <v>190</v>
      </c>
      <c r="E296" s="267"/>
      <c r="F296" s="366" t="s">
        <v>287</v>
      </c>
      <c r="G296" s="267"/>
      <c r="H296" s="267"/>
      <c r="I296" s="267"/>
      <c r="J296" s="267"/>
      <c r="K296" s="267"/>
      <c r="L296" s="38"/>
      <c r="M296" s="136"/>
      <c r="N296" s="39"/>
      <c r="O296" s="39"/>
      <c r="P296" s="39"/>
      <c r="Q296" s="39"/>
      <c r="R296" s="39"/>
      <c r="S296" s="39"/>
      <c r="T296" s="60"/>
      <c r="AT296" s="24" t="s">
        <v>190</v>
      </c>
      <c r="AU296" s="24" t="s">
        <v>90</v>
      </c>
    </row>
    <row r="297" spans="1:51" s="11" customFormat="1" ht="13.5">
      <c r="A297" s="344"/>
      <c r="B297" s="345"/>
      <c r="C297" s="344"/>
      <c r="D297" s="346" t="s">
        <v>171</v>
      </c>
      <c r="E297" s="347" t="s">
        <v>5</v>
      </c>
      <c r="F297" s="348" t="s">
        <v>172</v>
      </c>
      <c r="G297" s="344"/>
      <c r="H297" s="349" t="s">
        <v>5</v>
      </c>
      <c r="I297" s="344"/>
      <c r="J297" s="344"/>
      <c r="K297" s="344"/>
      <c r="L297" s="113"/>
      <c r="M297" s="116"/>
      <c r="N297" s="117"/>
      <c r="O297" s="117"/>
      <c r="P297" s="117"/>
      <c r="Q297" s="117"/>
      <c r="R297" s="117"/>
      <c r="S297" s="117"/>
      <c r="T297" s="118"/>
      <c r="AT297" s="114" t="s">
        <v>171</v>
      </c>
      <c r="AU297" s="114" t="s">
        <v>90</v>
      </c>
      <c r="AV297" s="11" t="s">
        <v>44</v>
      </c>
      <c r="AW297" s="11" t="s">
        <v>42</v>
      </c>
      <c r="AX297" s="11" t="s">
        <v>82</v>
      </c>
      <c r="AY297" s="114" t="s">
        <v>163</v>
      </c>
    </row>
    <row r="298" spans="1:51" s="11" customFormat="1" ht="13.5">
      <c r="A298" s="344"/>
      <c r="B298" s="345"/>
      <c r="C298" s="344"/>
      <c r="D298" s="346" t="s">
        <v>171</v>
      </c>
      <c r="E298" s="347" t="s">
        <v>5</v>
      </c>
      <c r="F298" s="348" t="s">
        <v>332</v>
      </c>
      <c r="G298" s="344"/>
      <c r="H298" s="349" t="s">
        <v>5</v>
      </c>
      <c r="I298" s="344"/>
      <c r="J298" s="344"/>
      <c r="K298" s="344"/>
      <c r="L298" s="113"/>
      <c r="M298" s="116"/>
      <c r="N298" s="117"/>
      <c r="O298" s="117"/>
      <c r="P298" s="117"/>
      <c r="Q298" s="117"/>
      <c r="R298" s="117"/>
      <c r="S298" s="117"/>
      <c r="T298" s="118"/>
      <c r="AT298" s="114" t="s">
        <v>171</v>
      </c>
      <c r="AU298" s="114" t="s">
        <v>90</v>
      </c>
      <c r="AV298" s="11" t="s">
        <v>44</v>
      </c>
      <c r="AW298" s="11" t="s">
        <v>42</v>
      </c>
      <c r="AX298" s="11" t="s">
        <v>82</v>
      </c>
      <c r="AY298" s="114" t="s">
        <v>163</v>
      </c>
    </row>
    <row r="299" spans="1:51" s="11" customFormat="1" ht="13.5">
      <c r="A299" s="344"/>
      <c r="B299" s="345"/>
      <c r="C299" s="344"/>
      <c r="D299" s="346" t="s">
        <v>171</v>
      </c>
      <c r="E299" s="347" t="s">
        <v>5</v>
      </c>
      <c r="F299" s="348" t="s">
        <v>174</v>
      </c>
      <c r="G299" s="344"/>
      <c r="H299" s="349" t="s">
        <v>5</v>
      </c>
      <c r="I299" s="344"/>
      <c r="J299" s="344"/>
      <c r="K299" s="344"/>
      <c r="L299" s="113"/>
      <c r="M299" s="116"/>
      <c r="N299" s="117"/>
      <c r="O299" s="117"/>
      <c r="P299" s="117"/>
      <c r="Q299" s="117"/>
      <c r="R299" s="117"/>
      <c r="S299" s="117"/>
      <c r="T299" s="118"/>
      <c r="AT299" s="114" t="s">
        <v>171</v>
      </c>
      <c r="AU299" s="114" t="s">
        <v>90</v>
      </c>
      <c r="AV299" s="11" t="s">
        <v>44</v>
      </c>
      <c r="AW299" s="11" t="s">
        <v>42</v>
      </c>
      <c r="AX299" s="11" t="s">
        <v>82</v>
      </c>
      <c r="AY299" s="114" t="s">
        <v>163</v>
      </c>
    </row>
    <row r="300" spans="1:51" s="12" customFormat="1" ht="13.5">
      <c r="A300" s="350"/>
      <c r="B300" s="351"/>
      <c r="C300" s="350"/>
      <c r="D300" s="346" t="s">
        <v>171</v>
      </c>
      <c r="E300" s="352" t="s">
        <v>5</v>
      </c>
      <c r="F300" s="353" t="s">
        <v>216</v>
      </c>
      <c r="G300" s="350"/>
      <c r="H300" s="354">
        <v>20</v>
      </c>
      <c r="I300" s="350"/>
      <c r="J300" s="350"/>
      <c r="K300" s="350"/>
      <c r="L300" s="119"/>
      <c r="M300" s="122"/>
      <c r="N300" s="123"/>
      <c r="O300" s="123"/>
      <c r="P300" s="123"/>
      <c r="Q300" s="123"/>
      <c r="R300" s="123"/>
      <c r="S300" s="123"/>
      <c r="T300" s="124"/>
      <c r="AT300" s="120" t="s">
        <v>171</v>
      </c>
      <c r="AU300" s="120" t="s">
        <v>90</v>
      </c>
      <c r="AV300" s="12" t="s">
        <v>90</v>
      </c>
      <c r="AW300" s="12" t="s">
        <v>42</v>
      </c>
      <c r="AX300" s="12" t="s">
        <v>82</v>
      </c>
      <c r="AY300" s="120" t="s">
        <v>163</v>
      </c>
    </row>
    <row r="301" spans="1:51" s="13" customFormat="1" ht="13.5">
      <c r="A301" s="355"/>
      <c r="B301" s="356"/>
      <c r="C301" s="355"/>
      <c r="D301" s="346" t="s">
        <v>171</v>
      </c>
      <c r="E301" s="357" t="s">
        <v>5</v>
      </c>
      <c r="F301" s="358" t="s">
        <v>176</v>
      </c>
      <c r="G301" s="355"/>
      <c r="H301" s="359">
        <v>20</v>
      </c>
      <c r="I301" s="355"/>
      <c r="J301" s="355"/>
      <c r="K301" s="355"/>
      <c r="L301" s="125"/>
      <c r="M301" s="127"/>
      <c r="N301" s="128"/>
      <c r="O301" s="128"/>
      <c r="P301" s="128"/>
      <c r="Q301" s="128"/>
      <c r="R301" s="128"/>
      <c r="S301" s="128"/>
      <c r="T301" s="129"/>
      <c r="AT301" s="126" t="s">
        <v>171</v>
      </c>
      <c r="AU301" s="126" t="s">
        <v>90</v>
      </c>
      <c r="AV301" s="13" t="s">
        <v>93</v>
      </c>
      <c r="AW301" s="13" t="s">
        <v>42</v>
      </c>
      <c r="AX301" s="13" t="s">
        <v>82</v>
      </c>
      <c r="AY301" s="126" t="s">
        <v>163</v>
      </c>
    </row>
    <row r="302" spans="1:51" s="11" customFormat="1" ht="13.5">
      <c r="A302" s="344"/>
      <c r="B302" s="345"/>
      <c r="C302" s="344"/>
      <c r="D302" s="346" t="s">
        <v>171</v>
      </c>
      <c r="E302" s="347" t="s">
        <v>5</v>
      </c>
      <c r="F302" s="348" t="s">
        <v>177</v>
      </c>
      <c r="G302" s="344"/>
      <c r="H302" s="349" t="s">
        <v>5</v>
      </c>
      <c r="I302" s="344"/>
      <c r="J302" s="344"/>
      <c r="K302" s="344"/>
      <c r="L302" s="113"/>
      <c r="M302" s="116"/>
      <c r="N302" s="117"/>
      <c r="O302" s="117"/>
      <c r="P302" s="117"/>
      <c r="Q302" s="117"/>
      <c r="R302" s="117"/>
      <c r="S302" s="117"/>
      <c r="T302" s="118"/>
      <c r="AT302" s="114" t="s">
        <v>171</v>
      </c>
      <c r="AU302" s="114" t="s">
        <v>90</v>
      </c>
      <c r="AV302" s="11" t="s">
        <v>44</v>
      </c>
      <c r="AW302" s="11" t="s">
        <v>42</v>
      </c>
      <c r="AX302" s="11" t="s">
        <v>82</v>
      </c>
      <c r="AY302" s="114" t="s">
        <v>163</v>
      </c>
    </row>
    <row r="303" spans="1:51" s="12" customFormat="1" ht="13.5">
      <c r="A303" s="350"/>
      <c r="B303" s="351"/>
      <c r="C303" s="350"/>
      <c r="D303" s="346" t="s">
        <v>171</v>
      </c>
      <c r="E303" s="352" t="s">
        <v>5</v>
      </c>
      <c r="F303" s="353" t="s">
        <v>217</v>
      </c>
      <c r="G303" s="350"/>
      <c r="H303" s="354">
        <v>28</v>
      </c>
      <c r="I303" s="350"/>
      <c r="J303" s="350"/>
      <c r="K303" s="350"/>
      <c r="L303" s="119"/>
      <c r="M303" s="122"/>
      <c r="N303" s="123"/>
      <c r="O303" s="123"/>
      <c r="P303" s="123"/>
      <c r="Q303" s="123"/>
      <c r="R303" s="123"/>
      <c r="S303" s="123"/>
      <c r="T303" s="124"/>
      <c r="AT303" s="120" t="s">
        <v>171</v>
      </c>
      <c r="AU303" s="120" t="s">
        <v>90</v>
      </c>
      <c r="AV303" s="12" t="s">
        <v>90</v>
      </c>
      <c r="AW303" s="12" t="s">
        <v>42</v>
      </c>
      <c r="AX303" s="12" t="s">
        <v>82</v>
      </c>
      <c r="AY303" s="120" t="s">
        <v>163</v>
      </c>
    </row>
    <row r="304" spans="1:51" s="13" customFormat="1" ht="13.5">
      <c r="A304" s="355"/>
      <c r="B304" s="356"/>
      <c r="C304" s="355"/>
      <c r="D304" s="346" t="s">
        <v>171</v>
      </c>
      <c r="E304" s="357" t="s">
        <v>5</v>
      </c>
      <c r="F304" s="358" t="s">
        <v>179</v>
      </c>
      <c r="G304" s="355"/>
      <c r="H304" s="359">
        <v>28</v>
      </c>
      <c r="I304" s="355"/>
      <c r="J304" s="355"/>
      <c r="K304" s="355"/>
      <c r="L304" s="125"/>
      <c r="M304" s="127"/>
      <c r="N304" s="128"/>
      <c r="O304" s="128"/>
      <c r="P304" s="128"/>
      <c r="Q304" s="128"/>
      <c r="R304" s="128"/>
      <c r="S304" s="128"/>
      <c r="T304" s="129"/>
      <c r="AT304" s="126" t="s">
        <v>171</v>
      </c>
      <c r="AU304" s="126" t="s">
        <v>90</v>
      </c>
      <c r="AV304" s="13" t="s">
        <v>93</v>
      </c>
      <c r="AW304" s="13" t="s">
        <v>42</v>
      </c>
      <c r="AX304" s="13" t="s">
        <v>82</v>
      </c>
      <c r="AY304" s="126" t="s">
        <v>163</v>
      </c>
    </row>
    <row r="305" spans="1:51" s="11" customFormat="1" ht="13.5">
      <c r="A305" s="344"/>
      <c r="B305" s="345"/>
      <c r="C305" s="344"/>
      <c r="D305" s="346" t="s">
        <v>171</v>
      </c>
      <c r="E305" s="347" t="s">
        <v>5</v>
      </c>
      <c r="F305" s="348" t="s">
        <v>180</v>
      </c>
      <c r="G305" s="344"/>
      <c r="H305" s="349" t="s">
        <v>5</v>
      </c>
      <c r="I305" s="344"/>
      <c r="J305" s="344"/>
      <c r="K305" s="344"/>
      <c r="L305" s="113"/>
      <c r="M305" s="116"/>
      <c r="N305" s="117"/>
      <c r="O305" s="117"/>
      <c r="P305" s="117"/>
      <c r="Q305" s="117"/>
      <c r="R305" s="117"/>
      <c r="S305" s="117"/>
      <c r="T305" s="118"/>
      <c r="AT305" s="114" t="s">
        <v>171</v>
      </c>
      <c r="AU305" s="114" t="s">
        <v>90</v>
      </c>
      <c r="AV305" s="11" t="s">
        <v>44</v>
      </c>
      <c r="AW305" s="11" t="s">
        <v>42</v>
      </c>
      <c r="AX305" s="11" t="s">
        <v>82</v>
      </c>
      <c r="AY305" s="114" t="s">
        <v>163</v>
      </c>
    </row>
    <row r="306" spans="1:51" s="12" customFormat="1" ht="13.5">
      <c r="A306" s="350"/>
      <c r="B306" s="351"/>
      <c r="C306" s="350"/>
      <c r="D306" s="346" t="s">
        <v>171</v>
      </c>
      <c r="E306" s="352" t="s">
        <v>5</v>
      </c>
      <c r="F306" s="353" t="s">
        <v>216</v>
      </c>
      <c r="G306" s="350"/>
      <c r="H306" s="354">
        <v>20</v>
      </c>
      <c r="I306" s="350"/>
      <c r="J306" s="350"/>
      <c r="K306" s="350"/>
      <c r="L306" s="119"/>
      <c r="M306" s="122"/>
      <c r="N306" s="123"/>
      <c r="O306" s="123"/>
      <c r="P306" s="123"/>
      <c r="Q306" s="123"/>
      <c r="R306" s="123"/>
      <c r="S306" s="123"/>
      <c r="T306" s="124"/>
      <c r="AT306" s="120" t="s">
        <v>171</v>
      </c>
      <c r="AU306" s="120" t="s">
        <v>90</v>
      </c>
      <c r="AV306" s="12" t="s">
        <v>90</v>
      </c>
      <c r="AW306" s="12" t="s">
        <v>42</v>
      </c>
      <c r="AX306" s="12" t="s">
        <v>82</v>
      </c>
      <c r="AY306" s="120" t="s">
        <v>163</v>
      </c>
    </row>
    <row r="307" spans="1:51" s="13" customFormat="1" ht="13.5">
      <c r="A307" s="355"/>
      <c r="B307" s="356"/>
      <c r="C307" s="355"/>
      <c r="D307" s="346" t="s">
        <v>171</v>
      </c>
      <c r="E307" s="357" t="s">
        <v>5</v>
      </c>
      <c r="F307" s="358" t="s">
        <v>181</v>
      </c>
      <c r="G307" s="355"/>
      <c r="H307" s="359">
        <v>20</v>
      </c>
      <c r="I307" s="355"/>
      <c r="J307" s="355"/>
      <c r="K307" s="355"/>
      <c r="L307" s="125"/>
      <c r="M307" s="127"/>
      <c r="N307" s="128"/>
      <c r="O307" s="128"/>
      <c r="P307" s="128"/>
      <c r="Q307" s="128"/>
      <c r="R307" s="128"/>
      <c r="S307" s="128"/>
      <c r="T307" s="129"/>
      <c r="AT307" s="126" t="s">
        <v>171</v>
      </c>
      <c r="AU307" s="126" t="s">
        <v>90</v>
      </c>
      <c r="AV307" s="13" t="s">
        <v>93</v>
      </c>
      <c r="AW307" s="13" t="s">
        <v>42</v>
      </c>
      <c r="AX307" s="13" t="s">
        <v>82</v>
      </c>
      <c r="AY307" s="126" t="s">
        <v>163</v>
      </c>
    </row>
    <row r="308" spans="1:51" s="11" customFormat="1" ht="13.5">
      <c r="A308" s="344"/>
      <c r="B308" s="345"/>
      <c r="C308" s="344"/>
      <c r="D308" s="346" t="s">
        <v>171</v>
      </c>
      <c r="E308" s="347" t="s">
        <v>5</v>
      </c>
      <c r="F308" s="348" t="s">
        <v>182</v>
      </c>
      <c r="G308" s="344"/>
      <c r="H308" s="349" t="s">
        <v>5</v>
      </c>
      <c r="I308" s="344"/>
      <c r="J308" s="344"/>
      <c r="K308" s="344"/>
      <c r="L308" s="113"/>
      <c r="M308" s="116"/>
      <c r="N308" s="117"/>
      <c r="O308" s="117"/>
      <c r="P308" s="117"/>
      <c r="Q308" s="117"/>
      <c r="R308" s="117"/>
      <c r="S308" s="117"/>
      <c r="T308" s="118"/>
      <c r="AT308" s="114" t="s">
        <v>171</v>
      </c>
      <c r="AU308" s="114" t="s">
        <v>90</v>
      </c>
      <c r="AV308" s="11" t="s">
        <v>44</v>
      </c>
      <c r="AW308" s="11" t="s">
        <v>42</v>
      </c>
      <c r="AX308" s="11" t="s">
        <v>82</v>
      </c>
      <c r="AY308" s="114" t="s">
        <v>163</v>
      </c>
    </row>
    <row r="309" spans="1:51" s="12" customFormat="1" ht="13.5">
      <c r="A309" s="350"/>
      <c r="B309" s="351"/>
      <c r="C309" s="350"/>
      <c r="D309" s="346" t="s">
        <v>171</v>
      </c>
      <c r="E309" s="352" t="s">
        <v>5</v>
      </c>
      <c r="F309" s="353" t="s">
        <v>218</v>
      </c>
      <c r="G309" s="350"/>
      <c r="H309" s="354">
        <v>4</v>
      </c>
      <c r="I309" s="350"/>
      <c r="J309" s="350"/>
      <c r="K309" s="350"/>
      <c r="L309" s="119"/>
      <c r="M309" s="122"/>
      <c r="N309" s="123"/>
      <c r="O309" s="123"/>
      <c r="P309" s="123"/>
      <c r="Q309" s="123"/>
      <c r="R309" s="123"/>
      <c r="S309" s="123"/>
      <c r="T309" s="124"/>
      <c r="AT309" s="120" t="s">
        <v>171</v>
      </c>
      <c r="AU309" s="120" t="s">
        <v>90</v>
      </c>
      <c r="AV309" s="12" t="s">
        <v>90</v>
      </c>
      <c r="AW309" s="12" t="s">
        <v>42</v>
      </c>
      <c r="AX309" s="12" t="s">
        <v>82</v>
      </c>
      <c r="AY309" s="120" t="s">
        <v>163</v>
      </c>
    </row>
    <row r="310" spans="1:51" s="13" customFormat="1" ht="13.5">
      <c r="A310" s="355"/>
      <c r="B310" s="356"/>
      <c r="C310" s="355"/>
      <c r="D310" s="346" t="s">
        <v>171</v>
      </c>
      <c r="E310" s="357" t="s">
        <v>5</v>
      </c>
      <c r="F310" s="358" t="s">
        <v>184</v>
      </c>
      <c r="G310" s="355"/>
      <c r="H310" s="359">
        <v>4</v>
      </c>
      <c r="I310" s="355"/>
      <c r="J310" s="355"/>
      <c r="K310" s="355"/>
      <c r="L310" s="125"/>
      <c r="M310" s="127"/>
      <c r="N310" s="128"/>
      <c r="O310" s="128"/>
      <c r="P310" s="128"/>
      <c r="Q310" s="128"/>
      <c r="R310" s="128"/>
      <c r="S310" s="128"/>
      <c r="T310" s="129"/>
      <c r="AT310" s="126" t="s">
        <v>171</v>
      </c>
      <c r="AU310" s="126" t="s">
        <v>90</v>
      </c>
      <c r="AV310" s="13" t="s">
        <v>93</v>
      </c>
      <c r="AW310" s="13" t="s">
        <v>42</v>
      </c>
      <c r="AX310" s="13" t="s">
        <v>82</v>
      </c>
      <c r="AY310" s="126" t="s">
        <v>163</v>
      </c>
    </row>
    <row r="311" spans="1:51" s="14" customFormat="1" ht="13.5">
      <c r="A311" s="360"/>
      <c r="B311" s="361"/>
      <c r="C311" s="360"/>
      <c r="D311" s="362" t="s">
        <v>171</v>
      </c>
      <c r="E311" s="363" t="s">
        <v>5</v>
      </c>
      <c r="F311" s="364" t="s">
        <v>185</v>
      </c>
      <c r="G311" s="360"/>
      <c r="H311" s="365">
        <v>72</v>
      </c>
      <c r="I311" s="360"/>
      <c r="J311" s="360"/>
      <c r="K311" s="360"/>
      <c r="L311" s="130"/>
      <c r="M311" s="131"/>
      <c r="N311" s="132"/>
      <c r="O311" s="132"/>
      <c r="P311" s="132"/>
      <c r="Q311" s="132"/>
      <c r="R311" s="132"/>
      <c r="S311" s="132"/>
      <c r="T311" s="133"/>
      <c r="AT311" s="134" t="s">
        <v>171</v>
      </c>
      <c r="AU311" s="134" t="s">
        <v>90</v>
      </c>
      <c r="AV311" s="14" t="s">
        <v>96</v>
      </c>
      <c r="AW311" s="14" t="s">
        <v>42</v>
      </c>
      <c r="AX311" s="14" t="s">
        <v>44</v>
      </c>
      <c r="AY311" s="134" t="s">
        <v>163</v>
      </c>
    </row>
    <row r="312" spans="1:65" s="1" customFormat="1" ht="31.5" customHeight="1">
      <c r="A312" s="267"/>
      <c r="B312" s="268"/>
      <c r="C312" s="338" t="s">
        <v>333</v>
      </c>
      <c r="D312" s="338" t="s">
        <v>165</v>
      </c>
      <c r="E312" s="339" t="s">
        <v>334</v>
      </c>
      <c r="F312" s="340" t="s">
        <v>335</v>
      </c>
      <c r="G312" s="341" t="s">
        <v>188</v>
      </c>
      <c r="H312" s="342">
        <v>14.136</v>
      </c>
      <c r="I312" s="107"/>
      <c r="J312" s="343">
        <f>ROUND(I312*H312,2)</f>
        <v>0</v>
      </c>
      <c r="K312" s="340" t="s">
        <v>169</v>
      </c>
      <c r="L312" s="38"/>
      <c r="M312" s="108" t="s">
        <v>5</v>
      </c>
      <c r="N312" s="109" t="s">
        <v>53</v>
      </c>
      <c r="O312" s="39"/>
      <c r="P312" s="110">
        <f>O312*H312</f>
        <v>0</v>
      </c>
      <c r="Q312" s="110">
        <v>0</v>
      </c>
      <c r="R312" s="110">
        <f>Q312*H312</f>
        <v>0</v>
      </c>
      <c r="S312" s="110">
        <v>0.055</v>
      </c>
      <c r="T312" s="111">
        <f>S312*H312</f>
        <v>0.77748</v>
      </c>
      <c r="AR312" s="24" t="s">
        <v>96</v>
      </c>
      <c r="AT312" s="24" t="s">
        <v>165</v>
      </c>
      <c r="AU312" s="24" t="s">
        <v>90</v>
      </c>
      <c r="AY312" s="24" t="s">
        <v>163</v>
      </c>
      <c r="BE312" s="112">
        <f>IF(N312="základní",J312,0)</f>
        <v>0</v>
      </c>
      <c r="BF312" s="112">
        <f>IF(N312="snížená",J312,0)</f>
        <v>0</v>
      </c>
      <c r="BG312" s="112">
        <f>IF(N312="zákl. přenesená",J312,0)</f>
        <v>0</v>
      </c>
      <c r="BH312" s="112">
        <f>IF(N312="sníž. přenesená",J312,0)</f>
        <v>0</v>
      </c>
      <c r="BI312" s="112">
        <f>IF(N312="nulová",J312,0)</f>
        <v>0</v>
      </c>
      <c r="BJ312" s="24" t="s">
        <v>44</v>
      </c>
      <c r="BK312" s="112">
        <f>ROUND(I312*H312,2)</f>
        <v>0</v>
      </c>
      <c r="BL312" s="24" t="s">
        <v>96</v>
      </c>
      <c r="BM312" s="24" t="s">
        <v>336</v>
      </c>
    </row>
    <row r="313" spans="1:51" s="11" customFormat="1" ht="13.5">
      <c r="A313" s="344"/>
      <c r="B313" s="345"/>
      <c r="C313" s="344"/>
      <c r="D313" s="346" t="s">
        <v>171</v>
      </c>
      <c r="E313" s="347" t="s">
        <v>5</v>
      </c>
      <c r="F313" s="348" t="s">
        <v>172</v>
      </c>
      <c r="G313" s="344"/>
      <c r="H313" s="349" t="s">
        <v>5</v>
      </c>
      <c r="I313" s="344"/>
      <c r="J313" s="344"/>
      <c r="K313" s="344"/>
      <c r="L313" s="113"/>
      <c r="M313" s="116"/>
      <c r="N313" s="117"/>
      <c r="O313" s="117"/>
      <c r="P313" s="117"/>
      <c r="Q313" s="117"/>
      <c r="R313" s="117"/>
      <c r="S313" s="117"/>
      <c r="T313" s="118"/>
      <c r="AT313" s="114" t="s">
        <v>171</v>
      </c>
      <c r="AU313" s="114" t="s">
        <v>90</v>
      </c>
      <c r="AV313" s="11" t="s">
        <v>44</v>
      </c>
      <c r="AW313" s="11" t="s">
        <v>42</v>
      </c>
      <c r="AX313" s="11" t="s">
        <v>82</v>
      </c>
      <c r="AY313" s="114" t="s">
        <v>163</v>
      </c>
    </row>
    <row r="314" spans="1:51" s="11" customFormat="1" ht="13.5">
      <c r="A314" s="344"/>
      <c r="B314" s="345"/>
      <c r="C314" s="344"/>
      <c r="D314" s="346" t="s">
        <v>171</v>
      </c>
      <c r="E314" s="347" t="s">
        <v>5</v>
      </c>
      <c r="F314" s="348" t="s">
        <v>192</v>
      </c>
      <c r="G314" s="344"/>
      <c r="H314" s="349" t="s">
        <v>5</v>
      </c>
      <c r="I314" s="344"/>
      <c r="J314" s="344"/>
      <c r="K314" s="344"/>
      <c r="L314" s="113"/>
      <c r="M314" s="116"/>
      <c r="N314" s="117"/>
      <c r="O314" s="117"/>
      <c r="P314" s="117"/>
      <c r="Q314" s="117"/>
      <c r="R314" s="117"/>
      <c r="S314" s="117"/>
      <c r="T314" s="118"/>
      <c r="AT314" s="114" t="s">
        <v>171</v>
      </c>
      <c r="AU314" s="114" t="s">
        <v>90</v>
      </c>
      <c r="AV314" s="11" t="s">
        <v>44</v>
      </c>
      <c r="AW314" s="11" t="s">
        <v>42</v>
      </c>
      <c r="AX314" s="11" t="s">
        <v>82</v>
      </c>
      <c r="AY314" s="114" t="s">
        <v>163</v>
      </c>
    </row>
    <row r="315" spans="1:51" s="12" customFormat="1" ht="13.5">
      <c r="A315" s="350"/>
      <c r="B315" s="351"/>
      <c r="C315" s="350"/>
      <c r="D315" s="346" t="s">
        <v>171</v>
      </c>
      <c r="E315" s="352" t="s">
        <v>5</v>
      </c>
      <c r="F315" s="353" t="s">
        <v>193</v>
      </c>
      <c r="G315" s="350"/>
      <c r="H315" s="354">
        <v>0.756</v>
      </c>
      <c r="I315" s="350"/>
      <c r="J315" s="350"/>
      <c r="K315" s="350"/>
      <c r="L315" s="119"/>
      <c r="M315" s="122"/>
      <c r="N315" s="123"/>
      <c r="O315" s="123"/>
      <c r="P315" s="123"/>
      <c r="Q315" s="123"/>
      <c r="R315" s="123"/>
      <c r="S315" s="123"/>
      <c r="T315" s="124"/>
      <c r="AT315" s="120" t="s">
        <v>171</v>
      </c>
      <c r="AU315" s="120" t="s">
        <v>90</v>
      </c>
      <c r="AV315" s="12" t="s">
        <v>90</v>
      </c>
      <c r="AW315" s="12" t="s">
        <v>42</v>
      </c>
      <c r="AX315" s="12" t="s">
        <v>82</v>
      </c>
      <c r="AY315" s="120" t="s">
        <v>163</v>
      </c>
    </row>
    <row r="316" spans="1:51" s="12" customFormat="1" ht="13.5">
      <c r="A316" s="350"/>
      <c r="B316" s="351"/>
      <c r="C316" s="350"/>
      <c r="D316" s="346" t="s">
        <v>171</v>
      </c>
      <c r="E316" s="352" t="s">
        <v>5</v>
      </c>
      <c r="F316" s="353" t="s">
        <v>194</v>
      </c>
      <c r="G316" s="350"/>
      <c r="H316" s="354">
        <v>0.809</v>
      </c>
      <c r="I316" s="350"/>
      <c r="J316" s="350"/>
      <c r="K316" s="350"/>
      <c r="L316" s="119"/>
      <c r="M316" s="122"/>
      <c r="N316" s="123"/>
      <c r="O316" s="123"/>
      <c r="P316" s="123"/>
      <c r="Q316" s="123"/>
      <c r="R316" s="123"/>
      <c r="S316" s="123"/>
      <c r="T316" s="124"/>
      <c r="AT316" s="120" t="s">
        <v>171</v>
      </c>
      <c r="AU316" s="120" t="s">
        <v>90</v>
      </c>
      <c r="AV316" s="12" t="s">
        <v>90</v>
      </c>
      <c r="AW316" s="12" t="s">
        <v>42</v>
      </c>
      <c r="AX316" s="12" t="s">
        <v>82</v>
      </c>
      <c r="AY316" s="120" t="s">
        <v>163</v>
      </c>
    </row>
    <row r="317" spans="1:51" s="12" customFormat="1" ht="13.5">
      <c r="A317" s="350"/>
      <c r="B317" s="351"/>
      <c r="C317" s="350"/>
      <c r="D317" s="346" t="s">
        <v>171</v>
      </c>
      <c r="E317" s="352" t="s">
        <v>5</v>
      </c>
      <c r="F317" s="353" t="s">
        <v>195</v>
      </c>
      <c r="G317" s="350"/>
      <c r="H317" s="354">
        <v>0.809</v>
      </c>
      <c r="I317" s="350"/>
      <c r="J317" s="350"/>
      <c r="K317" s="350"/>
      <c r="L317" s="119"/>
      <c r="M317" s="122"/>
      <c r="N317" s="123"/>
      <c r="O317" s="123"/>
      <c r="P317" s="123"/>
      <c r="Q317" s="123"/>
      <c r="R317" s="123"/>
      <c r="S317" s="123"/>
      <c r="T317" s="124"/>
      <c r="AT317" s="120" t="s">
        <v>171</v>
      </c>
      <c r="AU317" s="120" t="s">
        <v>90</v>
      </c>
      <c r="AV317" s="12" t="s">
        <v>90</v>
      </c>
      <c r="AW317" s="12" t="s">
        <v>42</v>
      </c>
      <c r="AX317" s="12" t="s">
        <v>82</v>
      </c>
      <c r="AY317" s="120" t="s">
        <v>163</v>
      </c>
    </row>
    <row r="318" spans="1:51" s="12" customFormat="1" ht="13.5">
      <c r="A318" s="350"/>
      <c r="B318" s="351"/>
      <c r="C318" s="350"/>
      <c r="D318" s="346" t="s">
        <v>171</v>
      </c>
      <c r="E318" s="352" t="s">
        <v>5</v>
      </c>
      <c r="F318" s="353" t="s">
        <v>196</v>
      </c>
      <c r="G318" s="350"/>
      <c r="H318" s="354">
        <v>0.809</v>
      </c>
      <c r="I318" s="350"/>
      <c r="J318" s="350"/>
      <c r="K318" s="350"/>
      <c r="L318" s="119"/>
      <c r="M318" s="122"/>
      <c r="N318" s="123"/>
      <c r="O318" s="123"/>
      <c r="P318" s="123"/>
      <c r="Q318" s="123"/>
      <c r="R318" s="123"/>
      <c r="S318" s="123"/>
      <c r="T318" s="124"/>
      <c r="AT318" s="120" t="s">
        <v>171</v>
      </c>
      <c r="AU318" s="120" t="s">
        <v>90</v>
      </c>
      <c r="AV318" s="12" t="s">
        <v>90</v>
      </c>
      <c r="AW318" s="12" t="s">
        <v>42</v>
      </c>
      <c r="AX318" s="12" t="s">
        <v>82</v>
      </c>
      <c r="AY318" s="120" t="s">
        <v>163</v>
      </c>
    </row>
    <row r="319" spans="1:51" s="12" customFormat="1" ht="13.5">
      <c r="A319" s="350"/>
      <c r="B319" s="351"/>
      <c r="C319" s="350"/>
      <c r="D319" s="346" t="s">
        <v>171</v>
      </c>
      <c r="E319" s="352" t="s">
        <v>5</v>
      </c>
      <c r="F319" s="353" t="s">
        <v>197</v>
      </c>
      <c r="G319" s="350"/>
      <c r="H319" s="354">
        <v>0.809</v>
      </c>
      <c r="I319" s="350"/>
      <c r="J319" s="350"/>
      <c r="K319" s="350"/>
      <c r="L319" s="119"/>
      <c r="M319" s="122"/>
      <c r="N319" s="123"/>
      <c r="O319" s="123"/>
      <c r="P319" s="123"/>
      <c r="Q319" s="123"/>
      <c r="R319" s="123"/>
      <c r="S319" s="123"/>
      <c r="T319" s="124"/>
      <c r="AT319" s="120" t="s">
        <v>171</v>
      </c>
      <c r="AU319" s="120" t="s">
        <v>90</v>
      </c>
      <c r="AV319" s="12" t="s">
        <v>90</v>
      </c>
      <c r="AW319" s="12" t="s">
        <v>42</v>
      </c>
      <c r="AX319" s="12" t="s">
        <v>82</v>
      </c>
      <c r="AY319" s="120" t="s">
        <v>163</v>
      </c>
    </row>
    <row r="320" spans="1:51" s="13" customFormat="1" ht="13.5">
      <c r="A320" s="355"/>
      <c r="B320" s="356"/>
      <c r="C320" s="355"/>
      <c r="D320" s="346" t="s">
        <v>171</v>
      </c>
      <c r="E320" s="357" t="s">
        <v>5</v>
      </c>
      <c r="F320" s="358" t="s">
        <v>176</v>
      </c>
      <c r="G320" s="355"/>
      <c r="H320" s="359">
        <v>3.992</v>
      </c>
      <c r="I320" s="355"/>
      <c r="J320" s="355"/>
      <c r="K320" s="355"/>
      <c r="L320" s="125"/>
      <c r="M320" s="127"/>
      <c r="N320" s="128"/>
      <c r="O320" s="128"/>
      <c r="P320" s="128"/>
      <c r="Q320" s="128"/>
      <c r="R320" s="128"/>
      <c r="S320" s="128"/>
      <c r="T320" s="129"/>
      <c r="AT320" s="126" t="s">
        <v>171</v>
      </c>
      <c r="AU320" s="126" t="s">
        <v>90</v>
      </c>
      <c r="AV320" s="13" t="s">
        <v>93</v>
      </c>
      <c r="AW320" s="13" t="s">
        <v>42</v>
      </c>
      <c r="AX320" s="13" t="s">
        <v>82</v>
      </c>
      <c r="AY320" s="126" t="s">
        <v>163</v>
      </c>
    </row>
    <row r="321" spans="1:51" s="12" customFormat="1" ht="13.5">
      <c r="A321" s="350"/>
      <c r="B321" s="351"/>
      <c r="C321" s="350"/>
      <c r="D321" s="346" t="s">
        <v>171</v>
      </c>
      <c r="E321" s="352" t="s">
        <v>5</v>
      </c>
      <c r="F321" s="353" t="s">
        <v>198</v>
      </c>
      <c r="G321" s="350"/>
      <c r="H321" s="354">
        <v>0.801</v>
      </c>
      <c r="I321" s="350"/>
      <c r="J321" s="350"/>
      <c r="K321" s="350"/>
      <c r="L321" s="119"/>
      <c r="M321" s="122"/>
      <c r="N321" s="123"/>
      <c r="O321" s="123"/>
      <c r="P321" s="123"/>
      <c r="Q321" s="123"/>
      <c r="R321" s="123"/>
      <c r="S321" s="123"/>
      <c r="T321" s="124"/>
      <c r="AT321" s="120" t="s">
        <v>171</v>
      </c>
      <c r="AU321" s="120" t="s">
        <v>90</v>
      </c>
      <c r="AV321" s="12" t="s">
        <v>90</v>
      </c>
      <c r="AW321" s="12" t="s">
        <v>42</v>
      </c>
      <c r="AX321" s="12" t="s">
        <v>82</v>
      </c>
      <c r="AY321" s="120" t="s">
        <v>163</v>
      </c>
    </row>
    <row r="322" spans="1:51" s="12" customFormat="1" ht="13.5">
      <c r="A322" s="350"/>
      <c r="B322" s="351"/>
      <c r="C322" s="350"/>
      <c r="D322" s="346" t="s">
        <v>171</v>
      </c>
      <c r="E322" s="352" t="s">
        <v>5</v>
      </c>
      <c r="F322" s="353" t="s">
        <v>199</v>
      </c>
      <c r="G322" s="350"/>
      <c r="H322" s="354">
        <v>0.801</v>
      </c>
      <c r="I322" s="350"/>
      <c r="J322" s="350"/>
      <c r="K322" s="350"/>
      <c r="L322" s="119"/>
      <c r="M322" s="122"/>
      <c r="N322" s="123"/>
      <c r="O322" s="123"/>
      <c r="P322" s="123"/>
      <c r="Q322" s="123"/>
      <c r="R322" s="123"/>
      <c r="S322" s="123"/>
      <c r="T322" s="124"/>
      <c r="AT322" s="120" t="s">
        <v>171</v>
      </c>
      <c r="AU322" s="120" t="s">
        <v>90</v>
      </c>
      <c r="AV322" s="12" t="s">
        <v>90</v>
      </c>
      <c r="AW322" s="12" t="s">
        <v>42</v>
      </c>
      <c r="AX322" s="12" t="s">
        <v>82</v>
      </c>
      <c r="AY322" s="120" t="s">
        <v>163</v>
      </c>
    </row>
    <row r="323" spans="1:51" s="12" customFormat="1" ht="13.5">
      <c r="A323" s="350"/>
      <c r="B323" s="351"/>
      <c r="C323" s="350"/>
      <c r="D323" s="346" t="s">
        <v>171</v>
      </c>
      <c r="E323" s="352" t="s">
        <v>5</v>
      </c>
      <c r="F323" s="353" t="s">
        <v>200</v>
      </c>
      <c r="G323" s="350"/>
      <c r="H323" s="354">
        <v>0.756</v>
      </c>
      <c r="I323" s="350"/>
      <c r="J323" s="350"/>
      <c r="K323" s="350"/>
      <c r="L323" s="119"/>
      <c r="M323" s="122"/>
      <c r="N323" s="123"/>
      <c r="O323" s="123"/>
      <c r="P323" s="123"/>
      <c r="Q323" s="123"/>
      <c r="R323" s="123"/>
      <c r="S323" s="123"/>
      <c r="T323" s="124"/>
      <c r="AT323" s="120" t="s">
        <v>171</v>
      </c>
      <c r="AU323" s="120" t="s">
        <v>90</v>
      </c>
      <c r="AV323" s="12" t="s">
        <v>90</v>
      </c>
      <c r="AW323" s="12" t="s">
        <v>42</v>
      </c>
      <c r="AX323" s="12" t="s">
        <v>82</v>
      </c>
      <c r="AY323" s="120" t="s">
        <v>163</v>
      </c>
    </row>
    <row r="324" spans="1:51" s="12" customFormat="1" ht="13.5">
      <c r="A324" s="350"/>
      <c r="B324" s="351"/>
      <c r="C324" s="350"/>
      <c r="D324" s="346" t="s">
        <v>171</v>
      </c>
      <c r="E324" s="352" t="s">
        <v>5</v>
      </c>
      <c r="F324" s="353" t="s">
        <v>201</v>
      </c>
      <c r="G324" s="350"/>
      <c r="H324" s="354">
        <v>0.809</v>
      </c>
      <c r="I324" s="350"/>
      <c r="J324" s="350"/>
      <c r="K324" s="350"/>
      <c r="L324" s="119"/>
      <c r="M324" s="122"/>
      <c r="N324" s="123"/>
      <c r="O324" s="123"/>
      <c r="P324" s="123"/>
      <c r="Q324" s="123"/>
      <c r="R324" s="123"/>
      <c r="S324" s="123"/>
      <c r="T324" s="124"/>
      <c r="AT324" s="120" t="s">
        <v>171</v>
      </c>
      <c r="AU324" s="120" t="s">
        <v>90</v>
      </c>
      <c r="AV324" s="12" t="s">
        <v>90</v>
      </c>
      <c r="AW324" s="12" t="s">
        <v>42</v>
      </c>
      <c r="AX324" s="12" t="s">
        <v>82</v>
      </c>
      <c r="AY324" s="120" t="s">
        <v>163</v>
      </c>
    </row>
    <row r="325" spans="1:51" s="12" customFormat="1" ht="13.5">
      <c r="A325" s="350"/>
      <c r="B325" s="351"/>
      <c r="C325" s="350"/>
      <c r="D325" s="346" t="s">
        <v>171</v>
      </c>
      <c r="E325" s="352" t="s">
        <v>5</v>
      </c>
      <c r="F325" s="353" t="s">
        <v>202</v>
      </c>
      <c r="G325" s="350"/>
      <c r="H325" s="354">
        <v>0.809</v>
      </c>
      <c r="I325" s="350"/>
      <c r="J325" s="350"/>
      <c r="K325" s="350"/>
      <c r="L325" s="119"/>
      <c r="M325" s="122"/>
      <c r="N325" s="123"/>
      <c r="O325" s="123"/>
      <c r="P325" s="123"/>
      <c r="Q325" s="123"/>
      <c r="R325" s="123"/>
      <c r="S325" s="123"/>
      <c r="T325" s="124"/>
      <c r="AT325" s="120" t="s">
        <v>171</v>
      </c>
      <c r="AU325" s="120" t="s">
        <v>90</v>
      </c>
      <c r="AV325" s="12" t="s">
        <v>90</v>
      </c>
      <c r="AW325" s="12" t="s">
        <v>42</v>
      </c>
      <c r="AX325" s="12" t="s">
        <v>82</v>
      </c>
      <c r="AY325" s="120" t="s">
        <v>163</v>
      </c>
    </row>
    <row r="326" spans="1:51" s="12" customFormat="1" ht="13.5">
      <c r="A326" s="350"/>
      <c r="B326" s="351"/>
      <c r="C326" s="350"/>
      <c r="D326" s="346" t="s">
        <v>171</v>
      </c>
      <c r="E326" s="352" t="s">
        <v>5</v>
      </c>
      <c r="F326" s="353" t="s">
        <v>203</v>
      </c>
      <c r="G326" s="350"/>
      <c r="H326" s="354">
        <v>0.801</v>
      </c>
      <c r="I326" s="350"/>
      <c r="J326" s="350"/>
      <c r="K326" s="350"/>
      <c r="L326" s="119"/>
      <c r="M326" s="122"/>
      <c r="N326" s="123"/>
      <c r="O326" s="123"/>
      <c r="P326" s="123"/>
      <c r="Q326" s="123"/>
      <c r="R326" s="123"/>
      <c r="S326" s="123"/>
      <c r="T326" s="124"/>
      <c r="AT326" s="120" t="s">
        <v>171</v>
      </c>
      <c r="AU326" s="120" t="s">
        <v>90</v>
      </c>
      <c r="AV326" s="12" t="s">
        <v>90</v>
      </c>
      <c r="AW326" s="12" t="s">
        <v>42</v>
      </c>
      <c r="AX326" s="12" t="s">
        <v>82</v>
      </c>
      <c r="AY326" s="120" t="s">
        <v>163</v>
      </c>
    </row>
    <row r="327" spans="1:51" s="12" customFormat="1" ht="13.5">
      <c r="A327" s="350"/>
      <c r="B327" s="351"/>
      <c r="C327" s="350"/>
      <c r="D327" s="346" t="s">
        <v>171</v>
      </c>
      <c r="E327" s="352" t="s">
        <v>5</v>
      </c>
      <c r="F327" s="353" t="s">
        <v>204</v>
      </c>
      <c r="G327" s="350"/>
      <c r="H327" s="354">
        <v>0.801</v>
      </c>
      <c r="I327" s="350"/>
      <c r="J327" s="350"/>
      <c r="K327" s="350"/>
      <c r="L327" s="119"/>
      <c r="M327" s="122"/>
      <c r="N327" s="123"/>
      <c r="O327" s="123"/>
      <c r="P327" s="123"/>
      <c r="Q327" s="123"/>
      <c r="R327" s="123"/>
      <c r="S327" s="123"/>
      <c r="T327" s="124"/>
      <c r="AT327" s="120" t="s">
        <v>171</v>
      </c>
      <c r="AU327" s="120" t="s">
        <v>90</v>
      </c>
      <c r="AV327" s="12" t="s">
        <v>90</v>
      </c>
      <c r="AW327" s="12" t="s">
        <v>42</v>
      </c>
      <c r="AX327" s="12" t="s">
        <v>82</v>
      </c>
      <c r="AY327" s="120" t="s">
        <v>163</v>
      </c>
    </row>
    <row r="328" spans="1:51" s="13" customFormat="1" ht="13.5">
      <c r="A328" s="355"/>
      <c r="B328" s="356"/>
      <c r="C328" s="355"/>
      <c r="D328" s="346" t="s">
        <v>171</v>
      </c>
      <c r="E328" s="357" t="s">
        <v>5</v>
      </c>
      <c r="F328" s="358" t="s">
        <v>179</v>
      </c>
      <c r="G328" s="355"/>
      <c r="H328" s="359">
        <v>5.578</v>
      </c>
      <c r="I328" s="355"/>
      <c r="J328" s="355"/>
      <c r="K328" s="355"/>
      <c r="L328" s="125"/>
      <c r="M328" s="127"/>
      <c r="N328" s="128"/>
      <c r="O328" s="128"/>
      <c r="P328" s="128"/>
      <c r="Q328" s="128"/>
      <c r="R328" s="128"/>
      <c r="S328" s="128"/>
      <c r="T328" s="129"/>
      <c r="AT328" s="126" t="s">
        <v>171</v>
      </c>
      <c r="AU328" s="126" t="s">
        <v>90</v>
      </c>
      <c r="AV328" s="13" t="s">
        <v>93</v>
      </c>
      <c r="AW328" s="13" t="s">
        <v>42</v>
      </c>
      <c r="AX328" s="13" t="s">
        <v>82</v>
      </c>
      <c r="AY328" s="126" t="s">
        <v>163</v>
      </c>
    </row>
    <row r="329" spans="1:51" s="12" customFormat="1" ht="13.5">
      <c r="A329" s="350"/>
      <c r="B329" s="351"/>
      <c r="C329" s="350"/>
      <c r="D329" s="346" t="s">
        <v>171</v>
      </c>
      <c r="E329" s="352" t="s">
        <v>5</v>
      </c>
      <c r="F329" s="353" t="s">
        <v>205</v>
      </c>
      <c r="G329" s="350"/>
      <c r="H329" s="354">
        <v>0.711</v>
      </c>
      <c r="I329" s="350"/>
      <c r="J329" s="350"/>
      <c r="K329" s="350"/>
      <c r="L329" s="119"/>
      <c r="M329" s="122"/>
      <c r="N329" s="123"/>
      <c r="O329" s="123"/>
      <c r="P329" s="123"/>
      <c r="Q329" s="123"/>
      <c r="R329" s="123"/>
      <c r="S329" s="123"/>
      <c r="T329" s="124"/>
      <c r="AT329" s="120" t="s">
        <v>171</v>
      </c>
      <c r="AU329" s="120" t="s">
        <v>90</v>
      </c>
      <c r="AV329" s="12" t="s">
        <v>90</v>
      </c>
      <c r="AW329" s="12" t="s">
        <v>42</v>
      </c>
      <c r="AX329" s="12" t="s">
        <v>82</v>
      </c>
      <c r="AY329" s="120" t="s">
        <v>163</v>
      </c>
    </row>
    <row r="330" spans="1:51" s="12" customFormat="1" ht="13.5">
      <c r="A330" s="350"/>
      <c r="B330" s="351"/>
      <c r="C330" s="350"/>
      <c r="D330" s="346" t="s">
        <v>171</v>
      </c>
      <c r="E330" s="352" t="s">
        <v>5</v>
      </c>
      <c r="F330" s="353" t="s">
        <v>206</v>
      </c>
      <c r="G330" s="350"/>
      <c r="H330" s="354">
        <v>0.726</v>
      </c>
      <c r="I330" s="350"/>
      <c r="J330" s="350"/>
      <c r="K330" s="350"/>
      <c r="L330" s="119"/>
      <c r="M330" s="122"/>
      <c r="N330" s="123"/>
      <c r="O330" s="123"/>
      <c r="P330" s="123"/>
      <c r="Q330" s="123"/>
      <c r="R330" s="123"/>
      <c r="S330" s="123"/>
      <c r="T330" s="124"/>
      <c r="AT330" s="120" t="s">
        <v>171</v>
      </c>
      <c r="AU330" s="120" t="s">
        <v>90</v>
      </c>
      <c r="AV330" s="12" t="s">
        <v>90</v>
      </c>
      <c r="AW330" s="12" t="s">
        <v>42</v>
      </c>
      <c r="AX330" s="12" t="s">
        <v>82</v>
      </c>
      <c r="AY330" s="120" t="s">
        <v>163</v>
      </c>
    </row>
    <row r="331" spans="1:51" s="12" customFormat="1" ht="13.5">
      <c r="A331" s="350"/>
      <c r="B331" s="351"/>
      <c r="C331" s="350"/>
      <c r="D331" s="346" t="s">
        <v>171</v>
      </c>
      <c r="E331" s="352" t="s">
        <v>5</v>
      </c>
      <c r="F331" s="353" t="s">
        <v>207</v>
      </c>
      <c r="G331" s="350"/>
      <c r="H331" s="354">
        <v>0.726</v>
      </c>
      <c r="I331" s="350"/>
      <c r="J331" s="350"/>
      <c r="K331" s="350"/>
      <c r="L331" s="119"/>
      <c r="M331" s="122"/>
      <c r="N331" s="123"/>
      <c r="O331" s="123"/>
      <c r="P331" s="123"/>
      <c r="Q331" s="123"/>
      <c r="R331" s="123"/>
      <c r="S331" s="123"/>
      <c r="T331" s="124"/>
      <c r="AT331" s="120" t="s">
        <v>171</v>
      </c>
      <c r="AU331" s="120" t="s">
        <v>90</v>
      </c>
      <c r="AV331" s="12" t="s">
        <v>90</v>
      </c>
      <c r="AW331" s="12" t="s">
        <v>42</v>
      </c>
      <c r="AX331" s="12" t="s">
        <v>82</v>
      </c>
      <c r="AY331" s="120" t="s">
        <v>163</v>
      </c>
    </row>
    <row r="332" spans="1:51" s="12" customFormat="1" ht="13.5">
      <c r="A332" s="350"/>
      <c r="B332" s="351"/>
      <c r="C332" s="350"/>
      <c r="D332" s="346" t="s">
        <v>171</v>
      </c>
      <c r="E332" s="352" t="s">
        <v>5</v>
      </c>
      <c r="F332" s="353" t="s">
        <v>208</v>
      </c>
      <c r="G332" s="350"/>
      <c r="H332" s="354">
        <v>0.801</v>
      </c>
      <c r="I332" s="350"/>
      <c r="J332" s="350"/>
      <c r="K332" s="350"/>
      <c r="L332" s="119"/>
      <c r="M332" s="122"/>
      <c r="N332" s="123"/>
      <c r="O332" s="123"/>
      <c r="P332" s="123"/>
      <c r="Q332" s="123"/>
      <c r="R332" s="123"/>
      <c r="S332" s="123"/>
      <c r="T332" s="124"/>
      <c r="AT332" s="120" t="s">
        <v>171</v>
      </c>
      <c r="AU332" s="120" t="s">
        <v>90</v>
      </c>
      <c r="AV332" s="12" t="s">
        <v>90</v>
      </c>
      <c r="AW332" s="12" t="s">
        <v>42</v>
      </c>
      <c r="AX332" s="12" t="s">
        <v>82</v>
      </c>
      <c r="AY332" s="120" t="s">
        <v>163</v>
      </c>
    </row>
    <row r="333" spans="1:51" s="12" customFormat="1" ht="13.5">
      <c r="A333" s="350"/>
      <c r="B333" s="351"/>
      <c r="C333" s="350"/>
      <c r="D333" s="346" t="s">
        <v>171</v>
      </c>
      <c r="E333" s="352" t="s">
        <v>5</v>
      </c>
      <c r="F333" s="353" t="s">
        <v>209</v>
      </c>
      <c r="G333" s="350"/>
      <c r="H333" s="354">
        <v>0.801</v>
      </c>
      <c r="I333" s="350"/>
      <c r="J333" s="350"/>
      <c r="K333" s="350"/>
      <c r="L333" s="119"/>
      <c r="M333" s="122"/>
      <c r="N333" s="123"/>
      <c r="O333" s="123"/>
      <c r="P333" s="123"/>
      <c r="Q333" s="123"/>
      <c r="R333" s="123"/>
      <c r="S333" s="123"/>
      <c r="T333" s="124"/>
      <c r="AT333" s="120" t="s">
        <v>171</v>
      </c>
      <c r="AU333" s="120" t="s">
        <v>90</v>
      </c>
      <c r="AV333" s="12" t="s">
        <v>90</v>
      </c>
      <c r="AW333" s="12" t="s">
        <v>42</v>
      </c>
      <c r="AX333" s="12" t="s">
        <v>82</v>
      </c>
      <c r="AY333" s="120" t="s">
        <v>163</v>
      </c>
    </row>
    <row r="334" spans="1:51" s="13" customFormat="1" ht="13.5">
      <c r="A334" s="355"/>
      <c r="B334" s="356"/>
      <c r="C334" s="355"/>
      <c r="D334" s="346" t="s">
        <v>171</v>
      </c>
      <c r="E334" s="357" t="s">
        <v>5</v>
      </c>
      <c r="F334" s="358" t="s">
        <v>181</v>
      </c>
      <c r="G334" s="355"/>
      <c r="H334" s="359">
        <v>3.765</v>
      </c>
      <c r="I334" s="355"/>
      <c r="J334" s="355"/>
      <c r="K334" s="355"/>
      <c r="L334" s="125"/>
      <c r="M334" s="127"/>
      <c r="N334" s="128"/>
      <c r="O334" s="128"/>
      <c r="P334" s="128"/>
      <c r="Q334" s="128"/>
      <c r="R334" s="128"/>
      <c r="S334" s="128"/>
      <c r="T334" s="129"/>
      <c r="AT334" s="126" t="s">
        <v>171</v>
      </c>
      <c r="AU334" s="126" t="s">
        <v>90</v>
      </c>
      <c r="AV334" s="13" t="s">
        <v>93</v>
      </c>
      <c r="AW334" s="13" t="s">
        <v>42</v>
      </c>
      <c r="AX334" s="13" t="s">
        <v>82</v>
      </c>
      <c r="AY334" s="126" t="s">
        <v>163</v>
      </c>
    </row>
    <row r="335" spans="1:51" s="12" customFormat="1" ht="13.5">
      <c r="A335" s="350"/>
      <c r="B335" s="351"/>
      <c r="C335" s="350"/>
      <c r="D335" s="346" t="s">
        <v>171</v>
      </c>
      <c r="E335" s="352" t="s">
        <v>5</v>
      </c>
      <c r="F335" s="353" t="s">
        <v>210</v>
      </c>
      <c r="G335" s="350"/>
      <c r="H335" s="354">
        <v>0.801</v>
      </c>
      <c r="I335" s="350"/>
      <c r="J335" s="350"/>
      <c r="K335" s="350"/>
      <c r="L335" s="119"/>
      <c r="M335" s="122"/>
      <c r="N335" s="123"/>
      <c r="O335" s="123"/>
      <c r="P335" s="123"/>
      <c r="Q335" s="123"/>
      <c r="R335" s="123"/>
      <c r="S335" s="123"/>
      <c r="T335" s="124"/>
      <c r="AT335" s="120" t="s">
        <v>171</v>
      </c>
      <c r="AU335" s="120" t="s">
        <v>90</v>
      </c>
      <c r="AV335" s="12" t="s">
        <v>90</v>
      </c>
      <c r="AW335" s="12" t="s">
        <v>42</v>
      </c>
      <c r="AX335" s="12" t="s">
        <v>82</v>
      </c>
      <c r="AY335" s="120" t="s">
        <v>163</v>
      </c>
    </row>
    <row r="336" spans="1:51" s="13" customFormat="1" ht="13.5">
      <c r="A336" s="355"/>
      <c r="B336" s="356"/>
      <c r="C336" s="355"/>
      <c r="D336" s="346" t="s">
        <v>171</v>
      </c>
      <c r="E336" s="357" t="s">
        <v>5</v>
      </c>
      <c r="F336" s="358" t="s">
        <v>184</v>
      </c>
      <c r="G336" s="355"/>
      <c r="H336" s="359">
        <v>0.801</v>
      </c>
      <c r="I336" s="355"/>
      <c r="J336" s="355"/>
      <c r="K336" s="355"/>
      <c r="L336" s="125"/>
      <c r="M336" s="127"/>
      <c r="N336" s="128"/>
      <c r="O336" s="128"/>
      <c r="P336" s="128"/>
      <c r="Q336" s="128"/>
      <c r="R336" s="128"/>
      <c r="S336" s="128"/>
      <c r="T336" s="129"/>
      <c r="AT336" s="126" t="s">
        <v>171</v>
      </c>
      <c r="AU336" s="126" t="s">
        <v>90</v>
      </c>
      <c r="AV336" s="13" t="s">
        <v>93</v>
      </c>
      <c r="AW336" s="13" t="s">
        <v>42</v>
      </c>
      <c r="AX336" s="13" t="s">
        <v>82</v>
      </c>
      <c r="AY336" s="126" t="s">
        <v>163</v>
      </c>
    </row>
    <row r="337" spans="1:51" s="14" customFormat="1" ht="13.5">
      <c r="A337" s="360"/>
      <c r="B337" s="361"/>
      <c r="C337" s="360"/>
      <c r="D337" s="362" t="s">
        <v>171</v>
      </c>
      <c r="E337" s="363" t="s">
        <v>5</v>
      </c>
      <c r="F337" s="364" t="s">
        <v>185</v>
      </c>
      <c r="G337" s="360"/>
      <c r="H337" s="365">
        <v>14.136</v>
      </c>
      <c r="I337" s="360"/>
      <c r="J337" s="360"/>
      <c r="K337" s="360"/>
      <c r="L337" s="130"/>
      <c r="M337" s="131"/>
      <c r="N337" s="132"/>
      <c r="O337" s="132"/>
      <c r="P337" s="132"/>
      <c r="Q337" s="132"/>
      <c r="R337" s="132"/>
      <c r="S337" s="132"/>
      <c r="T337" s="133"/>
      <c r="AT337" s="134" t="s">
        <v>171</v>
      </c>
      <c r="AU337" s="134" t="s">
        <v>90</v>
      </c>
      <c r="AV337" s="14" t="s">
        <v>96</v>
      </c>
      <c r="AW337" s="14" t="s">
        <v>42</v>
      </c>
      <c r="AX337" s="14" t="s">
        <v>44</v>
      </c>
      <c r="AY337" s="134" t="s">
        <v>163</v>
      </c>
    </row>
    <row r="338" spans="1:65" s="1" customFormat="1" ht="31.5" customHeight="1">
      <c r="A338" s="267"/>
      <c r="B338" s="268"/>
      <c r="C338" s="338" t="s">
        <v>337</v>
      </c>
      <c r="D338" s="338" t="s">
        <v>165</v>
      </c>
      <c r="E338" s="339" t="s">
        <v>338</v>
      </c>
      <c r="F338" s="340" t="s">
        <v>339</v>
      </c>
      <c r="G338" s="341" t="s">
        <v>188</v>
      </c>
      <c r="H338" s="342">
        <v>5.122</v>
      </c>
      <c r="I338" s="107"/>
      <c r="J338" s="343">
        <f>ROUND(I338*H338,2)</f>
        <v>0</v>
      </c>
      <c r="K338" s="340" t="s">
        <v>169</v>
      </c>
      <c r="L338" s="38"/>
      <c r="M338" s="108" t="s">
        <v>5</v>
      </c>
      <c r="N338" s="109" t="s">
        <v>53</v>
      </c>
      <c r="O338" s="39"/>
      <c r="P338" s="110">
        <f>O338*H338</f>
        <v>0</v>
      </c>
      <c r="Q338" s="110">
        <v>0</v>
      </c>
      <c r="R338" s="110">
        <f>Q338*H338</f>
        <v>0</v>
      </c>
      <c r="S338" s="110">
        <v>0.076</v>
      </c>
      <c r="T338" s="111">
        <f>S338*H338</f>
        <v>0.389272</v>
      </c>
      <c r="AR338" s="24" t="s">
        <v>96</v>
      </c>
      <c r="AT338" s="24" t="s">
        <v>165</v>
      </c>
      <c r="AU338" s="24" t="s">
        <v>90</v>
      </c>
      <c r="AY338" s="24" t="s">
        <v>163</v>
      </c>
      <c r="BE338" s="112">
        <f>IF(N338="základní",J338,0)</f>
        <v>0</v>
      </c>
      <c r="BF338" s="112">
        <f>IF(N338="snížená",J338,0)</f>
        <v>0</v>
      </c>
      <c r="BG338" s="112">
        <f>IF(N338="zákl. přenesená",J338,0)</f>
        <v>0</v>
      </c>
      <c r="BH338" s="112">
        <f>IF(N338="sníž. přenesená",J338,0)</f>
        <v>0</v>
      </c>
      <c r="BI338" s="112">
        <f>IF(N338="nulová",J338,0)</f>
        <v>0</v>
      </c>
      <c r="BJ338" s="24" t="s">
        <v>44</v>
      </c>
      <c r="BK338" s="112">
        <f>ROUND(I338*H338,2)</f>
        <v>0</v>
      </c>
      <c r="BL338" s="24" t="s">
        <v>96</v>
      </c>
      <c r="BM338" s="24" t="s">
        <v>340</v>
      </c>
    </row>
    <row r="339" spans="1:47" s="1" customFormat="1" ht="40.5">
      <c r="A339" s="267"/>
      <c r="B339" s="268"/>
      <c r="C339" s="267"/>
      <c r="D339" s="346" t="s">
        <v>190</v>
      </c>
      <c r="E339" s="267"/>
      <c r="F339" s="366" t="s">
        <v>341</v>
      </c>
      <c r="G339" s="267"/>
      <c r="H339" s="267"/>
      <c r="I339" s="267"/>
      <c r="J339" s="267"/>
      <c r="K339" s="267"/>
      <c r="L339" s="38"/>
      <c r="M339" s="136"/>
      <c r="N339" s="39"/>
      <c r="O339" s="39"/>
      <c r="P339" s="39"/>
      <c r="Q339" s="39"/>
      <c r="R339" s="39"/>
      <c r="S339" s="39"/>
      <c r="T339" s="60"/>
      <c r="AT339" s="24" t="s">
        <v>190</v>
      </c>
      <c r="AU339" s="24" t="s">
        <v>90</v>
      </c>
    </row>
    <row r="340" spans="1:51" s="11" customFormat="1" ht="13.5">
      <c r="A340" s="344"/>
      <c r="B340" s="345"/>
      <c r="C340" s="344"/>
      <c r="D340" s="346" t="s">
        <v>171</v>
      </c>
      <c r="E340" s="347" t="s">
        <v>5</v>
      </c>
      <c r="F340" s="348" t="s">
        <v>172</v>
      </c>
      <c r="G340" s="344"/>
      <c r="H340" s="349" t="s">
        <v>5</v>
      </c>
      <c r="I340" s="344"/>
      <c r="J340" s="344"/>
      <c r="K340" s="344"/>
      <c r="L340" s="113"/>
      <c r="M340" s="116"/>
      <c r="N340" s="117"/>
      <c r="O340" s="117"/>
      <c r="P340" s="117"/>
      <c r="Q340" s="117"/>
      <c r="R340" s="117"/>
      <c r="S340" s="117"/>
      <c r="T340" s="118"/>
      <c r="AT340" s="114" t="s">
        <v>171</v>
      </c>
      <c r="AU340" s="114" t="s">
        <v>90</v>
      </c>
      <c r="AV340" s="11" t="s">
        <v>44</v>
      </c>
      <c r="AW340" s="11" t="s">
        <v>42</v>
      </c>
      <c r="AX340" s="11" t="s">
        <v>82</v>
      </c>
      <c r="AY340" s="114" t="s">
        <v>163</v>
      </c>
    </row>
    <row r="341" spans="1:51" s="12" customFormat="1" ht="13.5">
      <c r="A341" s="350"/>
      <c r="B341" s="351"/>
      <c r="C341" s="350"/>
      <c r="D341" s="346" t="s">
        <v>171</v>
      </c>
      <c r="E341" s="352" t="s">
        <v>5</v>
      </c>
      <c r="F341" s="353" t="s">
        <v>342</v>
      </c>
      <c r="G341" s="350"/>
      <c r="H341" s="354">
        <v>1.576</v>
      </c>
      <c r="I341" s="350"/>
      <c r="J341" s="350"/>
      <c r="K341" s="350"/>
      <c r="L341" s="119"/>
      <c r="M341" s="122"/>
      <c r="N341" s="123"/>
      <c r="O341" s="123"/>
      <c r="P341" s="123"/>
      <c r="Q341" s="123"/>
      <c r="R341" s="123"/>
      <c r="S341" s="123"/>
      <c r="T341" s="124"/>
      <c r="AT341" s="120" t="s">
        <v>171</v>
      </c>
      <c r="AU341" s="120" t="s">
        <v>90</v>
      </c>
      <c r="AV341" s="12" t="s">
        <v>90</v>
      </c>
      <c r="AW341" s="12" t="s">
        <v>42</v>
      </c>
      <c r="AX341" s="12" t="s">
        <v>82</v>
      </c>
      <c r="AY341" s="120" t="s">
        <v>163</v>
      </c>
    </row>
    <row r="342" spans="1:51" s="12" customFormat="1" ht="13.5">
      <c r="A342" s="350"/>
      <c r="B342" s="351"/>
      <c r="C342" s="350"/>
      <c r="D342" s="346" t="s">
        <v>171</v>
      </c>
      <c r="E342" s="352" t="s">
        <v>5</v>
      </c>
      <c r="F342" s="353" t="s">
        <v>343</v>
      </c>
      <c r="G342" s="350"/>
      <c r="H342" s="354">
        <v>1.773</v>
      </c>
      <c r="I342" s="350"/>
      <c r="J342" s="350"/>
      <c r="K342" s="350"/>
      <c r="L342" s="119"/>
      <c r="M342" s="122"/>
      <c r="N342" s="123"/>
      <c r="O342" s="123"/>
      <c r="P342" s="123"/>
      <c r="Q342" s="123"/>
      <c r="R342" s="123"/>
      <c r="S342" s="123"/>
      <c r="T342" s="124"/>
      <c r="AT342" s="120" t="s">
        <v>171</v>
      </c>
      <c r="AU342" s="120" t="s">
        <v>90</v>
      </c>
      <c r="AV342" s="12" t="s">
        <v>90</v>
      </c>
      <c r="AW342" s="12" t="s">
        <v>42</v>
      </c>
      <c r="AX342" s="12" t="s">
        <v>82</v>
      </c>
      <c r="AY342" s="120" t="s">
        <v>163</v>
      </c>
    </row>
    <row r="343" spans="1:51" s="12" customFormat="1" ht="13.5">
      <c r="A343" s="350"/>
      <c r="B343" s="351"/>
      <c r="C343" s="350"/>
      <c r="D343" s="346" t="s">
        <v>171</v>
      </c>
      <c r="E343" s="352" t="s">
        <v>5</v>
      </c>
      <c r="F343" s="353" t="s">
        <v>344</v>
      </c>
      <c r="G343" s="350"/>
      <c r="H343" s="354">
        <v>1.773</v>
      </c>
      <c r="I343" s="350"/>
      <c r="J343" s="350"/>
      <c r="K343" s="350"/>
      <c r="L343" s="119"/>
      <c r="M343" s="122"/>
      <c r="N343" s="123"/>
      <c r="O343" s="123"/>
      <c r="P343" s="123"/>
      <c r="Q343" s="123"/>
      <c r="R343" s="123"/>
      <c r="S343" s="123"/>
      <c r="T343" s="124"/>
      <c r="AT343" s="120" t="s">
        <v>171</v>
      </c>
      <c r="AU343" s="120" t="s">
        <v>90</v>
      </c>
      <c r="AV343" s="12" t="s">
        <v>90</v>
      </c>
      <c r="AW343" s="12" t="s">
        <v>42</v>
      </c>
      <c r="AX343" s="12" t="s">
        <v>82</v>
      </c>
      <c r="AY343" s="120" t="s">
        <v>163</v>
      </c>
    </row>
    <row r="344" spans="1:51" s="13" customFormat="1" ht="13.5">
      <c r="A344" s="355"/>
      <c r="B344" s="356"/>
      <c r="C344" s="355"/>
      <c r="D344" s="346" t="s">
        <v>171</v>
      </c>
      <c r="E344" s="357" t="s">
        <v>5</v>
      </c>
      <c r="F344" s="358" t="s">
        <v>181</v>
      </c>
      <c r="G344" s="355"/>
      <c r="H344" s="359">
        <v>5.122</v>
      </c>
      <c r="I344" s="355"/>
      <c r="J344" s="355"/>
      <c r="K344" s="355"/>
      <c r="L344" s="125"/>
      <c r="M344" s="127"/>
      <c r="N344" s="128"/>
      <c r="O344" s="128"/>
      <c r="P344" s="128"/>
      <c r="Q344" s="128"/>
      <c r="R344" s="128"/>
      <c r="S344" s="128"/>
      <c r="T344" s="129"/>
      <c r="AT344" s="126" t="s">
        <v>171</v>
      </c>
      <c r="AU344" s="126" t="s">
        <v>90</v>
      </c>
      <c r="AV344" s="13" t="s">
        <v>93</v>
      </c>
      <c r="AW344" s="13" t="s">
        <v>42</v>
      </c>
      <c r="AX344" s="13" t="s">
        <v>82</v>
      </c>
      <c r="AY344" s="126" t="s">
        <v>163</v>
      </c>
    </row>
    <row r="345" spans="1:51" s="14" customFormat="1" ht="13.5">
      <c r="A345" s="360"/>
      <c r="B345" s="361"/>
      <c r="C345" s="360"/>
      <c r="D345" s="362" t="s">
        <v>171</v>
      </c>
      <c r="E345" s="363" t="s">
        <v>5</v>
      </c>
      <c r="F345" s="364" t="s">
        <v>185</v>
      </c>
      <c r="G345" s="360"/>
      <c r="H345" s="365">
        <v>5.122</v>
      </c>
      <c r="I345" s="360"/>
      <c r="J345" s="360"/>
      <c r="K345" s="360"/>
      <c r="L345" s="130"/>
      <c r="M345" s="131"/>
      <c r="N345" s="132"/>
      <c r="O345" s="132"/>
      <c r="P345" s="132"/>
      <c r="Q345" s="132"/>
      <c r="R345" s="132"/>
      <c r="S345" s="132"/>
      <c r="T345" s="133"/>
      <c r="AT345" s="134" t="s">
        <v>171</v>
      </c>
      <c r="AU345" s="134" t="s">
        <v>90</v>
      </c>
      <c r="AV345" s="14" t="s">
        <v>96</v>
      </c>
      <c r="AW345" s="14" t="s">
        <v>42</v>
      </c>
      <c r="AX345" s="14" t="s">
        <v>44</v>
      </c>
      <c r="AY345" s="134" t="s">
        <v>163</v>
      </c>
    </row>
    <row r="346" spans="1:65" s="1" customFormat="1" ht="31.5" customHeight="1">
      <c r="A346" s="267"/>
      <c r="B346" s="268"/>
      <c r="C346" s="338" t="s">
        <v>345</v>
      </c>
      <c r="D346" s="338" t="s">
        <v>165</v>
      </c>
      <c r="E346" s="339" t="s">
        <v>346</v>
      </c>
      <c r="F346" s="340" t="s">
        <v>347</v>
      </c>
      <c r="G346" s="341" t="s">
        <v>188</v>
      </c>
      <c r="H346" s="342">
        <v>40.782</v>
      </c>
      <c r="I346" s="107"/>
      <c r="J346" s="343">
        <f>ROUND(I346*H346,2)</f>
        <v>0</v>
      </c>
      <c r="K346" s="340" t="s">
        <v>169</v>
      </c>
      <c r="L346" s="38"/>
      <c r="M346" s="108" t="s">
        <v>5</v>
      </c>
      <c r="N346" s="109" t="s">
        <v>53</v>
      </c>
      <c r="O346" s="39"/>
      <c r="P346" s="110">
        <f>O346*H346</f>
        <v>0</v>
      </c>
      <c r="Q346" s="110">
        <v>0</v>
      </c>
      <c r="R346" s="110">
        <f>Q346*H346</f>
        <v>0</v>
      </c>
      <c r="S346" s="110">
        <v>0.063</v>
      </c>
      <c r="T346" s="111">
        <f>S346*H346</f>
        <v>2.569266</v>
      </c>
      <c r="AR346" s="24" t="s">
        <v>96</v>
      </c>
      <c r="AT346" s="24" t="s">
        <v>165</v>
      </c>
      <c r="AU346" s="24" t="s">
        <v>90</v>
      </c>
      <c r="AY346" s="24" t="s">
        <v>163</v>
      </c>
      <c r="BE346" s="112">
        <f>IF(N346="základní",J346,0)</f>
        <v>0</v>
      </c>
      <c r="BF346" s="112">
        <f>IF(N346="snížená",J346,0)</f>
        <v>0</v>
      </c>
      <c r="BG346" s="112">
        <f>IF(N346="zákl. přenesená",J346,0)</f>
        <v>0</v>
      </c>
      <c r="BH346" s="112">
        <f>IF(N346="sníž. přenesená",J346,0)</f>
        <v>0</v>
      </c>
      <c r="BI346" s="112">
        <f>IF(N346="nulová",J346,0)</f>
        <v>0</v>
      </c>
      <c r="BJ346" s="24" t="s">
        <v>44</v>
      </c>
      <c r="BK346" s="112">
        <f>ROUND(I346*H346,2)</f>
        <v>0</v>
      </c>
      <c r="BL346" s="24" t="s">
        <v>96</v>
      </c>
      <c r="BM346" s="24" t="s">
        <v>348</v>
      </c>
    </row>
    <row r="347" spans="1:47" s="1" customFormat="1" ht="40.5">
      <c r="A347" s="267"/>
      <c r="B347" s="268"/>
      <c r="C347" s="267"/>
      <c r="D347" s="346" t="s">
        <v>190</v>
      </c>
      <c r="E347" s="267"/>
      <c r="F347" s="366" t="s">
        <v>341</v>
      </c>
      <c r="G347" s="267"/>
      <c r="H347" s="267"/>
      <c r="I347" s="267"/>
      <c r="J347" s="267"/>
      <c r="K347" s="267"/>
      <c r="L347" s="38"/>
      <c r="M347" s="136"/>
      <c r="N347" s="39"/>
      <c r="O347" s="39"/>
      <c r="P347" s="39"/>
      <c r="Q347" s="39"/>
      <c r="R347" s="39"/>
      <c r="S347" s="39"/>
      <c r="T347" s="60"/>
      <c r="AT347" s="24" t="s">
        <v>190</v>
      </c>
      <c r="AU347" s="24" t="s">
        <v>90</v>
      </c>
    </row>
    <row r="348" spans="1:51" s="11" customFormat="1" ht="13.5">
      <c r="A348" s="344"/>
      <c r="B348" s="345"/>
      <c r="C348" s="344"/>
      <c r="D348" s="346" t="s">
        <v>171</v>
      </c>
      <c r="E348" s="347" t="s">
        <v>5</v>
      </c>
      <c r="F348" s="348" t="s">
        <v>172</v>
      </c>
      <c r="G348" s="344"/>
      <c r="H348" s="349" t="s">
        <v>5</v>
      </c>
      <c r="I348" s="344"/>
      <c r="J348" s="344"/>
      <c r="K348" s="344"/>
      <c r="L348" s="113"/>
      <c r="M348" s="116"/>
      <c r="N348" s="117"/>
      <c r="O348" s="117"/>
      <c r="P348" s="117"/>
      <c r="Q348" s="117"/>
      <c r="R348" s="117"/>
      <c r="S348" s="117"/>
      <c r="T348" s="118"/>
      <c r="AT348" s="114" t="s">
        <v>171</v>
      </c>
      <c r="AU348" s="114" t="s">
        <v>90</v>
      </c>
      <c r="AV348" s="11" t="s">
        <v>44</v>
      </c>
      <c r="AW348" s="11" t="s">
        <v>42</v>
      </c>
      <c r="AX348" s="11" t="s">
        <v>82</v>
      </c>
      <c r="AY348" s="114" t="s">
        <v>163</v>
      </c>
    </row>
    <row r="349" spans="1:51" s="12" customFormat="1" ht="13.5">
      <c r="A349" s="350"/>
      <c r="B349" s="351"/>
      <c r="C349" s="350"/>
      <c r="D349" s="346" t="s">
        <v>171</v>
      </c>
      <c r="E349" s="352" t="s">
        <v>5</v>
      </c>
      <c r="F349" s="353" t="s">
        <v>349</v>
      </c>
      <c r="G349" s="350"/>
      <c r="H349" s="354">
        <v>2.167</v>
      </c>
      <c r="I349" s="350"/>
      <c r="J349" s="350"/>
      <c r="K349" s="350"/>
      <c r="L349" s="119"/>
      <c r="M349" s="122"/>
      <c r="N349" s="123"/>
      <c r="O349" s="123"/>
      <c r="P349" s="123"/>
      <c r="Q349" s="123"/>
      <c r="R349" s="123"/>
      <c r="S349" s="123"/>
      <c r="T349" s="124"/>
      <c r="AT349" s="120" t="s">
        <v>171</v>
      </c>
      <c r="AU349" s="120" t="s">
        <v>90</v>
      </c>
      <c r="AV349" s="12" t="s">
        <v>90</v>
      </c>
      <c r="AW349" s="12" t="s">
        <v>42</v>
      </c>
      <c r="AX349" s="12" t="s">
        <v>82</v>
      </c>
      <c r="AY349" s="120" t="s">
        <v>163</v>
      </c>
    </row>
    <row r="350" spans="1:51" s="12" customFormat="1" ht="13.5">
      <c r="A350" s="350"/>
      <c r="B350" s="351"/>
      <c r="C350" s="350"/>
      <c r="D350" s="346" t="s">
        <v>171</v>
      </c>
      <c r="E350" s="352" t="s">
        <v>5</v>
      </c>
      <c r="F350" s="353" t="s">
        <v>350</v>
      </c>
      <c r="G350" s="350"/>
      <c r="H350" s="354">
        <v>2.857</v>
      </c>
      <c r="I350" s="350"/>
      <c r="J350" s="350"/>
      <c r="K350" s="350"/>
      <c r="L350" s="119"/>
      <c r="M350" s="122"/>
      <c r="N350" s="123"/>
      <c r="O350" s="123"/>
      <c r="P350" s="123"/>
      <c r="Q350" s="123"/>
      <c r="R350" s="123"/>
      <c r="S350" s="123"/>
      <c r="T350" s="124"/>
      <c r="AT350" s="120" t="s">
        <v>171</v>
      </c>
      <c r="AU350" s="120" t="s">
        <v>90</v>
      </c>
      <c r="AV350" s="12" t="s">
        <v>90</v>
      </c>
      <c r="AW350" s="12" t="s">
        <v>42</v>
      </c>
      <c r="AX350" s="12" t="s">
        <v>82</v>
      </c>
      <c r="AY350" s="120" t="s">
        <v>163</v>
      </c>
    </row>
    <row r="351" spans="1:51" s="12" customFormat="1" ht="13.5">
      <c r="A351" s="350"/>
      <c r="B351" s="351"/>
      <c r="C351" s="350"/>
      <c r="D351" s="346" t="s">
        <v>171</v>
      </c>
      <c r="E351" s="352" t="s">
        <v>5</v>
      </c>
      <c r="F351" s="353" t="s">
        <v>351</v>
      </c>
      <c r="G351" s="350"/>
      <c r="H351" s="354">
        <v>2.857</v>
      </c>
      <c r="I351" s="350"/>
      <c r="J351" s="350"/>
      <c r="K351" s="350"/>
      <c r="L351" s="119"/>
      <c r="M351" s="122"/>
      <c r="N351" s="123"/>
      <c r="O351" s="123"/>
      <c r="P351" s="123"/>
      <c r="Q351" s="123"/>
      <c r="R351" s="123"/>
      <c r="S351" s="123"/>
      <c r="T351" s="124"/>
      <c r="AT351" s="120" t="s">
        <v>171</v>
      </c>
      <c r="AU351" s="120" t="s">
        <v>90</v>
      </c>
      <c r="AV351" s="12" t="s">
        <v>90</v>
      </c>
      <c r="AW351" s="12" t="s">
        <v>42</v>
      </c>
      <c r="AX351" s="12" t="s">
        <v>82</v>
      </c>
      <c r="AY351" s="120" t="s">
        <v>163</v>
      </c>
    </row>
    <row r="352" spans="1:51" s="12" customFormat="1" ht="13.5">
      <c r="A352" s="350"/>
      <c r="B352" s="351"/>
      <c r="C352" s="350"/>
      <c r="D352" s="346" t="s">
        <v>171</v>
      </c>
      <c r="E352" s="352" t="s">
        <v>5</v>
      </c>
      <c r="F352" s="353" t="s">
        <v>352</v>
      </c>
      <c r="G352" s="350"/>
      <c r="H352" s="354">
        <v>2.857</v>
      </c>
      <c r="I352" s="350"/>
      <c r="J352" s="350"/>
      <c r="K352" s="350"/>
      <c r="L352" s="119"/>
      <c r="M352" s="122"/>
      <c r="N352" s="123"/>
      <c r="O352" s="123"/>
      <c r="P352" s="123"/>
      <c r="Q352" s="123"/>
      <c r="R352" s="123"/>
      <c r="S352" s="123"/>
      <c r="T352" s="124"/>
      <c r="AT352" s="120" t="s">
        <v>171</v>
      </c>
      <c r="AU352" s="120" t="s">
        <v>90</v>
      </c>
      <c r="AV352" s="12" t="s">
        <v>90</v>
      </c>
      <c r="AW352" s="12" t="s">
        <v>42</v>
      </c>
      <c r="AX352" s="12" t="s">
        <v>82</v>
      </c>
      <c r="AY352" s="120" t="s">
        <v>163</v>
      </c>
    </row>
    <row r="353" spans="1:51" s="12" customFormat="1" ht="13.5">
      <c r="A353" s="350"/>
      <c r="B353" s="351"/>
      <c r="C353" s="350"/>
      <c r="D353" s="346" t="s">
        <v>171</v>
      </c>
      <c r="E353" s="352" t="s">
        <v>5</v>
      </c>
      <c r="F353" s="353" t="s">
        <v>353</v>
      </c>
      <c r="G353" s="350"/>
      <c r="H353" s="354">
        <v>2.857</v>
      </c>
      <c r="I353" s="350"/>
      <c r="J353" s="350"/>
      <c r="K353" s="350"/>
      <c r="L353" s="119"/>
      <c r="M353" s="122"/>
      <c r="N353" s="123"/>
      <c r="O353" s="123"/>
      <c r="P353" s="123"/>
      <c r="Q353" s="123"/>
      <c r="R353" s="123"/>
      <c r="S353" s="123"/>
      <c r="T353" s="124"/>
      <c r="AT353" s="120" t="s">
        <v>171</v>
      </c>
      <c r="AU353" s="120" t="s">
        <v>90</v>
      </c>
      <c r="AV353" s="12" t="s">
        <v>90</v>
      </c>
      <c r="AW353" s="12" t="s">
        <v>42</v>
      </c>
      <c r="AX353" s="12" t="s">
        <v>82</v>
      </c>
      <c r="AY353" s="120" t="s">
        <v>163</v>
      </c>
    </row>
    <row r="354" spans="1:51" s="13" customFormat="1" ht="13.5">
      <c r="A354" s="355"/>
      <c r="B354" s="356"/>
      <c r="C354" s="355"/>
      <c r="D354" s="346" t="s">
        <v>171</v>
      </c>
      <c r="E354" s="357" t="s">
        <v>5</v>
      </c>
      <c r="F354" s="358" t="s">
        <v>176</v>
      </c>
      <c r="G354" s="355"/>
      <c r="H354" s="359">
        <v>13.595</v>
      </c>
      <c r="I354" s="355"/>
      <c r="J354" s="355"/>
      <c r="K354" s="355"/>
      <c r="L354" s="125"/>
      <c r="M354" s="127"/>
      <c r="N354" s="128"/>
      <c r="O354" s="128"/>
      <c r="P354" s="128"/>
      <c r="Q354" s="128"/>
      <c r="R354" s="128"/>
      <c r="S354" s="128"/>
      <c r="T354" s="129"/>
      <c r="AT354" s="126" t="s">
        <v>171</v>
      </c>
      <c r="AU354" s="126" t="s">
        <v>90</v>
      </c>
      <c r="AV354" s="13" t="s">
        <v>93</v>
      </c>
      <c r="AW354" s="13" t="s">
        <v>42</v>
      </c>
      <c r="AX354" s="13" t="s">
        <v>82</v>
      </c>
      <c r="AY354" s="126" t="s">
        <v>163</v>
      </c>
    </row>
    <row r="355" spans="1:51" s="12" customFormat="1" ht="13.5">
      <c r="A355" s="350"/>
      <c r="B355" s="351"/>
      <c r="C355" s="350"/>
      <c r="D355" s="346" t="s">
        <v>171</v>
      </c>
      <c r="E355" s="352" t="s">
        <v>5</v>
      </c>
      <c r="F355" s="353" t="s">
        <v>354</v>
      </c>
      <c r="G355" s="350"/>
      <c r="H355" s="354">
        <v>2.758</v>
      </c>
      <c r="I355" s="350"/>
      <c r="J355" s="350"/>
      <c r="K355" s="350"/>
      <c r="L355" s="119"/>
      <c r="M355" s="122"/>
      <c r="N355" s="123"/>
      <c r="O355" s="123"/>
      <c r="P355" s="123"/>
      <c r="Q355" s="123"/>
      <c r="R355" s="123"/>
      <c r="S355" s="123"/>
      <c r="T355" s="124"/>
      <c r="AT355" s="120" t="s">
        <v>171</v>
      </c>
      <c r="AU355" s="120" t="s">
        <v>90</v>
      </c>
      <c r="AV355" s="12" t="s">
        <v>90</v>
      </c>
      <c r="AW355" s="12" t="s">
        <v>42</v>
      </c>
      <c r="AX355" s="12" t="s">
        <v>82</v>
      </c>
      <c r="AY355" s="120" t="s">
        <v>163</v>
      </c>
    </row>
    <row r="356" spans="1:51" s="12" customFormat="1" ht="13.5">
      <c r="A356" s="350"/>
      <c r="B356" s="351"/>
      <c r="C356" s="350"/>
      <c r="D356" s="346" t="s">
        <v>171</v>
      </c>
      <c r="E356" s="352" t="s">
        <v>5</v>
      </c>
      <c r="F356" s="353" t="s">
        <v>355</v>
      </c>
      <c r="G356" s="350"/>
      <c r="H356" s="354">
        <v>2.758</v>
      </c>
      <c r="I356" s="350"/>
      <c r="J356" s="350"/>
      <c r="K356" s="350"/>
      <c r="L356" s="119"/>
      <c r="M356" s="122"/>
      <c r="N356" s="123"/>
      <c r="O356" s="123"/>
      <c r="P356" s="123"/>
      <c r="Q356" s="123"/>
      <c r="R356" s="123"/>
      <c r="S356" s="123"/>
      <c r="T356" s="124"/>
      <c r="AT356" s="120" t="s">
        <v>171</v>
      </c>
      <c r="AU356" s="120" t="s">
        <v>90</v>
      </c>
      <c r="AV356" s="12" t="s">
        <v>90</v>
      </c>
      <c r="AW356" s="12" t="s">
        <v>42</v>
      </c>
      <c r="AX356" s="12" t="s">
        <v>82</v>
      </c>
      <c r="AY356" s="120" t="s">
        <v>163</v>
      </c>
    </row>
    <row r="357" spans="1:51" s="12" customFormat="1" ht="13.5">
      <c r="A357" s="350"/>
      <c r="B357" s="351"/>
      <c r="C357" s="350"/>
      <c r="D357" s="346" t="s">
        <v>171</v>
      </c>
      <c r="E357" s="352" t="s">
        <v>5</v>
      </c>
      <c r="F357" s="353" t="s">
        <v>356</v>
      </c>
      <c r="G357" s="350"/>
      <c r="H357" s="354">
        <v>2.167</v>
      </c>
      <c r="I357" s="350"/>
      <c r="J357" s="350"/>
      <c r="K357" s="350"/>
      <c r="L357" s="119"/>
      <c r="M357" s="122"/>
      <c r="N357" s="123"/>
      <c r="O357" s="123"/>
      <c r="P357" s="123"/>
      <c r="Q357" s="123"/>
      <c r="R357" s="123"/>
      <c r="S357" s="123"/>
      <c r="T357" s="124"/>
      <c r="AT357" s="120" t="s">
        <v>171</v>
      </c>
      <c r="AU357" s="120" t="s">
        <v>90</v>
      </c>
      <c r="AV357" s="12" t="s">
        <v>90</v>
      </c>
      <c r="AW357" s="12" t="s">
        <v>42</v>
      </c>
      <c r="AX357" s="12" t="s">
        <v>82</v>
      </c>
      <c r="AY357" s="120" t="s">
        <v>163</v>
      </c>
    </row>
    <row r="358" spans="1:51" s="12" customFormat="1" ht="13.5">
      <c r="A358" s="350"/>
      <c r="B358" s="351"/>
      <c r="C358" s="350"/>
      <c r="D358" s="346" t="s">
        <v>171</v>
      </c>
      <c r="E358" s="352" t="s">
        <v>5</v>
      </c>
      <c r="F358" s="353" t="s">
        <v>357</v>
      </c>
      <c r="G358" s="350"/>
      <c r="H358" s="354">
        <v>2.857</v>
      </c>
      <c r="I358" s="350"/>
      <c r="J358" s="350"/>
      <c r="K358" s="350"/>
      <c r="L358" s="119"/>
      <c r="M358" s="122"/>
      <c r="N358" s="123"/>
      <c r="O358" s="123"/>
      <c r="P358" s="123"/>
      <c r="Q358" s="123"/>
      <c r="R358" s="123"/>
      <c r="S358" s="123"/>
      <c r="T358" s="124"/>
      <c r="AT358" s="120" t="s">
        <v>171</v>
      </c>
      <c r="AU358" s="120" t="s">
        <v>90</v>
      </c>
      <c r="AV358" s="12" t="s">
        <v>90</v>
      </c>
      <c r="AW358" s="12" t="s">
        <v>42</v>
      </c>
      <c r="AX358" s="12" t="s">
        <v>82</v>
      </c>
      <c r="AY358" s="120" t="s">
        <v>163</v>
      </c>
    </row>
    <row r="359" spans="1:51" s="12" customFormat="1" ht="13.5">
      <c r="A359" s="350"/>
      <c r="B359" s="351"/>
      <c r="C359" s="350"/>
      <c r="D359" s="346" t="s">
        <v>171</v>
      </c>
      <c r="E359" s="352" t="s">
        <v>5</v>
      </c>
      <c r="F359" s="353" t="s">
        <v>358</v>
      </c>
      <c r="G359" s="350"/>
      <c r="H359" s="354">
        <v>2.857</v>
      </c>
      <c r="I359" s="350"/>
      <c r="J359" s="350"/>
      <c r="K359" s="350"/>
      <c r="L359" s="119"/>
      <c r="M359" s="122"/>
      <c r="N359" s="123"/>
      <c r="O359" s="123"/>
      <c r="P359" s="123"/>
      <c r="Q359" s="123"/>
      <c r="R359" s="123"/>
      <c r="S359" s="123"/>
      <c r="T359" s="124"/>
      <c r="AT359" s="120" t="s">
        <v>171</v>
      </c>
      <c r="AU359" s="120" t="s">
        <v>90</v>
      </c>
      <c r="AV359" s="12" t="s">
        <v>90</v>
      </c>
      <c r="AW359" s="12" t="s">
        <v>42</v>
      </c>
      <c r="AX359" s="12" t="s">
        <v>82</v>
      </c>
      <c r="AY359" s="120" t="s">
        <v>163</v>
      </c>
    </row>
    <row r="360" spans="1:51" s="12" customFormat="1" ht="13.5">
      <c r="A360" s="350"/>
      <c r="B360" s="351"/>
      <c r="C360" s="350"/>
      <c r="D360" s="346" t="s">
        <v>171</v>
      </c>
      <c r="E360" s="352" t="s">
        <v>5</v>
      </c>
      <c r="F360" s="353" t="s">
        <v>359</v>
      </c>
      <c r="G360" s="350"/>
      <c r="H360" s="354">
        <v>2.758</v>
      </c>
      <c r="I360" s="350"/>
      <c r="J360" s="350"/>
      <c r="K360" s="350"/>
      <c r="L360" s="119"/>
      <c r="M360" s="122"/>
      <c r="N360" s="123"/>
      <c r="O360" s="123"/>
      <c r="P360" s="123"/>
      <c r="Q360" s="123"/>
      <c r="R360" s="123"/>
      <c r="S360" s="123"/>
      <c r="T360" s="124"/>
      <c r="AT360" s="120" t="s">
        <v>171</v>
      </c>
      <c r="AU360" s="120" t="s">
        <v>90</v>
      </c>
      <c r="AV360" s="12" t="s">
        <v>90</v>
      </c>
      <c r="AW360" s="12" t="s">
        <v>42</v>
      </c>
      <c r="AX360" s="12" t="s">
        <v>82</v>
      </c>
      <c r="AY360" s="120" t="s">
        <v>163</v>
      </c>
    </row>
    <row r="361" spans="1:51" s="12" customFormat="1" ht="13.5">
      <c r="A361" s="350"/>
      <c r="B361" s="351"/>
      <c r="C361" s="350"/>
      <c r="D361" s="346" t="s">
        <v>171</v>
      </c>
      <c r="E361" s="352" t="s">
        <v>5</v>
      </c>
      <c r="F361" s="353" t="s">
        <v>360</v>
      </c>
      <c r="G361" s="350"/>
      <c r="H361" s="354">
        <v>2.758</v>
      </c>
      <c r="I361" s="350"/>
      <c r="J361" s="350"/>
      <c r="K361" s="350"/>
      <c r="L361" s="119"/>
      <c r="M361" s="122"/>
      <c r="N361" s="123"/>
      <c r="O361" s="123"/>
      <c r="P361" s="123"/>
      <c r="Q361" s="123"/>
      <c r="R361" s="123"/>
      <c r="S361" s="123"/>
      <c r="T361" s="124"/>
      <c r="AT361" s="120" t="s">
        <v>171</v>
      </c>
      <c r="AU361" s="120" t="s">
        <v>90</v>
      </c>
      <c r="AV361" s="12" t="s">
        <v>90</v>
      </c>
      <c r="AW361" s="12" t="s">
        <v>42</v>
      </c>
      <c r="AX361" s="12" t="s">
        <v>82</v>
      </c>
      <c r="AY361" s="120" t="s">
        <v>163</v>
      </c>
    </row>
    <row r="362" spans="1:51" s="13" customFormat="1" ht="13.5">
      <c r="A362" s="355"/>
      <c r="B362" s="356"/>
      <c r="C362" s="355"/>
      <c r="D362" s="346" t="s">
        <v>171</v>
      </c>
      <c r="E362" s="357" t="s">
        <v>5</v>
      </c>
      <c r="F362" s="358" t="s">
        <v>179</v>
      </c>
      <c r="G362" s="355"/>
      <c r="H362" s="359">
        <v>18.913</v>
      </c>
      <c r="I362" s="355"/>
      <c r="J362" s="355"/>
      <c r="K362" s="355"/>
      <c r="L362" s="125"/>
      <c r="M362" s="127"/>
      <c r="N362" s="128"/>
      <c r="O362" s="128"/>
      <c r="P362" s="128"/>
      <c r="Q362" s="128"/>
      <c r="R362" s="128"/>
      <c r="S362" s="128"/>
      <c r="T362" s="129"/>
      <c r="AT362" s="126" t="s">
        <v>171</v>
      </c>
      <c r="AU362" s="126" t="s">
        <v>90</v>
      </c>
      <c r="AV362" s="13" t="s">
        <v>93</v>
      </c>
      <c r="AW362" s="13" t="s">
        <v>42</v>
      </c>
      <c r="AX362" s="13" t="s">
        <v>82</v>
      </c>
      <c r="AY362" s="126" t="s">
        <v>163</v>
      </c>
    </row>
    <row r="363" spans="1:51" s="12" customFormat="1" ht="13.5">
      <c r="A363" s="350"/>
      <c r="B363" s="351"/>
      <c r="C363" s="350"/>
      <c r="D363" s="346" t="s">
        <v>171</v>
      </c>
      <c r="E363" s="352" t="s">
        <v>5</v>
      </c>
      <c r="F363" s="353" t="s">
        <v>361</v>
      </c>
      <c r="G363" s="350"/>
      <c r="H363" s="354">
        <v>2.758</v>
      </c>
      <c r="I363" s="350"/>
      <c r="J363" s="350"/>
      <c r="K363" s="350"/>
      <c r="L363" s="119"/>
      <c r="M363" s="122"/>
      <c r="N363" s="123"/>
      <c r="O363" s="123"/>
      <c r="P363" s="123"/>
      <c r="Q363" s="123"/>
      <c r="R363" s="123"/>
      <c r="S363" s="123"/>
      <c r="T363" s="124"/>
      <c r="AT363" s="120" t="s">
        <v>171</v>
      </c>
      <c r="AU363" s="120" t="s">
        <v>90</v>
      </c>
      <c r="AV363" s="12" t="s">
        <v>90</v>
      </c>
      <c r="AW363" s="12" t="s">
        <v>42</v>
      </c>
      <c r="AX363" s="12" t="s">
        <v>82</v>
      </c>
      <c r="AY363" s="120" t="s">
        <v>163</v>
      </c>
    </row>
    <row r="364" spans="1:51" s="12" customFormat="1" ht="13.5">
      <c r="A364" s="350"/>
      <c r="B364" s="351"/>
      <c r="C364" s="350"/>
      <c r="D364" s="346" t="s">
        <v>171</v>
      </c>
      <c r="E364" s="352" t="s">
        <v>5</v>
      </c>
      <c r="F364" s="353" t="s">
        <v>362</v>
      </c>
      <c r="G364" s="350"/>
      <c r="H364" s="354">
        <v>2.758</v>
      </c>
      <c r="I364" s="350"/>
      <c r="J364" s="350"/>
      <c r="K364" s="350"/>
      <c r="L364" s="119"/>
      <c r="M364" s="122"/>
      <c r="N364" s="123"/>
      <c r="O364" s="123"/>
      <c r="P364" s="123"/>
      <c r="Q364" s="123"/>
      <c r="R364" s="123"/>
      <c r="S364" s="123"/>
      <c r="T364" s="124"/>
      <c r="AT364" s="120" t="s">
        <v>171</v>
      </c>
      <c r="AU364" s="120" t="s">
        <v>90</v>
      </c>
      <c r="AV364" s="12" t="s">
        <v>90</v>
      </c>
      <c r="AW364" s="12" t="s">
        <v>42</v>
      </c>
      <c r="AX364" s="12" t="s">
        <v>82</v>
      </c>
      <c r="AY364" s="120" t="s">
        <v>163</v>
      </c>
    </row>
    <row r="365" spans="1:51" s="13" customFormat="1" ht="13.5">
      <c r="A365" s="355"/>
      <c r="B365" s="356"/>
      <c r="C365" s="355"/>
      <c r="D365" s="346" t="s">
        <v>171</v>
      </c>
      <c r="E365" s="357" t="s">
        <v>5</v>
      </c>
      <c r="F365" s="358" t="s">
        <v>181</v>
      </c>
      <c r="G365" s="355"/>
      <c r="H365" s="359">
        <v>5.516</v>
      </c>
      <c r="I365" s="355"/>
      <c r="J365" s="355"/>
      <c r="K365" s="355"/>
      <c r="L365" s="125"/>
      <c r="M365" s="127"/>
      <c r="N365" s="128"/>
      <c r="O365" s="128"/>
      <c r="P365" s="128"/>
      <c r="Q365" s="128"/>
      <c r="R365" s="128"/>
      <c r="S365" s="128"/>
      <c r="T365" s="129"/>
      <c r="AT365" s="126" t="s">
        <v>171</v>
      </c>
      <c r="AU365" s="126" t="s">
        <v>90</v>
      </c>
      <c r="AV365" s="13" t="s">
        <v>93</v>
      </c>
      <c r="AW365" s="13" t="s">
        <v>42</v>
      </c>
      <c r="AX365" s="13" t="s">
        <v>82</v>
      </c>
      <c r="AY365" s="126" t="s">
        <v>163</v>
      </c>
    </row>
    <row r="366" spans="1:51" s="12" customFormat="1" ht="13.5">
      <c r="A366" s="350"/>
      <c r="B366" s="351"/>
      <c r="C366" s="350"/>
      <c r="D366" s="346" t="s">
        <v>171</v>
      </c>
      <c r="E366" s="352" t="s">
        <v>5</v>
      </c>
      <c r="F366" s="353" t="s">
        <v>363</v>
      </c>
      <c r="G366" s="350"/>
      <c r="H366" s="354">
        <v>2.758</v>
      </c>
      <c r="I366" s="350"/>
      <c r="J366" s="350"/>
      <c r="K366" s="350"/>
      <c r="L366" s="119"/>
      <c r="M366" s="122"/>
      <c r="N366" s="123"/>
      <c r="O366" s="123"/>
      <c r="P366" s="123"/>
      <c r="Q366" s="123"/>
      <c r="R366" s="123"/>
      <c r="S366" s="123"/>
      <c r="T366" s="124"/>
      <c r="AT366" s="120" t="s">
        <v>171</v>
      </c>
      <c r="AU366" s="120" t="s">
        <v>90</v>
      </c>
      <c r="AV366" s="12" t="s">
        <v>90</v>
      </c>
      <c r="AW366" s="12" t="s">
        <v>42</v>
      </c>
      <c r="AX366" s="12" t="s">
        <v>82</v>
      </c>
      <c r="AY366" s="120" t="s">
        <v>163</v>
      </c>
    </row>
    <row r="367" spans="1:51" s="13" customFormat="1" ht="13.5">
      <c r="A367" s="355"/>
      <c r="B367" s="356"/>
      <c r="C367" s="355"/>
      <c r="D367" s="346" t="s">
        <v>171</v>
      </c>
      <c r="E367" s="357" t="s">
        <v>5</v>
      </c>
      <c r="F367" s="358" t="s">
        <v>184</v>
      </c>
      <c r="G367" s="355"/>
      <c r="H367" s="359">
        <v>2.758</v>
      </c>
      <c r="I367" s="355"/>
      <c r="J367" s="355"/>
      <c r="K367" s="355"/>
      <c r="L367" s="125"/>
      <c r="M367" s="127"/>
      <c r="N367" s="128"/>
      <c r="O367" s="128"/>
      <c r="P367" s="128"/>
      <c r="Q367" s="128"/>
      <c r="R367" s="128"/>
      <c r="S367" s="128"/>
      <c r="T367" s="129"/>
      <c r="AT367" s="126" t="s">
        <v>171</v>
      </c>
      <c r="AU367" s="126" t="s">
        <v>90</v>
      </c>
      <c r="AV367" s="13" t="s">
        <v>93</v>
      </c>
      <c r="AW367" s="13" t="s">
        <v>42</v>
      </c>
      <c r="AX367" s="13" t="s">
        <v>82</v>
      </c>
      <c r="AY367" s="126" t="s">
        <v>163</v>
      </c>
    </row>
    <row r="368" spans="1:51" s="14" customFormat="1" ht="13.5">
      <c r="A368" s="360"/>
      <c r="B368" s="361"/>
      <c r="C368" s="360"/>
      <c r="D368" s="346" t="s">
        <v>171</v>
      </c>
      <c r="E368" s="373" t="s">
        <v>5</v>
      </c>
      <c r="F368" s="374" t="s">
        <v>185</v>
      </c>
      <c r="G368" s="360"/>
      <c r="H368" s="375">
        <v>40.782</v>
      </c>
      <c r="I368" s="360"/>
      <c r="J368" s="360"/>
      <c r="K368" s="360"/>
      <c r="L368" s="130"/>
      <c r="M368" s="131"/>
      <c r="N368" s="132"/>
      <c r="O368" s="132"/>
      <c r="P368" s="132"/>
      <c r="Q368" s="132"/>
      <c r="R368" s="132"/>
      <c r="S368" s="132"/>
      <c r="T368" s="133"/>
      <c r="AT368" s="134" t="s">
        <v>171</v>
      </c>
      <c r="AU368" s="134" t="s">
        <v>90</v>
      </c>
      <c r="AV368" s="14" t="s">
        <v>96</v>
      </c>
      <c r="AW368" s="14" t="s">
        <v>42</v>
      </c>
      <c r="AX368" s="14" t="s">
        <v>44</v>
      </c>
      <c r="AY368" s="134" t="s">
        <v>163</v>
      </c>
    </row>
    <row r="369" spans="1:63" s="10" customFormat="1" ht="29.85" customHeight="1">
      <c r="A369" s="330"/>
      <c r="B369" s="331"/>
      <c r="C369" s="330"/>
      <c r="D369" s="335" t="s">
        <v>81</v>
      </c>
      <c r="E369" s="336" t="s">
        <v>364</v>
      </c>
      <c r="F369" s="336" t="s">
        <v>365</v>
      </c>
      <c r="G369" s="330"/>
      <c r="H369" s="330"/>
      <c r="I369" s="330"/>
      <c r="J369" s="337">
        <f>BK369</f>
        <v>0</v>
      </c>
      <c r="K369" s="330"/>
      <c r="L369" s="99"/>
      <c r="M369" s="101"/>
      <c r="N369" s="102"/>
      <c r="O369" s="102"/>
      <c r="P369" s="103">
        <f>SUM(P370:P384)</f>
        <v>0</v>
      </c>
      <c r="Q369" s="102"/>
      <c r="R369" s="103">
        <f>SUM(R370:R384)</f>
        <v>0</v>
      </c>
      <c r="S369" s="102"/>
      <c r="T369" s="104">
        <f>SUM(T370:T384)</f>
        <v>0</v>
      </c>
      <c r="AR369" s="100" t="s">
        <v>44</v>
      </c>
      <c r="AT369" s="105" t="s">
        <v>81</v>
      </c>
      <c r="AU369" s="105" t="s">
        <v>44</v>
      </c>
      <c r="AY369" s="100" t="s">
        <v>163</v>
      </c>
      <c r="BK369" s="106">
        <f>SUM(BK370:BK384)</f>
        <v>0</v>
      </c>
    </row>
    <row r="370" spans="1:65" s="1" customFormat="1" ht="31.5" customHeight="1">
      <c r="A370" s="267"/>
      <c r="B370" s="268"/>
      <c r="C370" s="338" t="s">
        <v>366</v>
      </c>
      <c r="D370" s="338" t="s">
        <v>165</v>
      </c>
      <c r="E370" s="339" t="s">
        <v>367</v>
      </c>
      <c r="F370" s="340" t="s">
        <v>368</v>
      </c>
      <c r="G370" s="341" t="s">
        <v>369</v>
      </c>
      <c r="H370" s="342">
        <v>3.819</v>
      </c>
      <c r="I370" s="107"/>
      <c r="J370" s="343">
        <f>ROUND(I370*H370,2)</f>
        <v>0</v>
      </c>
      <c r="K370" s="340" t="s">
        <v>169</v>
      </c>
      <c r="L370" s="38"/>
      <c r="M370" s="108" t="s">
        <v>5</v>
      </c>
      <c r="N370" s="109" t="s">
        <v>53</v>
      </c>
      <c r="O370" s="39"/>
      <c r="P370" s="110">
        <f>O370*H370</f>
        <v>0</v>
      </c>
      <c r="Q370" s="110">
        <v>0</v>
      </c>
      <c r="R370" s="110">
        <f>Q370*H370</f>
        <v>0</v>
      </c>
      <c r="S370" s="110">
        <v>0</v>
      </c>
      <c r="T370" s="111">
        <f>S370*H370</f>
        <v>0</v>
      </c>
      <c r="AR370" s="24" t="s">
        <v>96</v>
      </c>
      <c r="AT370" s="24" t="s">
        <v>165</v>
      </c>
      <c r="AU370" s="24" t="s">
        <v>90</v>
      </c>
      <c r="AY370" s="24" t="s">
        <v>163</v>
      </c>
      <c r="BE370" s="112">
        <f>IF(N370="základní",J370,0)</f>
        <v>0</v>
      </c>
      <c r="BF370" s="112">
        <f>IF(N370="snížená",J370,0)</f>
        <v>0</v>
      </c>
      <c r="BG370" s="112">
        <f>IF(N370="zákl. přenesená",J370,0)</f>
        <v>0</v>
      </c>
      <c r="BH370" s="112">
        <f>IF(N370="sníž. přenesená",J370,0)</f>
        <v>0</v>
      </c>
      <c r="BI370" s="112">
        <f>IF(N370="nulová",J370,0)</f>
        <v>0</v>
      </c>
      <c r="BJ370" s="24" t="s">
        <v>44</v>
      </c>
      <c r="BK370" s="112">
        <f>ROUND(I370*H370,2)</f>
        <v>0</v>
      </c>
      <c r="BL370" s="24" t="s">
        <v>96</v>
      </c>
      <c r="BM370" s="24" t="s">
        <v>370</v>
      </c>
    </row>
    <row r="371" spans="1:47" s="1" customFormat="1" ht="121.5">
      <c r="A371" s="267"/>
      <c r="B371" s="268"/>
      <c r="C371" s="267"/>
      <c r="D371" s="362" t="s">
        <v>190</v>
      </c>
      <c r="E371" s="267"/>
      <c r="F371" s="376" t="s">
        <v>371</v>
      </c>
      <c r="G371" s="267"/>
      <c r="H371" s="267"/>
      <c r="I371" s="267"/>
      <c r="J371" s="267"/>
      <c r="K371" s="267"/>
      <c r="L371" s="38"/>
      <c r="M371" s="136"/>
      <c r="N371" s="39"/>
      <c r="O371" s="39"/>
      <c r="P371" s="39"/>
      <c r="Q371" s="39"/>
      <c r="R371" s="39"/>
      <c r="S371" s="39"/>
      <c r="T371" s="60"/>
      <c r="AT371" s="24" t="s">
        <v>190</v>
      </c>
      <c r="AU371" s="24" t="s">
        <v>90</v>
      </c>
    </row>
    <row r="372" spans="1:65" s="1" customFormat="1" ht="44.25" customHeight="1">
      <c r="A372" s="267"/>
      <c r="B372" s="268"/>
      <c r="C372" s="338" t="s">
        <v>372</v>
      </c>
      <c r="D372" s="338" t="s">
        <v>165</v>
      </c>
      <c r="E372" s="339" t="s">
        <v>373</v>
      </c>
      <c r="F372" s="340" t="s">
        <v>374</v>
      </c>
      <c r="G372" s="341" t="s">
        <v>369</v>
      </c>
      <c r="H372" s="342">
        <v>76.38</v>
      </c>
      <c r="I372" s="107"/>
      <c r="J372" s="343">
        <f>ROUND(I372*H372,2)</f>
        <v>0</v>
      </c>
      <c r="K372" s="340" t="s">
        <v>169</v>
      </c>
      <c r="L372" s="38"/>
      <c r="M372" s="108" t="s">
        <v>5</v>
      </c>
      <c r="N372" s="109" t="s">
        <v>53</v>
      </c>
      <c r="O372" s="39"/>
      <c r="P372" s="110">
        <f>O372*H372</f>
        <v>0</v>
      </c>
      <c r="Q372" s="110">
        <v>0</v>
      </c>
      <c r="R372" s="110">
        <f>Q372*H372</f>
        <v>0</v>
      </c>
      <c r="S372" s="110">
        <v>0</v>
      </c>
      <c r="T372" s="111">
        <f>S372*H372</f>
        <v>0</v>
      </c>
      <c r="AR372" s="24" t="s">
        <v>96</v>
      </c>
      <c r="AT372" s="24" t="s">
        <v>165</v>
      </c>
      <c r="AU372" s="24" t="s">
        <v>90</v>
      </c>
      <c r="AY372" s="24" t="s">
        <v>163</v>
      </c>
      <c r="BE372" s="112">
        <f>IF(N372="základní",J372,0)</f>
        <v>0</v>
      </c>
      <c r="BF372" s="112">
        <f>IF(N372="snížená",J372,0)</f>
        <v>0</v>
      </c>
      <c r="BG372" s="112">
        <f>IF(N372="zákl. přenesená",J372,0)</f>
        <v>0</v>
      </c>
      <c r="BH372" s="112">
        <f>IF(N372="sníž. přenesená",J372,0)</f>
        <v>0</v>
      </c>
      <c r="BI372" s="112">
        <f>IF(N372="nulová",J372,0)</f>
        <v>0</v>
      </c>
      <c r="BJ372" s="24" t="s">
        <v>44</v>
      </c>
      <c r="BK372" s="112">
        <f>ROUND(I372*H372,2)</f>
        <v>0</v>
      </c>
      <c r="BL372" s="24" t="s">
        <v>96</v>
      </c>
      <c r="BM372" s="24" t="s">
        <v>375</v>
      </c>
    </row>
    <row r="373" spans="1:47" s="1" customFormat="1" ht="121.5">
      <c r="A373" s="267"/>
      <c r="B373" s="268"/>
      <c r="C373" s="267"/>
      <c r="D373" s="346" t="s">
        <v>190</v>
      </c>
      <c r="E373" s="267"/>
      <c r="F373" s="366" t="s">
        <v>371</v>
      </c>
      <c r="G373" s="267"/>
      <c r="H373" s="267"/>
      <c r="I373" s="267"/>
      <c r="J373" s="267"/>
      <c r="K373" s="267"/>
      <c r="L373" s="38"/>
      <c r="M373" s="136"/>
      <c r="N373" s="39"/>
      <c r="O373" s="39"/>
      <c r="P373" s="39"/>
      <c r="Q373" s="39"/>
      <c r="R373" s="39"/>
      <c r="S373" s="39"/>
      <c r="T373" s="60"/>
      <c r="AT373" s="24" t="s">
        <v>190</v>
      </c>
      <c r="AU373" s="24" t="s">
        <v>90</v>
      </c>
    </row>
    <row r="374" spans="1:51" s="12" customFormat="1" ht="13.5">
      <c r="A374" s="350"/>
      <c r="B374" s="351"/>
      <c r="C374" s="350"/>
      <c r="D374" s="362" t="s">
        <v>171</v>
      </c>
      <c r="E374" s="350"/>
      <c r="F374" s="377" t="s">
        <v>376</v>
      </c>
      <c r="G374" s="350"/>
      <c r="H374" s="378">
        <v>76.38</v>
      </c>
      <c r="I374" s="350"/>
      <c r="J374" s="350"/>
      <c r="K374" s="350"/>
      <c r="L374" s="119"/>
      <c r="M374" s="122"/>
      <c r="N374" s="123"/>
      <c r="O374" s="123"/>
      <c r="P374" s="123"/>
      <c r="Q374" s="123"/>
      <c r="R374" s="123"/>
      <c r="S374" s="123"/>
      <c r="T374" s="124"/>
      <c r="AT374" s="120" t="s">
        <v>171</v>
      </c>
      <c r="AU374" s="120" t="s">
        <v>90</v>
      </c>
      <c r="AV374" s="12" t="s">
        <v>90</v>
      </c>
      <c r="AW374" s="12" t="s">
        <v>6</v>
      </c>
      <c r="AX374" s="12" t="s">
        <v>44</v>
      </c>
      <c r="AY374" s="120" t="s">
        <v>163</v>
      </c>
    </row>
    <row r="375" spans="1:65" s="1" customFormat="1" ht="31.5" customHeight="1">
      <c r="A375" s="267"/>
      <c r="B375" s="268"/>
      <c r="C375" s="338" t="s">
        <v>10</v>
      </c>
      <c r="D375" s="338" t="s">
        <v>165</v>
      </c>
      <c r="E375" s="339" t="s">
        <v>377</v>
      </c>
      <c r="F375" s="340" t="s">
        <v>378</v>
      </c>
      <c r="G375" s="341" t="s">
        <v>369</v>
      </c>
      <c r="H375" s="342">
        <v>3.819</v>
      </c>
      <c r="I375" s="107"/>
      <c r="J375" s="343">
        <f>ROUND(I375*H375,2)</f>
        <v>0</v>
      </c>
      <c r="K375" s="340" t="s">
        <v>169</v>
      </c>
      <c r="L375" s="38"/>
      <c r="M375" s="108" t="s">
        <v>5</v>
      </c>
      <c r="N375" s="109" t="s">
        <v>53</v>
      </c>
      <c r="O375" s="39"/>
      <c r="P375" s="110">
        <f>O375*H375</f>
        <v>0</v>
      </c>
      <c r="Q375" s="110">
        <v>0</v>
      </c>
      <c r="R375" s="110">
        <f>Q375*H375</f>
        <v>0</v>
      </c>
      <c r="S375" s="110">
        <v>0</v>
      </c>
      <c r="T375" s="111">
        <f>S375*H375</f>
        <v>0</v>
      </c>
      <c r="AR375" s="24" t="s">
        <v>96</v>
      </c>
      <c r="AT375" s="24" t="s">
        <v>165</v>
      </c>
      <c r="AU375" s="24" t="s">
        <v>90</v>
      </c>
      <c r="AY375" s="24" t="s">
        <v>163</v>
      </c>
      <c r="BE375" s="112">
        <f>IF(N375="základní",J375,0)</f>
        <v>0</v>
      </c>
      <c r="BF375" s="112">
        <f>IF(N375="snížená",J375,0)</f>
        <v>0</v>
      </c>
      <c r="BG375" s="112">
        <f>IF(N375="zákl. přenesená",J375,0)</f>
        <v>0</v>
      </c>
      <c r="BH375" s="112">
        <f>IF(N375="sníž. přenesená",J375,0)</f>
        <v>0</v>
      </c>
      <c r="BI375" s="112">
        <f>IF(N375="nulová",J375,0)</f>
        <v>0</v>
      </c>
      <c r="BJ375" s="24" t="s">
        <v>44</v>
      </c>
      <c r="BK375" s="112">
        <f>ROUND(I375*H375,2)</f>
        <v>0</v>
      </c>
      <c r="BL375" s="24" t="s">
        <v>96</v>
      </c>
      <c r="BM375" s="24" t="s">
        <v>379</v>
      </c>
    </row>
    <row r="376" spans="1:47" s="1" customFormat="1" ht="81">
      <c r="A376" s="267"/>
      <c r="B376" s="268"/>
      <c r="C376" s="267"/>
      <c r="D376" s="362" t="s">
        <v>190</v>
      </c>
      <c r="E376" s="267"/>
      <c r="F376" s="376" t="s">
        <v>380</v>
      </c>
      <c r="G376" s="267"/>
      <c r="H376" s="267"/>
      <c r="I376" s="267"/>
      <c r="J376" s="267"/>
      <c r="K376" s="267"/>
      <c r="L376" s="38"/>
      <c r="M376" s="136"/>
      <c r="N376" s="39"/>
      <c r="O376" s="39"/>
      <c r="P376" s="39"/>
      <c r="Q376" s="39"/>
      <c r="R376" s="39"/>
      <c r="S376" s="39"/>
      <c r="T376" s="60"/>
      <c r="AT376" s="24" t="s">
        <v>190</v>
      </c>
      <c r="AU376" s="24" t="s">
        <v>90</v>
      </c>
    </row>
    <row r="377" spans="1:65" s="1" customFormat="1" ht="31.5" customHeight="1">
      <c r="A377" s="267"/>
      <c r="B377" s="268"/>
      <c r="C377" s="338" t="s">
        <v>381</v>
      </c>
      <c r="D377" s="338" t="s">
        <v>165</v>
      </c>
      <c r="E377" s="339" t="s">
        <v>382</v>
      </c>
      <c r="F377" s="340" t="s">
        <v>383</v>
      </c>
      <c r="G377" s="341" t="s">
        <v>369</v>
      </c>
      <c r="H377" s="342">
        <v>11.457</v>
      </c>
      <c r="I377" s="107"/>
      <c r="J377" s="343">
        <f>ROUND(I377*H377,2)</f>
        <v>0</v>
      </c>
      <c r="K377" s="340" t="s">
        <v>169</v>
      </c>
      <c r="L377" s="38"/>
      <c r="M377" s="108" t="s">
        <v>5</v>
      </c>
      <c r="N377" s="109" t="s">
        <v>53</v>
      </c>
      <c r="O377" s="39"/>
      <c r="P377" s="110">
        <f>O377*H377</f>
        <v>0</v>
      </c>
      <c r="Q377" s="110">
        <v>0</v>
      </c>
      <c r="R377" s="110">
        <f>Q377*H377</f>
        <v>0</v>
      </c>
      <c r="S377" s="110">
        <v>0</v>
      </c>
      <c r="T377" s="111">
        <f>S377*H377</f>
        <v>0</v>
      </c>
      <c r="AR377" s="24" t="s">
        <v>96</v>
      </c>
      <c r="AT377" s="24" t="s">
        <v>165</v>
      </c>
      <c r="AU377" s="24" t="s">
        <v>90</v>
      </c>
      <c r="AY377" s="24" t="s">
        <v>163</v>
      </c>
      <c r="BE377" s="112">
        <f>IF(N377="základní",J377,0)</f>
        <v>0</v>
      </c>
      <c r="BF377" s="112">
        <f>IF(N377="snížená",J377,0)</f>
        <v>0</v>
      </c>
      <c r="BG377" s="112">
        <f>IF(N377="zákl. přenesená",J377,0)</f>
        <v>0</v>
      </c>
      <c r="BH377" s="112">
        <f>IF(N377="sníž. přenesená",J377,0)</f>
        <v>0</v>
      </c>
      <c r="BI377" s="112">
        <f>IF(N377="nulová",J377,0)</f>
        <v>0</v>
      </c>
      <c r="BJ377" s="24" t="s">
        <v>44</v>
      </c>
      <c r="BK377" s="112">
        <f>ROUND(I377*H377,2)</f>
        <v>0</v>
      </c>
      <c r="BL377" s="24" t="s">
        <v>96</v>
      </c>
      <c r="BM377" s="24" t="s">
        <v>384</v>
      </c>
    </row>
    <row r="378" spans="1:47" s="1" customFormat="1" ht="81">
      <c r="A378" s="267"/>
      <c r="B378" s="268"/>
      <c r="C378" s="267"/>
      <c r="D378" s="346" t="s">
        <v>190</v>
      </c>
      <c r="E378" s="267"/>
      <c r="F378" s="366" t="s">
        <v>380</v>
      </c>
      <c r="G378" s="267"/>
      <c r="H378" s="267"/>
      <c r="I378" s="267"/>
      <c r="J378" s="267"/>
      <c r="K378" s="267"/>
      <c r="L378" s="38"/>
      <c r="M378" s="136"/>
      <c r="N378" s="39"/>
      <c r="O378" s="39"/>
      <c r="P378" s="39"/>
      <c r="Q378" s="39"/>
      <c r="R378" s="39"/>
      <c r="S378" s="39"/>
      <c r="T378" s="60"/>
      <c r="AT378" s="24" t="s">
        <v>190</v>
      </c>
      <c r="AU378" s="24" t="s">
        <v>90</v>
      </c>
    </row>
    <row r="379" spans="1:51" s="12" customFormat="1" ht="13.5">
      <c r="A379" s="350"/>
      <c r="B379" s="351"/>
      <c r="C379" s="350"/>
      <c r="D379" s="362" t="s">
        <v>171</v>
      </c>
      <c r="E379" s="350"/>
      <c r="F379" s="377" t="s">
        <v>385</v>
      </c>
      <c r="G379" s="350"/>
      <c r="H379" s="378">
        <v>11.457</v>
      </c>
      <c r="I379" s="350"/>
      <c r="J379" s="350"/>
      <c r="K379" s="350"/>
      <c r="L379" s="119"/>
      <c r="M379" s="122"/>
      <c r="N379" s="123"/>
      <c r="O379" s="123"/>
      <c r="P379" s="123"/>
      <c r="Q379" s="123"/>
      <c r="R379" s="123"/>
      <c r="S379" s="123"/>
      <c r="T379" s="124"/>
      <c r="AT379" s="120" t="s">
        <v>171</v>
      </c>
      <c r="AU379" s="120" t="s">
        <v>90</v>
      </c>
      <c r="AV379" s="12" t="s">
        <v>90</v>
      </c>
      <c r="AW379" s="12" t="s">
        <v>6</v>
      </c>
      <c r="AX379" s="12" t="s">
        <v>44</v>
      </c>
      <c r="AY379" s="120" t="s">
        <v>163</v>
      </c>
    </row>
    <row r="380" spans="1:65" s="1" customFormat="1" ht="22.5" customHeight="1">
      <c r="A380" s="267"/>
      <c r="B380" s="268"/>
      <c r="C380" s="338" t="s">
        <v>386</v>
      </c>
      <c r="D380" s="338" t="s">
        <v>165</v>
      </c>
      <c r="E380" s="339" t="s">
        <v>387</v>
      </c>
      <c r="F380" s="340" t="s">
        <v>388</v>
      </c>
      <c r="G380" s="341" t="s">
        <v>369</v>
      </c>
      <c r="H380" s="342">
        <v>2.483</v>
      </c>
      <c r="I380" s="107"/>
      <c r="J380" s="343">
        <f>ROUND(I380*H380,2)</f>
        <v>0</v>
      </c>
      <c r="K380" s="340" t="s">
        <v>169</v>
      </c>
      <c r="L380" s="38"/>
      <c r="M380" s="108" t="s">
        <v>5</v>
      </c>
      <c r="N380" s="109" t="s">
        <v>53</v>
      </c>
      <c r="O380" s="39"/>
      <c r="P380" s="110">
        <f>O380*H380</f>
        <v>0</v>
      </c>
      <c r="Q380" s="110">
        <v>0</v>
      </c>
      <c r="R380" s="110">
        <f>Q380*H380</f>
        <v>0</v>
      </c>
      <c r="S380" s="110">
        <v>0</v>
      </c>
      <c r="T380" s="111">
        <f>S380*H380</f>
        <v>0</v>
      </c>
      <c r="AR380" s="24" t="s">
        <v>96</v>
      </c>
      <c r="AT380" s="24" t="s">
        <v>165</v>
      </c>
      <c r="AU380" s="24" t="s">
        <v>90</v>
      </c>
      <c r="AY380" s="24" t="s">
        <v>163</v>
      </c>
      <c r="BE380" s="112">
        <f>IF(N380="základní",J380,0)</f>
        <v>0</v>
      </c>
      <c r="BF380" s="112">
        <f>IF(N380="snížená",J380,0)</f>
        <v>0</v>
      </c>
      <c r="BG380" s="112">
        <f>IF(N380="zákl. přenesená",J380,0)</f>
        <v>0</v>
      </c>
      <c r="BH380" s="112">
        <f>IF(N380="sníž. přenesená",J380,0)</f>
        <v>0</v>
      </c>
      <c r="BI380" s="112">
        <f>IF(N380="nulová",J380,0)</f>
        <v>0</v>
      </c>
      <c r="BJ380" s="24" t="s">
        <v>44</v>
      </c>
      <c r="BK380" s="112">
        <f>ROUND(I380*H380,2)</f>
        <v>0</v>
      </c>
      <c r="BL380" s="24" t="s">
        <v>96</v>
      </c>
      <c r="BM380" s="24" t="s">
        <v>389</v>
      </c>
    </row>
    <row r="381" spans="1:47" s="1" customFormat="1" ht="67.5">
      <c r="A381" s="267"/>
      <c r="B381" s="268"/>
      <c r="C381" s="267"/>
      <c r="D381" s="362" t="s">
        <v>190</v>
      </c>
      <c r="E381" s="267"/>
      <c r="F381" s="376" t="s">
        <v>390</v>
      </c>
      <c r="G381" s="267"/>
      <c r="H381" s="267"/>
      <c r="I381" s="267"/>
      <c r="J381" s="267"/>
      <c r="K381" s="267"/>
      <c r="L381" s="38"/>
      <c r="M381" s="136"/>
      <c r="N381" s="39"/>
      <c r="O381" s="39"/>
      <c r="P381" s="39"/>
      <c r="Q381" s="39"/>
      <c r="R381" s="39"/>
      <c r="S381" s="39"/>
      <c r="T381" s="60"/>
      <c r="AT381" s="24" t="s">
        <v>190</v>
      </c>
      <c r="AU381" s="24" t="s">
        <v>90</v>
      </c>
    </row>
    <row r="382" spans="1:65" s="1" customFormat="1" ht="22.5" customHeight="1">
      <c r="A382" s="267"/>
      <c r="B382" s="268"/>
      <c r="C382" s="338" t="s">
        <v>391</v>
      </c>
      <c r="D382" s="338" t="s">
        <v>165</v>
      </c>
      <c r="E382" s="339" t="s">
        <v>392</v>
      </c>
      <c r="F382" s="340" t="s">
        <v>393</v>
      </c>
      <c r="G382" s="341" t="s">
        <v>369</v>
      </c>
      <c r="H382" s="342">
        <v>0.843</v>
      </c>
      <c r="I382" s="107"/>
      <c r="J382" s="343">
        <f>ROUND(I382*H382,2)</f>
        <v>0</v>
      </c>
      <c r="K382" s="340" t="s">
        <v>169</v>
      </c>
      <c r="L382" s="38"/>
      <c r="M382" s="108" t="s">
        <v>5</v>
      </c>
      <c r="N382" s="109" t="s">
        <v>53</v>
      </c>
      <c r="O382" s="39"/>
      <c r="P382" s="110">
        <f>O382*H382</f>
        <v>0</v>
      </c>
      <c r="Q382" s="110">
        <v>0</v>
      </c>
      <c r="R382" s="110">
        <f>Q382*H382</f>
        <v>0</v>
      </c>
      <c r="S382" s="110">
        <v>0</v>
      </c>
      <c r="T382" s="111">
        <f>S382*H382</f>
        <v>0</v>
      </c>
      <c r="AR382" s="24" t="s">
        <v>96</v>
      </c>
      <c r="AT382" s="24" t="s">
        <v>165</v>
      </c>
      <c r="AU382" s="24" t="s">
        <v>90</v>
      </c>
      <c r="AY382" s="24" t="s">
        <v>163</v>
      </c>
      <c r="BE382" s="112">
        <f>IF(N382="základní",J382,0)</f>
        <v>0</v>
      </c>
      <c r="BF382" s="112">
        <f>IF(N382="snížená",J382,0)</f>
        <v>0</v>
      </c>
      <c r="BG382" s="112">
        <f>IF(N382="zákl. přenesená",J382,0)</f>
        <v>0</v>
      </c>
      <c r="BH382" s="112">
        <f>IF(N382="sníž. přenesená",J382,0)</f>
        <v>0</v>
      </c>
      <c r="BI382" s="112">
        <f>IF(N382="nulová",J382,0)</f>
        <v>0</v>
      </c>
      <c r="BJ382" s="24" t="s">
        <v>44</v>
      </c>
      <c r="BK382" s="112">
        <f>ROUND(I382*H382,2)</f>
        <v>0</v>
      </c>
      <c r="BL382" s="24" t="s">
        <v>96</v>
      </c>
      <c r="BM382" s="24" t="s">
        <v>394</v>
      </c>
    </row>
    <row r="383" spans="1:47" s="1" customFormat="1" ht="67.5">
      <c r="A383" s="267"/>
      <c r="B383" s="268"/>
      <c r="C383" s="267"/>
      <c r="D383" s="362" t="s">
        <v>190</v>
      </c>
      <c r="E383" s="267"/>
      <c r="F383" s="376" t="s">
        <v>390</v>
      </c>
      <c r="G383" s="267"/>
      <c r="H383" s="267"/>
      <c r="I383" s="267"/>
      <c r="J383" s="267"/>
      <c r="K383" s="267"/>
      <c r="L383" s="38"/>
      <c r="M383" s="136"/>
      <c r="N383" s="39"/>
      <c r="O383" s="39"/>
      <c r="P383" s="39"/>
      <c r="Q383" s="39"/>
      <c r="R383" s="39"/>
      <c r="S383" s="39"/>
      <c r="T383" s="60"/>
      <c r="AT383" s="24" t="s">
        <v>190</v>
      </c>
      <c r="AU383" s="24" t="s">
        <v>90</v>
      </c>
    </row>
    <row r="384" spans="1:65" s="1" customFormat="1" ht="22.5" customHeight="1">
      <c r="A384" s="267"/>
      <c r="B384" s="268"/>
      <c r="C384" s="338" t="s">
        <v>395</v>
      </c>
      <c r="D384" s="338" t="s">
        <v>165</v>
      </c>
      <c r="E384" s="339" t="s">
        <v>396</v>
      </c>
      <c r="F384" s="340" t="s">
        <v>397</v>
      </c>
      <c r="G384" s="341" t="s">
        <v>369</v>
      </c>
      <c r="H384" s="342">
        <v>0.498</v>
      </c>
      <c r="I384" s="107"/>
      <c r="J384" s="343">
        <f>ROUND(I384*H384,2)</f>
        <v>0</v>
      </c>
      <c r="K384" s="340" t="s">
        <v>5</v>
      </c>
      <c r="L384" s="38"/>
      <c r="M384" s="108" t="s">
        <v>5</v>
      </c>
      <c r="N384" s="109" t="s">
        <v>53</v>
      </c>
      <c r="O384" s="39"/>
      <c r="P384" s="110">
        <f>O384*H384</f>
        <v>0</v>
      </c>
      <c r="Q384" s="110">
        <v>0</v>
      </c>
      <c r="R384" s="110">
        <f>Q384*H384</f>
        <v>0</v>
      </c>
      <c r="S384" s="110">
        <v>0</v>
      </c>
      <c r="T384" s="111">
        <f>S384*H384</f>
        <v>0</v>
      </c>
      <c r="AR384" s="24" t="s">
        <v>96</v>
      </c>
      <c r="AT384" s="24" t="s">
        <v>165</v>
      </c>
      <c r="AU384" s="24" t="s">
        <v>90</v>
      </c>
      <c r="AY384" s="24" t="s">
        <v>163</v>
      </c>
      <c r="BE384" s="112">
        <f>IF(N384="základní",J384,0)</f>
        <v>0</v>
      </c>
      <c r="BF384" s="112">
        <f>IF(N384="snížená",J384,0)</f>
        <v>0</v>
      </c>
      <c r="BG384" s="112">
        <f>IF(N384="zákl. přenesená",J384,0)</f>
        <v>0</v>
      </c>
      <c r="BH384" s="112">
        <f>IF(N384="sníž. přenesená",J384,0)</f>
        <v>0</v>
      </c>
      <c r="BI384" s="112">
        <f>IF(N384="nulová",J384,0)</f>
        <v>0</v>
      </c>
      <c r="BJ384" s="24" t="s">
        <v>44</v>
      </c>
      <c r="BK384" s="112">
        <f>ROUND(I384*H384,2)</f>
        <v>0</v>
      </c>
      <c r="BL384" s="24" t="s">
        <v>96</v>
      </c>
      <c r="BM384" s="24" t="s">
        <v>398</v>
      </c>
    </row>
    <row r="385" spans="1:63" s="10" customFormat="1" ht="29.85" customHeight="1">
      <c r="A385" s="330"/>
      <c r="B385" s="331"/>
      <c r="C385" s="330"/>
      <c r="D385" s="335" t="s">
        <v>81</v>
      </c>
      <c r="E385" s="336" t="s">
        <v>399</v>
      </c>
      <c r="F385" s="336" t="s">
        <v>400</v>
      </c>
      <c r="G385" s="330"/>
      <c r="H385" s="330"/>
      <c r="I385" s="330"/>
      <c r="J385" s="337">
        <f>BK385</f>
        <v>0</v>
      </c>
      <c r="K385" s="330"/>
      <c r="L385" s="99"/>
      <c r="M385" s="101"/>
      <c r="N385" s="102"/>
      <c r="O385" s="102"/>
      <c r="P385" s="103">
        <f>SUM(P386:P389)</f>
        <v>0</v>
      </c>
      <c r="Q385" s="102"/>
      <c r="R385" s="103">
        <f>SUM(R386:R389)</f>
        <v>0</v>
      </c>
      <c r="S385" s="102"/>
      <c r="T385" s="104">
        <f>SUM(T386:T389)</f>
        <v>0</v>
      </c>
      <c r="AR385" s="100" t="s">
        <v>44</v>
      </c>
      <c r="AT385" s="105" t="s">
        <v>81</v>
      </c>
      <c r="AU385" s="105" t="s">
        <v>44</v>
      </c>
      <c r="AY385" s="100" t="s">
        <v>163</v>
      </c>
      <c r="BK385" s="106">
        <f>SUM(BK386:BK389)</f>
        <v>0</v>
      </c>
    </row>
    <row r="386" spans="1:65" s="1" customFormat="1" ht="44.25" customHeight="1">
      <c r="A386" s="267"/>
      <c r="B386" s="268"/>
      <c r="C386" s="338" t="s">
        <v>401</v>
      </c>
      <c r="D386" s="338" t="s">
        <v>165</v>
      </c>
      <c r="E386" s="339" t="s">
        <v>402</v>
      </c>
      <c r="F386" s="340" t="s">
        <v>403</v>
      </c>
      <c r="G386" s="341" t="s">
        <v>369</v>
      </c>
      <c r="H386" s="342">
        <v>10.916</v>
      </c>
      <c r="I386" s="107"/>
      <c r="J386" s="343">
        <f>ROUND(I386*H386,2)</f>
        <v>0</v>
      </c>
      <c r="K386" s="340" t="s">
        <v>169</v>
      </c>
      <c r="L386" s="38"/>
      <c r="M386" s="108" t="s">
        <v>5</v>
      </c>
      <c r="N386" s="109" t="s">
        <v>53</v>
      </c>
      <c r="O386" s="39"/>
      <c r="P386" s="110">
        <f>O386*H386</f>
        <v>0</v>
      </c>
      <c r="Q386" s="110">
        <v>0</v>
      </c>
      <c r="R386" s="110">
        <f>Q386*H386</f>
        <v>0</v>
      </c>
      <c r="S386" s="110">
        <v>0</v>
      </c>
      <c r="T386" s="111">
        <f>S386*H386</f>
        <v>0</v>
      </c>
      <c r="AR386" s="24" t="s">
        <v>96</v>
      </c>
      <c r="AT386" s="24" t="s">
        <v>165</v>
      </c>
      <c r="AU386" s="24" t="s">
        <v>90</v>
      </c>
      <c r="AY386" s="24" t="s">
        <v>163</v>
      </c>
      <c r="BE386" s="112">
        <f>IF(N386="základní",J386,0)</f>
        <v>0</v>
      </c>
      <c r="BF386" s="112">
        <f>IF(N386="snížená",J386,0)</f>
        <v>0</v>
      </c>
      <c r="BG386" s="112">
        <f>IF(N386="zákl. přenesená",J386,0)</f>
        <v>0</v>
      </c>
      <c r="BH386" s="112">
        <f>IF(N386="sníž. přenesená",J386,0)</f>
        <v>0</v>
      </c>
      <c r="BI386" s="112">
        <f>IF(N386="nulová",J386,0)</f>
        <v>0</v>
      </c>
      <c r="BJ386" s="24" t="s">
        <v>44</v>
      </c>
      <c r="BK386" s="112">
        <f>ROUND(I386*H386,2)</f>
        <v>0</v>
      </c>
      <c r="BL386" s="24" t="s">
        <v>96</v>
      </c>
      <c r="BM386" s="24" t="s">
        <v>404</v>
      </c>
    </row>
    <row r="387" spans="1:47" s="1" customFormat="1" ht="81">
      <c r="A387" s="267"/>
      <c r="B387" s="268"/>
      <c r="C387" s="267"/>
      <c r="D387" s="362" t="s">
        <v>190</v>
      </c>
      <c r="E387" s="267"/>
      <c r="F387" s="376" t="s">
        <v>405</v>
      </c>
      <c r="G387" s="267"/>
      <c r="H387" s="267"/>
      <c r="I387" s="267"/>
      <c r="J387" s="267"/>
      <c r="K387" s="267"/>
      <c r="L387" s="38"/>
      <c r="M387" s="136"/>
      <c r="N387" s="39"/>
      <c r="O387" s="39"/>
      <c r="P387" s="39"/>
      <c r="Q387" s="39"/>
      <c r="R387" s="39"/>
      <c r="S387" s="39"/>
      <c r="T387" s="60"/>
      <c r="AT387" s="24" t="s">
        <v>190</v>
      </c>
      <c r="AU387" s="24" t="s">
        <v>90</v>
      </c>
    </row>
    <row r="388" spans="1:65" s="1" customFormat="1" ht="44.25" customHeight="1">
      <c r="A388" s="267"/>
      <c r="B388" s="268"/>
      <c r="C388" s="338" t="s">
        <v>406</v>
      </c>
      <c r="D388" s="338" t="s">
        <v>165</v>
      </c>
      <c r="E388" s="339" t="s">
        <v>407</v>
      </c>
      <c r="F388" s="340" t="s">
        <v>408</v>
      </c>
      <c r="G388" s="341" t="s">
        <v>369</v>
      </c>
      <c r="H388" s="342">
        <v>10.916</v>
      </c>
      <c r="I388" s="107"/>
      <c r="J388" s="343">
        <f>ROUND(I388*H388,2)</f>
        <v>0</v>
      </c>
      <c r="K388" s="340" t="s">
        <v>169</v>
      </c>
      <c r="L388" s="38"/>
      <c r="M388" s="108" t="s">
        <v>5</v>
      </c>
      <c r="N388" s="109" t="s">
        <v>53</v>
      </c>
      <c r="O388" s="39"/>
      <c r="P388" s="110">
        <f>O388*H388</f>
        <v>0</v>
      </c>
      <c r="Q388" s="110">
        <v>0</v>
      </c>
      <c r="R388" s="110">
        <f>Q388*H388</f>
        <v>0</v>
      </c>
      <c r="S388" s="110">
        <v>0</v>
      </c>
      <c r="T388" s="111">
        <f>S388*H388</f>
        <v>0</v>
      </c>
      <c r="AR388" s="24" t="s">
        <v>96</v>
      </c>
      <c r="AT388" s="24" t="s">
        <v>165</v>
      </c>
      <c r="AU388" s="24" t="s">
        <v>90</v>
      </c>
      <c r="AY388" s="24" t="s">
        <v>163</v>
      </c>
      <c r="BE388" s="112">
        <f>IF(N388="základní",J388,0)</f>
        <v>0</v>
      </c>
      <c r="BF388" s="112">
        <f>IF(N388="snížená",J388,0)</f>
        <v>0</v>
      </c>
      <c r="BG388" s="112">
        <f>IF(N388="zákl. přenesená",J388,0)</f>
        <v>0</v>
      </c>
      <c r="BH388" s="112">
        <f>IF(N388="sníž. přenesená",J388,0)</f>
        <v>0</v>
      </c>
      <c r="BI388" s="112">
        <f>IF(N388="nulová",J388,0)</f>
        <v>0</v>
      </c>
      <c r="BJ388" s="24" t="s">
        <v>44</v>
      </c>
      <c r="BK388" s="112">
        <f>ROUND(I388*H388,2)</f>
        <v>0</v>
      </c>
      <c r="BL388" s="24" t="s">
        <v>96</v>
      </c>
      <c r="BM388" s="24" t="s">
        <v>409</v>
      </c>
    </row>
    <row r="389" spans="1:47" s="1" customFormat="1" ht="81">
      <c r="A389" s="267"/>
      <c r="B389" s="268"/>
      <c r="C389" s="267"/>
      <c r="D389" s="346" t="s">
        <v>190</v>
      </c>
      <c r="E389" s="267"/>
      <c r="F389" s="366" t="s">
        <v>405</v>
      </c>
      <c r="G389" s="267"/>
      <c r="H389" s="267"/>
      <c r="I389" s="267"/>
      <c r="J389" s="267"/>
      <c r="K389" s="267"/>
      <c r="L389" s="38"/>
      <c r="M389" s="136"/>
      <c r="N389" s="39"/>
      <c r="O389" s="39"/>
      <c r="P389" s="39"/>
      <c r="Q389" s="39"/>
      <c r="R389" s="39"/>
      <c r="S389" s="39"/>
      <c r="T389" s="60"/>
      <c r="AT389" s="24" t="s">
        <v>190</v>
      </c>
      <c r="AU389" s="24" t="s">
        <v>90</v>
      </c>
    </row>
    <row r="390" spans="1:63" s="10" customFormat="1" ht="37.35" customHeight="1">
      <c r="A390" s="330"/>
      <c r="B390" s="331"/>
      <c r="C390" s="330"/>
      <c r="D390" s="332" t="s">
        <v>81</v>
      </c>
      <c r="E390" s="333" t="s">
        <v>410</v>
      </c>
      <c r="F390" s="333" t="s">
        <v>411</v>
      </c>
      <c r="G390" s="330"/>
      <c r="H390" s="330"/>
      <c r="I390" s="330"/>
      <c r="J390" s="334">
        <f>BK390</f>
        <v>0</v>
      </c>
      <c r="K390" s="330"/>
      <c r="L390" s="99"/>
      <c r="M390" s="101"/>
      <c r="N390" s="102"/>
      <c r="O390" s="102"/>
      <c r="P390" s="103">
        <f>P391+P495+P521+P626</f>
        <v>0</v>
      </c>
      <c r="Q390" s="102"/>
      <c r="R390" s="103">
        <f>R391+R495+R521+R626</f>
        <v>1.0377067999999998</v>
      </c>
      <c r="S390" s="102"/>
      <c r="T390" s="104">
        <f>T391+T495+T521+T626</f>
        <v>0.0832082</v>
      </c>
      <c r="AR390" s="100" t="s">
        <v>90</v>
      </c>
      <c r="AT390" s="105" t="s">
        <v>81</v>
      </c>
      <c r="AU390" s="105" t="s">
        <v>82</v>
      </c>
      <c r="AY390" s="100" t="s">
        <v>163</v>
      </c>
      <c r="BK390" s="106">
        <f>BK391+BK495+BK521+BK626</f>
        <v>0</v>
      </c>
    </row>
    <row r="391" spans="1:63" s="10" customFormat="1" ht="19.9" customHeight="1">
      <c r="A391" s="330"/>
      <c r="B391" s="331"/>
      <c r="C391" s="330"/>
      <c r="D391" s="335" t="s">
        <v>81</v>
      </c>
      <c r="E391" s="336" t="s">
        <v>412</v>
      </c>
      <c r="F391" s="336" t="s">
        <v>413</v>
      </c>
      <c r="G391" s="330"/>
      <c r="H391" s="330"/>
      <c r="I391" s="330"/>
      <c r="J391" s="337">
        <f>BK391</f>
        <v>0</v>
      </c>
      <c r="K391" s="330"/>
      <c r="L391" s="99"/>
      <c r="M391" s="101"/>
      <c r="N391" s="102"/>
      <c r="O391" s="102"/>
      <c r="P391" s="103">
        <f>SUM(P392:P494)</f>
        <v>0</v>
      </c>
      <c r="Q391" s="102"/>
      <c r="R391" s="103">
        <f>SUM(R392:R494)</f>
        <v>0.8240999999999999</v>
      </c>
      <c r="S391" s="102"/>
      <c r="T391" s="104">
        <f>SUM(T392:T494)</f>
        <v>0</v>
      </c>
      <c r="AR391" s="100" t="s">
        <v>90</v>
      </c>
      <c r="AT391" s="105" t="s">
        <v>81</v>
      </c>
      <c r="AU391" s="105" t="s">
        <v>44</v>
      </c>
      <c r="AY391" s="100" t="s">
        <v>163</v>
      </c>
      <c r="BK391" s="106">
        <f>SUM(BK392:BK494)</f>
        <v>0</v>
      </c>
    </row>
    <row r="392" spans="1:65" s="1" customFormat="1" ht="31.5" customHeight="1">
      <c r="A392" s="267"/>
      <c r="B392" s="268"/>
      <c r="C392" s="338" t="s">
        <v>414</v>
      </c>
      <c r="D392" s="338" t="s">
        <v>165</v>
      </c>
      <c r="E392" s="339" t="s">
        <v>415</v>
      </c>
      <c r="F392" s="340" t="s">
        <v>416</v>
      </c>
      <c r="G392" s="341" t="s">
        <v>168</v>
      </c>
      <c r="H392" s="342">
        <v>1</v>
      </c>
      <c r="I392" s="107"/>
      <c r="J392" s="343">
        <f>ROUND(I392*H392,2)</f>
        <v>0</v>
      </c>
      <c r="K392" s="340" t="s">
        <v>169</v>
      </c>
      <c r="L392" s="38"/>
      <c r="M392" s="108" t="s">
        <v>5</v>
      </c>
      <c r="N392" s="109" t="s">
        <v>53</v>
      </c>
      <c r="O392" s="39"/>
      <c r="P392" s="110">
        <f>O392*H392</f>
        <v>0</v>
      </c>
      <c r="Q392" s="110">
        <v>0</v>
      </c>
      <c r="R392" s="110">
        <f>Q392*H392</f>
        <v>0</v>
      </c>
      <c r="S392" s="110">
        <v>0</v>
      </c>
      <c r="T392" s="111">
        <f>S392*H392</f>
        <v>0</v>
      </c>
      <c r="AR392" s="24" t="s">
        <v>333</v>
      </c>
      <c r="AT392" s="24" t="s">
        <v>165</v>
      </c>
      <c r="AU392" s="24" t="s">
        <v>90</v>
      </c>
      <c r="AY392" s="24" t="s">
        <v>163</v>
      </c>
      <c r="BE392" s="112">
        <f>IF(N392="základní",J392,0)</f>
        <v>0</v>
      </c>
      <c r="BF392" s="112">
        <f>IF(N392="snížená",J392,0)</f>
        <v>0</v>
      </c>
      <c r="BG392" s="112">
        <f>IF(N392="zákl. přenesená",J392,0)</f>
        <v>0</v>
      </c>
      <c r="BH392" s="112">
        <f>IF(N392="sníž. přenesená",J392,0)</f>
        <v>0</v>
      </c>
      <c r="BI392" s="112">
        <f>IF(N392="nulová",J392,0)</f>
        <v>0</v>
      </c>
      <c r="BJ392" s="24" t="s">
        <v>44</v>
      </c>
      <c r="BK392" s="112">
        <f>ROUND(I392*H392,2)</f>
        <v>0</v>
      </c>
      <c r="BL392" s="24" t="s">
        <v>333</v>
      </c>
      <c r="BM392" s="24" t="s">
        <v>417</v>
      </c>
    </row>
    <row r="393" spans="1:47" s="1" customFormat="1" ht="148.5">
      <c r="A393" s="267"/>
      <c r="B393" s="268"/>
      <c r="C393" s="267"/>
      <c r="D393" s="346" t="s">
        <v>190</v>
      </c>
      <c r="E393" s="267"/>
      <c r="F393" s="366" t="s">
        <v>418</v>
      </c>
      <c r="G393" s="267"/>
      <c r="H393" s="267"/>
      <c r="I393" s="267"/>
      <c r="J393" s="267"/>
      <c r="K393" s="267"/>
      <c r="L393" s="38"/>
      <c r="M393" s="136"/>
      <c r="N393" s="39"/>
      <c r="O393" s="39"/>
      <c r="P393" s="39"/>
      <c r="Q393" s="39"/>
      <c r="R393" s="39"/>
      <c r="S393" s="39"/>
      <c r="T393" s="60"/>
      <c r="AT393" s="24" t="s">
        <v>190</v>
      </c>
      <c r="AU393" s="24" t="s">
        <v>90</v>
      </c>
    </row>
    <row r="394" spans="1:51" s="11" customFormat="1" ht="13.5">
      <c r="A394" s="344"/>
      <c r="B394" s="345"/>
      <c r="C394" s="344"/>
      <c r="D394" s="346" t="s">
        <v>171</v>
      </c>
      <c r="E394" s="347" t="s">
        <v>5</v>
      </c>
      <c r="F394" s="348" t="s">
        <v>172</v>
      </c>
      <c r="G394" s="344"/>
      <c r="H394" s="349" t="s">
        <v>5</v>
      </c>
      <c r="I394" s="344"/>
      <c r="J394" s="344"/>
      <c r="K394" s="344"/>
      <c r="L394" s="113"/>
      <c r="M394" s="116"/>
      <c r="N394" s="117"/>
      <c r="O394" s="117"/>
      <c r="P394" s="117"/>
      <c r="Q394" s="117"/>
      <c r="R394" s="117"/>
      <c r="S394" s="117"/>
      <c r="T394" s="118"/>
      <c r="AT394" s="114" t="s">
        <v>171</v>
      </c>
      <c r="AU394" s="114" t="s">
        <v>90</v>
      </c>
      <c r="AV394" s="11" t="s">
        <v>44</v>
      </c>
      <c r="AW394" s="11" t="s">
        <v>42</v>
      </c>
      <c r="AX394" s="11" t="s">
        <v>82</v>
      </c>
      <c r="AY394" s="114" t="s">
        <v>163</v>
      </c>
    </row>
    <row r="395" spans="1:51" s="12" customFormat="1" ht="13.5">
      <c r="A395" s="350"/>
      <c r="B395" s="351"/>
      <c r="C395" s="350"/>
      <c r="D395" s="346" t="s">
        <v>171</v>
      </c>
      <c r="E395" s="352" t="s">
        <v>5</v>
      </c>
      <c r="F395" s="353" t="s">
        <v>419</v>
      </c>
      <c r="G395" s="350"/>
      <c r="H395" s="354">
        <v>1</v>
      </c>
      <c r="I395" s="350"/>
      <c r="J395" s="350"/>
      <c r="K395" s="350"/>
      <c r="L395" s="119"/>
      <c r="M395" s="122"/>
      <c r="N395" s="123"/>
      <c r="O395" s="123"/>
      <c r="P395" s="123"/>
      <c r="Q395" s="123"/>
      <c r="R395" s="123"/>
      <c r="S395" s="123"/>
      <c r="T395" s="124"/>
      <c r="AT395" s="120" t="s">
        <v>171</v>
      </c>
      <c r="AU395" s="120" t="s">
        <v>90</v>
      </c>
      <c r="AV395" s="12" t="s">
        <v>90</v>
      </c>
      <c r="AW395" s="12" t="s">
        <v>42</v>
      </c>
      <c r="AX395" s="12" t="s">
        <v>82</v>
      </c>
      <c r="AY395" s="120" t="s">
        <v>163</v>
      </c>
    </row>
    <row r="396" spans="1:51" s="13" customFormat="1" ht="13.5">
      <c r="A396" s="355"/>
      <c r="B396" s="356"/>
      <c r="C396" s="355"/>
      <c r="D396" s="346" t="s">
        <v>171</v>
      </c>
      <c r="E396" s="357" t="s">
        <v>5</v>
      </c>
      <c r="F396" s="358" t="s">
        <v>181</v>
      </c>
      <c r="G396" s="355"/>
      <c r="H396" s="359">
        <v>1</v>
      </c>
      <c r="I396" s="355"/>
      <c r="J396" s="355"/>
      <c r="K396" s="355"/>
      <c r="L396" s="125"/>
      <c r="M396" s="127"/>
      <c r="N396" s="128"/>
      <c r="O396" s="128"/>
      <c r="P396" s="128"/>
      <c r="Q396" s="128"/>
      <c r="R396" s="128"/>
      <c r="S396" s="128"/>
      <c r="T396" s="129"/>
      <c r="AT396" s="126" t="s">
        <v>171</v>
      </c>
      <c r="AU396" s="126" t="s">
        <v>90</v>
      </c>
      <c r="AV396" s="13" t="s">
        <v>93</v>
      </c>
      <c r="AW396" s="13" t="s">
        <v>42</v>
      </c>
      <c r="AX396" s="13" t="s">
        <v>82</v>
      </c>
      <c r="AY396" s="126" t="s">
        <v>163</v>
      </c>
    </row>
    <row r="397" spans="1:51" s="14" customFormat="1" ht="13.5">
      <c r="A397" s="360"/>
      <c r="B397" s="361"/>
      <c r="C397" s="360"/>
      <c r="D397" s="362" t="s">
        <v>171</v>
      </c>
      <c r="E397" s="363" t="s">
        <v>5</v>
      </c>
      <c r="F397" s="364" t="s">
        <v>185</v>
      </c>
      <c r="G397" s="360"/>
      <c r="H397" s="365">
        <v>1</v>
      </c>
      <c r="I397" s="360"/>
      <c r="J397" s="360"/>
      <c r="K397" s="360"/>
      <c r="L397" s="130"/>
      <c r="M397" s="131"/>
      <c r="N397" s="132"/>
      <c r="O397" s="132"/>
      <c r="P397" s="132"/>
      <c r="Q397" s="132"/>
      <c r="R397" s="132"/>
      <c r="S397" s="132"/>
      <c r="T397" s="133"/>
      <c r="AT397" s="134" t="s">
        <v>171</v>
      </c>
      <c r="AU397" s="134" t="s">
        <v>90</v>
      </c>
      <c r="AV397" s="14" t="s">
        <v>96</v>
      </c>
      <c r="AW397" s="14" t="s">
        <v>42</v>
      </c>
      <c r="AX397" s="14" t="s">
        <v>44</v>
      </c>
      <c r="AY397" s="134" t="s">
        <v>163</v>
      </c>
    </row>
    <row r="398" spans="1:65" s="1" customFormat="1" ht="22.5" customHeight="1">
      <c r="A398" s="267"/>
      <c r="B398" s="268"/>
      <c r="C398" s="367" t="s">
        <v>420</v>
      </c>
      <c r="D398" s="367" t="s">
        <v>256</v>
      </c>
      <c r="E398" s="368" t="s">
        <v>421</v>
      </c>
      <c r="F398" s="369" t="s">
        <v>422</v>
      </c>
      <c r="G398" s="370" t="s">
        <v>168</v>
      </c>
      <c r="H398" s="371">
        <v>1</v>
      </c>
      <c r="I398" s="137"/>
      <c r="J398" s="372">
        <f>ROUND(I398*H398,2)</f>
        <v>0</v>
      </c>
      <c r="K398" s="369" t="s">
        <v>169</v>
      </c>
      <c r="L398" s="138"/>
      <c r="M398" s="139" t="s">
        <v>5</v>
      </c>
      <c r="N398" s="140" t="s">
        <v>53</v>
      </c>
      <c r="O398" s="39"/>
      <c r="P398" s="110">
        <f>O398*H398</f>
        <v>0</v>
      </c>
      <c r="Q398" s="110">
        <v>0.025</v>
      </c>
      <c r="R398" s="110">
        <f>Q398*H398</f>
        <v>0.025</v>
      </c>
      <c r="S398" s="110">
        <v>0</v>
      </c>
      <c r="T398" s="111">
        <f>S398*H398</f>
        <v>0</v>
      </c>
      <c r="AR398" s="24" t="s">
        <v>423</v>
      </c>
      <c r="AT398" s="24" t="s">
        <v>256</v>
      </c>
      <c r="AU398" s="24" t="s">
        <v>90</v>
      </c>
      <c r="AY398" s="24" t="s">
        <v>163</v>
      </c>
      <c r="BE398" s="112">
        <f>IF(N398="základní",J398,0)</f>
        <v>0</v>
      </c>
      <c r="BF398" s="112">
        <f>IF(N398="snížená",J398,0)</f>
        <v>0</v>
      </c>
      <c r="BG398" s="112">
        <f>IF(N398="zákl. přenesená",J398,0)</f>
        <v>0</v>
      </c>
      <c r="BH398" s="112">
        <f>IF(N398="sníž. přenesená",J398,0)</f>
        <v>0</v>
      </c>
      <c r="BI398" s="112">
        <f>IF(N398="nulová",J398,0)</f>
        <v>0</v>
      </c>
      <c r="BJ398" s="24" t="s">
        <v>44</v>
      </c>
      <c r="BK398" s="112">
        <f>ROUND(I398*H398,2)</f>
        <v>0</v>
      </c>
      <c r="BL398" s="24" t="s">
        <v>333</v>
      </c>
      <c r="BM398" s="24" t="s">
        <v>424</v>
      </c>
    </row>
    <row r="399" spans="1:65" s="1" customFormat="1" ht="31.5" customHeight="1">
      <c r="A399" s="267"/>
      <c r="B399" s="268"/>
      <c r="C399" s="338" t="s">
        <v>425</v>
      </c>
      <c r="D399" s="338" t="s">
        <v>165</v>
      </c>
      <c r="E399" s="339" t="s">
        <v>426</v>
      </c>
      <c r="F399" s="340" t="s">
        <v>427</v>
      </c>
      <c r="G399" s="341" t="s">
        <v>168</v>
      </c>
      <c r="H399" s="342">
        <v>4</v>
      </c>
      <c r="I399" s="107"/>
      <c r="J399" s="343">
        <f>ROUND(I399*H399,2)</f>
        <v>0</v>
      </c>
      <c r="K399" s="340" t="s">
        <v>169</v>
      </c>
      <c r="L399" s="38"/>
      <c r="M399" s="108" t="s">
        <v>5</v>
      </c>
      <c r="N399" s="109" t="s">
        <v>53</v>
      </c>
      <c r="O399" s="39"/>
      <c r="P399" s="110">
        <f>O399*H399</f>
        <v>0</v>
      </c>
      <c r="Q399" s="110">
        <v>0</v>
      </c>
      <c r="R399" s="110">
        <f>Q399*H399</f>
        <v>0</v>
      </c>
      <c r="S399" s="110">
        <v>0</v>
      </c>
      <c r="T399" s="111">
        <f>S399*H399</f>
        <v>0</v>
      </c>
      <c r="AR399" s="24" t="s">
        <v>333</v>
      </c>
      <c r="AT399" s="24" t="s">
        <v>165</v>
      </c>
      <c r="AU399" s="24" t="s">
        <v>90</v>
      </c>
      <c r="AY399" s="24" t="s">
        <v>163</v>
      </c>
      <c r="BE399" s="112">
        <f>IF(N399="základní",J399,0)</f>
        <v>0</v>
      </c>
      <c r="BF399" s="112">
        <f>IF(N399="snížená",J399,0)</f>
        <v>0</v>
      </c>
      <c r="BG399" s="112">
        <f>IF(N399="zákl. přenesená",J399,0)</f>
        <v>0</v>
      </c>
      <c r="BH399" s="112">
        <f>IF(N399="sníž. přenesená",J399,0)</f>
        <v>0</v>
      </c>
      <c r="BI399" s="112">
        <f>IF(N399="nulová",J399,0)</f>
        <v>0</v>
      </c>
      <c r="BJ399" s="24" t="s">
        <v>44</v>
      </c>
      <c r="BK399" s="112">
        <f>ROUND(I399*H399,2)</f>
        <v>0</v>
      </c>
      <c r="BL399" s="24" t="s">
        <v>333</v>
      </c>
      <c r="BM399" s="24" t="s">
        <v>428</v>
      </c>
    </row>
    <row r="400" spans="1:47" s="1" customFormat="1" ht="148.5">
      <c r="A400" s="267"/>
      <c r="B400" s="268"/>
      <c r="C400" s="267"/>
      <c r="D400" s="346" t="s">
        <v>190</v>
      </c>
      <c r="E400" s="267"/>
      <c r="F400" s="366" t="s">
        <v>418</v>
      </c>
      <c r="G400" s="267"/>
      <c r="H400" s="267"/>
      <c r="I400" s="267"/>
      <c r="J400" s="267"/>
      <c r="K400" s="267"/>
      <c r="L400" s="38"/>
      <c r="M400" s="136"/>
      <c r="N400" s="39"/>
      <c r="O400" s="39"/>
      <c r="P400" s="39"/>
      <c r="Q400" s="39"/>
      <c r="R400" s="39"/>
      <c r="S400" s="39"/>
      <c r="T400" s="60"/>
      <c r="AT400" s="24" t="s">
        <v>190</v>
      </c>
      <c r="AU400" s="24" t="s">
        <v>90</v>
      </c>
    </row>
    <row r="401" spans="1:51" s="11" customFormat="1" ht="13.5">
      <c r="A401" s="344"/>
      <c r="B401" s="345"/>
      <c r="C401" s="344"/>
      <c r="D401" s="346" t="s">
        <v>171</v>
      </c>
      <c r="E401" s="347" t="s">
        <v>5</v>
      </c>
      <c r="F401" s="348" t="s">
        <v>172</v>
      </c>
      <c r="G401" s="344"/>
      <c r="H401" s="349" t="s">
        <v>5</v>
      </c>
      <c r="I401" s="344"/>
      <c r="J401" s="344"/>
      <c r="K401" s="344"/>
      <c r="L401" s="113"/>
      <c r="M401" s="116"/>
      <c r="N401" s="117"/>
      <c r="O401" s="117"/>
      <c r="P401" s="117"/>
      <c r="Q401" s="117"/>
      <c r="R401" s="117"/>
      <c r="S401" s="117"/>
      <c r="T401" s="118"/>
      <c r="AT401" s="114" t="s">
        <v>171</v>
      </c>
      <c r="AU401" s="114" t="s">
        <v>90</v>
      </c>
      <c r="AV401" s="11" t="s">
        <v>44</v>
      </c>
      <c r="AW401" s="11" t="s">
        <v>42</v>
      </c>
      <c r="AX401" s="11" t="s">
        <v>82</v>
      </c>
      <c r="AY401" s="114" t="s">
        <v>163</v>
      </c>
    </row>
    <row r="402" spans="1:51" s="12" customFormat="1" ht="13.5">
      <c r="A402" s="350"/>
      <c r="B402" s="351"/>
      <c r="C402" s="350"/>
      <c r="D402" s="346" t="s">
        <v>171</v>
      </c>
      <c r="E402" s="352" t="s">
        <v>5</v>
      </c>
      <c r="F402" s="353" t="s">
        <v>429</v>
      </c>
      <c r="G402" s="350"/>
      <c r="H402" s="354">
        <v>1</v>
      </c>
      <c r="I402" s="350"/>
      <c r="J402" s="350"/>
      <c r="K402" s="350"/>
      <c r="L402" s="119"/>
      <c r="M402" s="122"/>
      <c r="N402" s="123"/>
      <c r="O402" s="123"/>
      <c r="P402" s="123"/>
      <c r="Q402" s="123"/>
      <c r="R402" s="123"/>
      <c r="S402" s="123"/>
      <c r="T402" s="124"/>
      <c r="AT402" s="120" t="s">
        <v>171</v>
      </c>
      <c r="AU402" s="120" t="s">
        <v>90</v>
      </c>
      <c r="AV402" s="12" t="s">
        <v>90</v>
      </c>
      <c r="AW402" s="12" t="s">
        <v>42</v>
      </c>
      <c r="AX402" s="12" t="s">
        <v>82</v>
      </c>
      <c r="AY402" s="120" t="s">
        <v>163</v>
      </c>
    </row>
    <row r="403" spans="1:51" s="13" customFormat="1" ht="13.5">
      <c r="A403" s="355"/>
      <c r="B403" s="356"/>
      <c r="C403" s="355"/>
      <c r="D403" s="346" t="s">
        <v>171</v>
      </c>
      <c r="E403" s="357" t="s">
        <v>5</v>
      </c>
      <c r="F403" s="358" t="s">
        <v>176</v>
      </c>
      <c r="G403" s="355"/>
      <c r="H403" s="359">
        <v>1</v>
      </c>
      <c r="I403" s="355"/>
      <c r="J403" s="355"/>
      <c r="K403" s="355"/>
      <c r="L403" s="125"/>
      <c r="M403" s="127"/>
      <c r="N403" s="128"/>
      <c r="O403" s="128"/>
      <c r="P403" s="128"/>
      <c r="Q403" s="128"/>
      <c r="R403" s="128"/>
      <c r="S403" s="128"/>
      <c r="T403" s="129"/>
      <c r="AT403" s="126" t="s">
        <v>171</v>
      </c>
      <c r="AU403" s="126" t="s">
        <v>90</v>
      </c>
      <c r="AV403" s="13" t="s">
        <v>93</v>
      </c>
      <c r="AW403" s="13" t="s">
        <v>42</v>
      </c>
      <c r="AX403" s="13" t="s">
        <v>82</v>
      </c>
      <c r="AY403" s="126" t="s">
        <v>163</v>
      </c>
    </row>
    <row r="404" spans="1:51" s="12" customFormat="1" ht="13.5">
      <c r="A404" s="350"/>
      <c r="B404" s="351"/>
      <c r="C404" s="350"/>
      <c r="D404" s="346" t="s">
        <v>171</v>
      </c>
      <c r="E404" s="352" t="s">
        <v>5</v>
      </c>
      <c r="F404" s="353" t="s">
        <v>430</v>
      </c>
      <c r="G404" s="350"/>
      <c r="H404" s="354">
        <v>1</v>
      </c>
      <c r="I404" s="350"/>
      <c r="J404" s="350"/>
      <c r="K404" s="350"/>
      <c r="L404" s="119"/>
      <c r="M404" s="122"/>
      <c r="N404" s="123"/>
      <c r="O404" s="123"/>
      <c r="P404" s="123"/>
      <c r="Q404" s="123"/>
      <c r="R404" s="123"/>
      <c r="S404" s="123"/>
      <c r="T404" s="124"/>
      <c r="AT404" s="120" t="s">
        <v>171</v>
      </c>
      <c r="AU404" s="120" t="s">
        <v>90</v>
      </c>
      <c r="AV404" s="12" t="s">
        <v>90</v>
      </c>
      <c r="AW404" s="12" t="s">
        <v>42</v>
      </c>
      <c r="AX404" s="12" t="s">
        <v>82</v>
      </c>
      <c r="AY404" s="120" t="s">
        <v>163</v>
      </c>
    </row>
    <row r="405" spans="1:51" s="13" customFormat="1" ht="13.5">
      <c r="A405" s="355"/>
      <c r="B405" s="356"/>
      <c r="C405" s="355"/>
      <c r="D405" s="346" t="s">
        <v>171</v>
      </c>
      <c r="E405" s="357" t="s">
        <v>5</v>
      </c>
      <c r="F405" s="358" t="s">
        <v>179</v>
      </c>
      <c r="G405" s="355"/>
      <c r="H405" s="359">
        <v>1</v>
      </c>
      <c r="I405" s="355"/>
      <c r="J405" s="355"/>
      <c r="K405" s="355"/>
      <c r="L405" s="125"/>
      <c r="M405" s="127"/>
      <c r="N405" s="128"/>
      <c r="O405" s="128"/>
      <c r="P405" s="128"/>
      <c r="Q405" s="128"/>
      <c r="R405" s="128"/>
      <c r="S405" s="128"/>
      <c r="T405" s="129"/>
      <c r="AT405" s="126" t="s">
        <v>171</v>
      </c>
      <c r="AU405" s="126" t="s">
        <v>90</v>
      </c>
      <c r="AV405" s="13" t="s">
        <v>93</v>
      </c>
      <c r="AW405" s="13" t="s">
        <v>42</v>
      </c>
      <c r="AX405" s="13" t="s">
        <v>82</v>
      </c>
      <c r="AY405" s="126" t="s">
        <v>163</v>
      </c>
    </row>
    <row r="406" spans="1:51" s="12" customFormat="1" ht="13.5">
      <c r="A406" s="350"/>
      <c r="B406" s="351"/>
      <c r="C406" s="350"/>
      <c r="D406" s="346" t="s">
        <v>171</v>
      </c>
      <c r="E406" s="352" t="s">
        <v>5</v>
      </c>
      <c r="F406" s="353" t="s">
        <v>431</v>
      </c>
      <c r="G406" s="350"/>
      <c r="H406" s="354">
        <v>1</v>
      </c>
      <c r="I406" s="350"/>
      <c r="J406" s="350"/>
      <c r="K406" s="350"/>
      <c r="L406" s="119"/>
      <c r="M406" s="122"/>
      <c r="N406" s="123"/>
      <c r="O406" s="123"/>
      <c r="P406" s="123"/>
      <c r="Q406" s="123"/>
      <c r="R406" s="123"/>
      <c r="S406" s="123"/>
      <c r="T406" s="124"/>
      <c r="AT406" s="120" t="s">
        <v>171</v>
      </c>
      <c r="AU406" s="120" t="s">
        <v>90</v>
      </c>
      <c r="AV406" s="12" t="s">
        <v>90</v>
      </c>
      <c r="AW406" s="12" t="s">
        <v>42</v>
      </c>
      <c r="AX406" s="12" t="s">
        <v>82</v>
      </c>
      <c r="AY406" s="120" t="s">
        <v>163</v>
      </c>
    </row>
    <row r="407" spans="1:51" s="12" customFormat="1" ht="13.5">
      <c r="A407" s="350"/>
      <c r="B407" s="351"/>
      <c r="C407" s="350"/>
      <c r="D407" s="346" t="s">
        <v>171</v>
      </c>
      <c r="E407" s="352" t="s">
        <v>5</v>
      </c>
      <c r="F407" s="353" t="s">
        <v>432</v>
      </c>
      <c r="G407" s="350"/>
      <c r="H407" s="354">
        <v>1</v>
      </c>
      <c r="I407" s="350"/>
      <c r="J407" s="350"/>
      <c r="K407" s="350"/>
      <c r="L407" s="119"/>
      <c r="M407" s="122"/>
      <c r="N407" s="123"/>
      <c r="O407" s="123"/>
      <c r="P407" s="123"/>
      <c r="Q407" s="123"/>
      <c r="R407" s="123"/>
      <c r="S407" s="123"/>
      <c r="T407" s="124"/>
      <c r="AT407" s="120" t="s">
        <v>171</v>
      </c>
      <c r="AU407" s="120" t="s">
        <v>90</v>
      </c>
      <c r="AV407" s="12" t="s">
        <v>90</v>
      </c>
      <c r="AW407" s="12" t="s">
        <v>42</v>
      </c>
      <c r="AX407" s="12" t="s">
        <v>82</v>
      </c>
      <c r="AY407" s="120" t="s">
        <v>163</v>
      </c>
    </row>
    <row r="408" spans="1:51" s="13" customFormat="1" ht="13.5">
      <c r="A408" s="355"/>
      <c r="B408" s="356"/>
      <c r="C408" s="355"/>
      <c r="D408" s="346" t="s">
        <v>171</v>
      </c>
      <c r="E408" s="357" t="s">
        <v>5</v>
      </c>
      <c r="F408" s="358" t="s">
        <v>181</v>
      </c>
      <c r="G408" s="355"/>
      <c r="H408" s="359">
        <v>2</v>
      </c>
      <c r="I408" s="355"/>
      <c r="J408" s="355"/>
      <c r="K408" s="355"/>
      <c r="L408" s="125"/>
      <c r="M408" s="127"/>
      <c r="N408" s="128"/>
      <c r="O408" s="128"/>
      <c r="P408" s="128"/>
      <c r="Q408" s="128"/>
      <c r="R408" s="128"/>
      <c r="S408" s="128"/>
      <c r="T408" s="129"/>
      <c r="AT408" s="126" t="s">
        <v>171</v>
      </c>
      <c r="AU408" s="126" t="s">
        <v>90</v>
      </c>
      <c r="AV408" s="13" t="s">
        <v>93</v>
      </c>
      <c r="AW408" s="13" t="s">
        <v>42</v>
      </c>
      <c r="AX408" s="13" t="s">
        <v>82</v>
      </c>
      <c r="AY408" s="126" t="s">
        <v>163</v>
      </c>
    </row>
    <row r="409" spans="1:51" s="14" customFormat="1" ht="13.5">
      <c r="A409" s="360"/>
      <c r="B409" s="361"/>
      <c r="C409" s="360"/>
      <c r="D409" s="362" t="s">
        <v>171</v>
      </c>
      <c r="E409" s="363" t="s">
        <v>5</v>
      </c>
      <c r="F409" s="364" t="s">
        <v>185</v>
      </c>
      <c r="G409" s="360"/>
      <c r="H409" s="365">
        <v>4</v>
      </c>
      <c r="I409" s="360"/>
      <c r="J409" s="360"/>
      <c r="K409" s="360"/>
      <c r="L409" s="130"/>
      <c r="M409" s="131"/>
      <c r="N409" s="132"/>
      <c r="O409" s="132"/>
      <c r="P409" s="132"/>
      <c r="Q409" s="132"/>
      <c r="R409" s="132"/>
      <c r="S409" s="132"/>
      <c r="T409" s="133"/>
      <c r="AT409" s="134" t="s">
        <v>171</v>
      </c>
      <c r="AU409" s="134" t="s">
        <v>90</v>
      </c>
      <c r="AV409" s="14" t="s">
        <v>96</v>
      </c>
      <c r="AW409" s="14" t="s">
        <v>42</v>
      </c>
      <c r="AX409" s="14" t="s">
        <v>44</v>
      </c>
      <c r="AY409" s="134" t="s">
        <v>163</v>
      </c>
    </row>
    <row r="410" spans="1:65" s="1" customFormat="1" ht="22.5" customHeight="1">
      <c r="A410" s="267"/>
      <c r="B410" s="268"/>
      <c r="C410" s="367" t="s">
        <v>433</v>
      </c>
      <c r="D410" s="367" t="s">
        <v>256</v>
      </c>
      <c r="E410" s="368" t="s">
        <v>434</v>
      </c>
      <c r="F410" s="369" t="s">
        <v>435</v>
      </c>
      <c r="G410" s="370" t="s">
        <v>168</v>
      </c>
      <c r="H410" s="371">
        <v>2</v>
      </c>
      <c r="I410" s="137"/>
      <c r="J410" s="372">
        <f>ROUND(I410*H410,2)</f>
        <v>0</v>
      </c>
      <c r="K410" s="369" t="s">
        <v>169</v>
      </c>
      <c r="L410" s="138"/>
      <c r="M410" s="139" t="s">
        <v>5</v>
      </c>
      <c r="N410" s="140" t="s">
        <v>53</v>
      </c>
      <c r="O410" s="39"/>
      <c r="P410" s="110">
        <f>O410*H410</f>
        <v>0</v>
      </c>
      <c r="Q410" s="110">
        <v>0.027</v>
      </c>
      <c r="R410" s="110">
        <f>Q410*H410</f>
        <v>0.054</v>
      </c>
      <c r="S410" s="110">
        <v>0</v>
      </c>
      <c r="T410" s="111">
        <f>S410*H410</f>
        <v>0</v>
      </c>
      <c r="AR410" s="24" t="s">
        <v>423</v>
      </c>
      <c r="AT410" s="24" t="s">
        <v>256</v>
      </c>
      <c r="AU410" s="24" t="s">
        <v>90</v>
      </c>
      <c r="AY410" s="24" t="s">
        <v>163</v>
      </c>
      <c r="BE410" s="112">
        <f>IF(N410="základní",J410,0)</f>
        <v>0</v>
      </c>
      <c r="BF410" s="112">
        <f>IF(N410="snížená",J410,0)</f>
        <v>0</v>
      </c>
      <c r="BG410" s="112">
        <f>IF(N410="zákl. přenesená",J410,0)</f>
        <v>0</v>
      </c>
      <c r="BH410" s="112">
        <f>IF(N410="sníž. přenesená",J410,0)</f>
        <v>0</v>
      </c>
      <c r="BI410" s="112">
        <f>IF(N410="nulová",J410,0)</f>
        <v>0</v>
      </c>
      <c r="BJ410" s="24" t="s">
        <v>44</v>
      </c>
      <c r="BK410" s="112">
        <f>ROUND(I410*H410,2)</f>
        <v>0</v>
      </c>
      <c r="BL410" s="24" t="s">
        <v>333</v>
      </c>
      <c r="BM410" s="24" t="s">
        <v>436</v>
      </c>
    </row>
    <row r="411" spans="1:65" s="1" customFormat="1" ht="22.5" customHeight="1">
      <c r="A411" s="267"/>
      <c r="B411" s="268"/>
      <c r="C411" s="367" t="s">
        <v>423</v>
      </c>
      <c r="D411" s="367" t="s">
        <v>256</v>
      </c>
      <c r="E411" s="368" t="s">
        <v>437</v>
      </c>
      <c r="F411" s="369" t="s">
        <v>438</v>
      </c>
      <c r="G411" s="370" t="s">
        <v>168</v>
      </c>
      <c r="H411" s="371">
        <v>2</v>
      </c>
      <c r="I411" s="137"/>
      <c r="J411" s="372">
        <f>ROUND(I411*H411,2)</f>
        <v>0</v>
      </c>
      <c r="K411" s="369" t="s">
        <v>169</v>
      </c>
      <c r="L411" s="138"/>
      <c r="M411" s="139" t="s">
        <v>5</v>
      </c>
      <c r="N411" s="140" t="s">
        <v>53</v>
      </c>
      <c r="O411" s="39"/>
      <c r="P411" s="110">
        <f>O411*H411</f>
        <v>0</v>
      </c>
      <c r="Q411" s="110">
        <v>0.028</v>
      </c>
      <c r="R411" s="110">
        <f>Q411*H411</f>
        <v>0.056</v>
      </c>
      <c r="S411" s="110">
        <v>0</v>
      </c>
      <c r="T411" s="111">
        <f>S411*H411</f>
        <v>0</v>
      </c>
      <c r="AR411" s="24" t="s">
        <v>423</v>
      </c>
      <c r="AT411" s="24" t="s">
        <v>256</v>
      </c>
      <c r="AU411" s="24" t="s">
        <v>90</v>
      </c>
      <c r="AY411" s="24" t="s">
        <v>163</v>
      </c>
      <c r="BE411" s="112">
        <f>IF(N411="základní",J411,0)</f>
        <v>0</v>
      </c>
      <c r="BF411" s="112">
        <f>IF(N411="snížená",J411,0)</f>
        <v>0</v>
      </c>
      <c r="BG411" s="112">
        <f>IF(N411="zákl. přenesená",J411,0)</f>
        <v>0</v>
      </c>
      <c r="BH411" s="112">
        <f>IF(N411="sníž. přenesená",J411,0)</f>
        <v>0</v>
      </c>
      <c r="BI411" s="112">
        <f>IF(N411="nulová",J411,0)</f>
        <v>0</v>
      </c>
      <c r="BJ411" s="24" t="s">
        <v>44</v>
      </c>
      <c r="BK411" s="112">
        <f>ROUND(I411*H411,2)</f>
        <v>0</v>
      </c>
      <c r="BL411" s="24" t="s">
        <v>333</v>
      </c>
      <c r="BM411" s="24" t="s">
        <v>439</v>
      </c>
    </row>
    <row r="412" spans="1:65" s="1" customFormat="1" ht="31.5" customHeight="1">
      <c r="A412" s="267"/>
      <c r="B412" s="268"/>
      <c r="C412" s="338" t="s">
        <v>440</v>
      </c>
      <c r="D412" s="338" t="s">
        <v>165</v>
      </c>
      <c r="E412" s="339" t="s">
        <v>441</v>
      </c>
      <c r="F412" s="340" t="s">
        <v>442</v>
      </c>
      <c r="G412" s="341" t="s">
        <v>168</v>
      </c>
      <c r="H412" s="342">
        <v>13</v>
      </c>
      <c r="I412" s="107"/>
      <c r="J412" s="343">
        <f>ROUND(I412*H412,2)</f>
        <v>0</v>
      </c>
      <c r="K412" s="340" t="s">
        <v>169</v>
      </c>
      <c r="L412" s="38"/>
      <c r="M412" s="108" t="s">
        <v>5</v>
      </c>
      <c r="N412" s="109" t="s">
        <v>53</v>
      </c>
      <c r="O412" s="39"/>
      <c r="P412" s="110">
        <f>O412*H412</f>
        <v>0</v>
      </c>
      <c r="Q412" s="110">
        <v>0</v>
      </c>
      <c r="R412" s="110">
        <f>Q412*H412</f>
        <v>0</v>
      </c>
      <c r="S412" s="110">
        <v>0</v>
      </c>
      <c r="T412" s="111">
        <f>S412*H412</f>
        <v>0</v>
      </c>
      <c r="AR412" s="24" t="s">
        <v>333</v>
      </c>
      <c r="AT412" s="24" t="s">
        <v>165</v>
      </c>
      <c r="AU412" s="24" t="s">
        <v>90</v>
      </c>
      <c r="AY412" s="24" t="s">
        <v>163</v>
      </c>
      <c r="BE412" s="112">
        <f>IF(N412="základní",J412,0)</f>
        <v>0</v>
      </c>
      <c r="BF412" s="112">
        <f>IF(N412="snížená",J412,0)</f>
        <v>0</v>
      </c>
      <c r="BG412" s="112">
        <f>IF(N412="zákl. přenesená",J412,0)</f>
        <v>0</v>
      </c>
      <c r="BH412" s="112">
        <f>IF(N412="sníž. přenesená",J412,0)</f>
        <v>0</v>
      </c>
      <c r="BI412" s="112">
        <f>IF(N412="nulová",J412,0)</f>
        <v>0</v>
      </c>
      <c r="BJ412" s="24" t="s">
        <v>44</v>
      </c>
      <c r="BK412" s="112">
        <f>ROUND(I412*H412,2)</f>
        <v>0</v>
      </c>
      <c r="BL412" s="24" t="s">
        <v>333</v>
      </c>
      <c r="BM412" s="24" t="s">
        <v>443</v>
      </c>
    </row>
    <row r="413" spans="1:47" s="1" customFormat="1" ht="148.5">
      <c r="A413" s="267"/>
      <c r="B413" s="268"/>
      <c r="C413" s="267"/>
      <c r="D413" s="346" t="s">
        <v>190</v>
      </c>
      <c r="E413" s="267"/>
      <c r="F413" s="366" t="s">
        <v>418</v>
      </c>
      <c r="G413" s="267"/>
      <c r="H413" s="267"/>
      <c r="I413" s="267"/>
      <c r="J413" s="267"/>
      <c r="K413" s="267"/>
      <c r="L413" s="38"/>
      <c r="M413" s="136"/>
      <c r="N413" s="39"/>
      <c r="O413" s="39"/>
      <c r="P413" s="39"/>
      <c r="Q413" s="39"/>
      <c r="R413" s="39"/>
      <c r="S413" s="39"/>
      <c r="T413" s="60"/>
      <c r="AT413" s="24" t="s">
        <v>190</v>
      </c>
      <c r="AU413" s="24" t="s">
        <v>90</v>
      </c>
    </row>
    <row r="414" spans="1:51" s="11" customFormat="1" ht="13.5">
      <c r="A414" s="344"/>
      <c r="B414" s="345"/>
      <c r="C414" s="344"/>
      <c r="D414" s="346" t="s">
        <v>171</v>
      </c>
      <c r="E414" s="347" t="s">
        <v>5</v>
      </c>
      <c r="F414" s="348" t="s">
        <v>172</v>
      </c>
      <c r="G414" s="344"/>
      <c r="H414" s="349" t="s">
        <v>5</v>
      </c>
      <c r="I414" s="344"/>
      <c r="J414" s="344"/>
      <c r="K414" s="344"/>
      <c r="L414" s="113"/>
      <c r="M414" s="116"/>
      <c r="N414" s="117"/>
      <c r="O414" s="117"/>
      <c r="P414" s="117"/>
      <c r="Q414" s="117"/>
      <c r="R414" s="117"/>
      <c r="S414" s="117"/>
      <c r="T414" s="118"/>
      <c r="AT414" s="114" t="s">
        <v>171</v>
      </c>
      <c r="AU414" s="114" t="s">
        <v>90</v>
      </c>
      <c r="AV414" s="11" t="s">
        <v>44</v>
      </c>
      <c r="AW414" s="11" t="s">
        <v>42</v>
      </c>
      <c r="AX414" s="11" t="s">
        <v>82</v>
      </c>
      <c r="AY414" s="114" t="s">
        <v>163</v>
      </c>
    </row>
    <row r="415" spans="1:51" s="12" customFormat="1" ht="13.5">
      <c r="A415" s="350"/>
      <c r="B415" s="351"/>
      <c r="C415" s="350"/>
      <c r="D415" s="346" t="s">
        <v>171</v>
      </c>
      <c r="E415" s="352" t="s">
        <v>5</v>
      </c>
      <c r="F415" s="353" t="s">
        <v>444</v>
      </c>
      <c r="G415" s="350"/>
      <c r="H415" s="354">
        <v>1</v>
      </c>
      <c r="I415" s="350"/>
      <c r="J415" s="350"/>
      <c r="K415" s="350"/>
      <c r="L415" s="119"/>
      <c r="M415" s="122"/>
      <c r="N415" s="123"/>
      <c r="O415" s="123"/>
      <c r="P415" s="123"/>
      <c r="Q415" s="123"/>
      <c r="R415" s="123"/>
      <c r="S415" s="123"/>
      <c r="T415" s="124"/>
      <c r="AT415" s="120" t="s">
        <v>171</v>
      </c>
      <c r="AU415" s="120" t="s">
        <v>90</v>
      </c>
      <c r="AV415" s="12" t="s">
        <v>90</v>
      </c>
      <c r="AW415" s="12" t="s">
        <v>42</v>
      </c>
      <c r="AX415" s="12" t="s">
        <v>82</v>
      </c>
      <c r="AY415" s="120" t="s">
        <v>163</v>
      </c>
    </row>
    <row r="416" spans="1:51" s="12" customFormat="1" ht="13.5">
      <c r="A416" s="350"/>
      <c r="B416" s="351"/>
      <c r="C416" s="350"/>
      <c r="D416" s="346" t="s">
        <v>171</v>
      </c>
      <c r="E416" s="352" t="s">
        <v>5</v>
      </c>
      <c r="F416" s="353" t="s">
        <v>445</v>
      </c>
      <c r="G416" s="350"/>
      <c r="H416" s="354">
        <v>1</v>
      </c>
      <c r="I416" s="350"/>
      <c r="J416" s="350"/>
      <c r="K416" s="350"/>
      <c r="L416" s="119"/>
      <c r="M416" s="122"/>
      <c r="N416" s="123"/>
      <c r="O416" s="123"/>
      <c r="P416" s="123"/>
      <c r="Q416" s="123"/>
      <c r="R416" s="123"/>
      <c r="S416" s="123"/>
      <c r="T416" s="124"/>
      <c r="AT416" s="120" t="s">
        <v>171</v>
      </c>
      <c r="AU416" s="120" t="s">
        <v>90</v>
      </c>
      <c r="AV416" s="12" t="s">
        <v>90</v>
      </c>
      <c r="AW416" s="12" t="s">
        <v>42</v>
      </c>
      <c r="AX416" s="12" t="s">
        <v>82</v>
      </c>
      <c r="AY416" s="120" t="s">
        <v>163</v>
      </c>
    </row>
    <row r="417" spans="1:51" s="12" customFormat="1" ht="13.5">
      <c r="A417" s="350"/>
      <c r="B417" s="351"/>
      <c r="C417" s="350"/>
      <c r="D417" s="346" t="s">
        <v>171</v>
      </c>
      <c r="E417" s="352" t="s">
        <v>5</v>
      </c>
      <c r="F417" s="353" t="s">
        <v>446</v>
      </c>
      <c r="G417" s="350"/>
      <c r="H417" s="354">
        <v>1</v>
      </c>
      <c r="I417" s="350"/>
      <c r="J417" s="350"/>
      <c r="K417" s="350"/>
      <c r="L417" s="119"/>
      <c r="M417" s="122"/>
      <c r="N417" s="123"/>
      <c r="O417" s="123"/>
      <c r="P417" s="123"/>
      <c r="Q417" s="123"/>
      <c r="R417" s="123"/>
      <c r="S417" s="123"/>
      <c r="T417" s="124"/>
      <c r="AT417" s="120" t="s">
        <v>171</v>
      </c>
      <c r="AU417" s="120" t="s">
        <v>90</v>
      </c>
      <c r="AV417" s="12" t="s">
        <v>90</v>
      </c>
      <c r="AW417" s="12" t="s">
        <v>42</v>
      </c>
      <c r="AX417" s="12" t="s">
        <v>82</v>
      </c>
      <c r="AY417" s="120" t="s">
        <v>163</v>
      </c>
    </row>
    <row r="418" spans="1:51" s="12" customFormat="1" ht="13.5">
      <c r="A418" s="350"/>
      <c r="B418" s="351"/>
      <c r="C418" s="350"/>
      <c r="D418" s="346" t="s">
        <v>171</v>
      </c>
      <c r="E418" s="352" t="s">
        <v>5</v>
      </c>
      <c r="F418" s="353" t="s">
        <v>447</v>
      </c>
      <c r="G418" s="350"/>
      <c r="H418" s="354">
        <v>1</v>
      </c>
      <c r="I418" s="350"/>
      <c r="J418" s="350"/>
      <c r="K418" s="350"/>
      <c r="L418" s="119"/>
      <c r="M418" s="122"/>
      <c r="N418" s="123"/>
      <c r="O418" s="123"/>
      <c r="P418" s="123"/>
      <c r="Q418" s="123"/>
      <c r="R418" s="123"/>
      <c r="S418" s="123"/>
      <c r="T418" s="124"/>
      <c r="AT418" s="120" t="s">
        <v>171</v>
      </c>
      <c r="AU418" s="120" t="s">
        <v>90</v>
      </c>
      <c r="AV418" s="12" t="s">
        <v>90</v>
      </c>
      <c r="AW418" s="12" t="s">
        <v>42</v>
      </c>
      <c r="AX418" s="12" t="s">
        <v>82</v>
      </c>
      <c r="AY418" s="120" t="s">
        <v>163</v>
      </c>
    </row>
    <row r="419" spans="1:51" s="13" customFormat="1" ht="13.5">
      <c r="A419" s="355"/>
      <c r="B419" s="356"/>
      <c r="C419" s="355"/>
      <c r="D419" s="346" t="s">
        <v>171</v>
      </c>
      <c r="E419" s="357" t="s">
        <v>5</v>
      </c>
      <c r="F419" s="358" t="s">
        <v>176</v>
      </c>
      <c r="G419" s="355"/>
      <c r="H419" s="359">
        <v>4</v>
      </c>
      <c r="I419" s="355"/>
      <c r="J419" s="355"/>
      <c r="K419" s="355"/>
      <c r="L419" s="125"/>
      <c r="M419" s="127"/>
      <c r="N419" s="128"/>
      <c r="O419" s="128"/>
      <c r="P419" s="128"/>
      <c r="Q419" s="128"/>
      <c r="R419" s="128"/>
      <c r="S419" s="128"/>
      <c r="T419" s="129"/>
      <c r="AT419" s="126" t="s">
        <v>171</v>
      </c>
      <c r="AU419" s="126" t="s">
        <v>90</v>
      </c>
      <c r="AV419" s="13" t="s">
        <v>93</v>
      </c>
      <c r="AW419" s="13" t="s">
        <v>42</v>
      </c>
      <c r="AX419" s="13" t="s">
        <v>82</v>
      </c>
      <c r="AY419" s="126" t="s">
        <v>163</v>
      </c>
    </row>
    <row r="420" spans="1:51" s="12" customFormat="1" ht="13.5">
      <c r="A420" s="350"/>
      <c r="B420" s="351"/>
      <c r="C420" s="350"/>
      <c r="D420" s="346" t="s">
        <v>171</v>
      </c>
      <c r="E420" s="352" t="s">
        <v>5</v>
      </c>
      <c r="F420" s="353" t="s">
        <v>448</v>
      </c>
      <c r="G420" s="350"/>
      <c r="H420" s="354">
        <v>1</v>
      </c>
      <c r="I420" s="350"/>
      <c r="J420" s="350"/>
      <c r="K420" s="350"/>
      <c r="L420" s="119"/>
      <c r="M420" s="122"/>
      <c r="N420" s="123"/>
      <c r="O420" s="123"/>
      <c r="P420" s="123"/>
      <c r="Q420" s="123"/>
      <c r="R420" s="123"/>
      <c r="S420" s="123"/>
      <c r="T420" s="124"/>
      <c r="AT420" s="120" t="s">
        <v>171</v>
      </c>
      <c r="AU420" s="120" t="s">
        <v>90</v>
      </c>
      <c r="AV420" s="12" t="s">
        <v>90</v>
      </c>
      <c r="AW420" s="12" t="s">
        <v>42</v>
      </c>
      <c r="AX420" s="12" t="s">
        <v>82</v>
      </c>
      <c r="AY420" s="120" t="s">
        <v>163</v>
      </c>
    </row>
    <row r="421" spans="1:51" s="12" customFormat="1" ht="13.5">
      <c r="A421" s="350"/>
      <c r="B421" s="351"/>
      <c r="C421" s="350"/>
      <c r="D421" s="346" t="s">
        <v>171</v>
      </c>
      <c r="E421" s="352" t="s">
        <v>5</v>
      </c>
      <c r="F421" s="353" t="s">
        <v>449</v>
      </c>
      <c r="G421" s="350"/>
      <c r="H421" s="354">
        <v>1</v>
      </c>
      <c r="I421" s="350"/>
      <c r="J421" s="350"/>
      <c r="K421" s="350"/>
      <c r="L421" s="119"/>
      <c r="M421" s="122"/>
      <c r="N421" s="123"/>
      <c r="O421" s="123"/>
      <c r="P421" s="123"/>
      <c r="Q421" s="123"/>
      <c r="R421" s="123"/>
      <c r="S421" s="123"/>
      <c r="T421" s="124"/>
      <c r="AT421" s="120" t="s">
        <v>171</v>
      </c>
      <c r="AU421" s="120" t="s">
        <v>90</v>
      </c>
      <c r="AV421" s="12" t="s">
        <v>90</v>
      </c>
      <c r="AW421" s="12" t="s">
        <v>42</v>
      </c>
      <c r="AX421" s="12" t="s">
        <v>82</v>
      </c>
      <c r="AY421" s="120" t="s">
        <v>163</v>
      </c>
    </row>
    <row r="422" spans="1:51" s="12" customFormat="1" ht="13.5">
      <c r="A422" s="350"/>
      <c r="B422" s="351"/>
      <c r="C422" s="350"/>
      <c r="D422" s="346" t="s">
        <v>171</v>
      </c>
      <c r="E422" s="352" t="s">
        <v>5</v>
      </c>
      <c r="F422" s="353" t="s">
        <v>450</v>
      </c>
      <c r="G422" s="350"/>
      <c r="H422" s="354">
        <v>1</v>
      </c>
      <c r="I422" s="350"/>
      <c r="J422" s="350"/>
      <c r="K422" s="350"/>
      <c r="L422" s="119"/>
      <c r="M422" s="122"/>
      <c r="N422" s="123"/>
      <c r="O422" s="123"/>
      <c r="P422" s="123"/>
      <c r="Q422" s="123"/>
      <c r="R422" s="123"/>
      <c r="S422" s="123"/>
      <c r="T422" s="124"/>
      <c r="AT422" s="120" t="s">
        <v>171</v>
      </c>
      <c r="AU422" s="120" t="s">
        <v>90</v>
      </c>
      <c r="AV422" s="12" t="s">
        <v>90</v>
      </c>
      <c r="AW422" s="12" t="s">
        <v>42</v>
      </c>
      <c r="AX422" s="12" t="s">
        <v>82</v>
      </c>
      <c r="AY422" s="120" t="s">
        <v>163</v>
      </c>
    </row>
    <row r="423" spans="1:51" s="12" customFormat="1" ht="13.5">
      <c r="A423" s="350"/>
      <c r="B423" s="351"/>
      <c r="C423" s="350"/>
      <c r="D423" s="346" t="s">
        <v>171</v>
      </c>
      <c r="E423" s="352" t="s">
        <v>5</v>
      </c>
      <c r="F423" s="353" t="s">
        <v>451</v>
      </c>
      <c r="G423" s="350"/>
      <c r="H423" s="354">
        <v>1</v>
      </c>
      <c r="I423" s="350"/>
      <c r="J423" s="350"/>
      <c r="K423" s="350"/>
      <c r="L423" s="119"/>
      <c r="M423" s="122"/>
      <c r="N423" s="123"/>
      <c r="O423" s="123"/>
      <c r="P423" s="123"/>
      <c r="Q423" s="123"/>
      <c r="R423" s="123"/>
      <c r="S423" s="123"/>
      <c r="T423" s="124"/>
      <c r="AT423" s="120" t="s">
        <v>171</v>
      </c>
      <c r="AU423" s="120" t="s">
        <v>90</v>
      </c>
      <c r="AV423" s="12" t="s">
        <v>90</v>
      </c>
      <c r="AW423" s="12" t="s">
        <v>42</v>
      </c>
      <c r="AX423" s="12" t="s">
        <v>82</v>
      </c>
      <c r="AY423" s="120" t="s">
        <v>163</v>
      </c>
    </row>
    <row r="424" spans="1:51" s="12" customFormat="1" ht="13.5">
      <c r="A424" s="350"/>
      <c r="B424" s="351"/>
      <c r="C424" s="350"/>
      <c r="D424" s="346" t="s">
        <v>171</v>
      </c>
      <c r="E424" s="352" t="s">
        <v>5</v>
      </c>
      <c r="F424" s="353" t="s">
        <v>452</v>
      </c>
      <c r="G424" s="350"/>
      <c r="H424" s="354">
        <v>1</v>
      </c>
      <c r="I424" s="350"/>
      <c r="J424" s="350"/>
      <c r="K424" s="350"/>
      <c r="L424" s="119"/>
      <c r="M424" s="122"/>
      <c r="N424" s="123"/>
      <c r="O424" s="123"/>
      <c r="P424" s="123"/>
      <c r="Q424" s="123"/>
      <c r="R424" s="123"/>
      <c r="S424" s="123"/>
      <c r="T424" s="124"/>
      <c r="AT424" s="120" t="s">
        <v>171</v>
      </c>
      <c r="AU424" s="120" t="s">
        <v>90</v>
      </c>
      <c r="AV424" s="12" t="s">
        <v>90</v>
      </c>
      <c r="AW424" s="12" t="s">
        <v>42</v>
      </c>
      <c r="AX424" s="12" t="s">
        <v>82</v>
      </c>
      <c r="AY424" s="120" t="s">
        <v>163</v>
      </c>
    </row>
    <row r="425" spans="1:51" s="12" customFormat="1" ht="13.5">
      <c r="A425" s="350"/>
      <c r="B425" s="351"/>
      <c r="C425" s="350"/>
      <c r="D425" s="346" t="s">
        <v>171</v>
      </c>
      <c r="E425" s="352" t="s">
        <v>5</v>
      </c>
      <c r="F425" s="353" t="s">
        <v>453</v>
      </c>
      <c r="G425" s="350"/>
      <c r="H425" s="354">
        <v>1</v>
      </c>
      <c r="I425" s="350"/>
      <c r="J425" s="350"/>
      <c r="K425" s="350"/>
      <c r="L425" s="119"/>
      <c r="M425" s="122"/>
      <c r="N425" s="123"/>
      <c r="O425" s="123"/>
      <c r="P425" s="123"/>
      <c r="Q425" s="123"/>
      <c r="R425" s="123"/>
      <c r="S425" s="123"/>
      <c r="T425" s="124"/>
      <c r="AT425" s="120" t="s">
        <v>171</v>
      </c>
      <c r="AU425" s="120" t="s">
        <v>90</v>
      </c>
      <c r="AV425" s="12" t="s">
        <v>90</v>
      </c>
      <c r="AW425" s="12" t="s">
        <v>42</v>
      </c>
      <c r="AX425" s="12" t="s">
        <v>82</v>
      </c>
      <c r="AY425" s="120" t="s">
        <v>163</v>
      </c>
    </row>
    <row r="426" spans="1:51" s="13" customFormat="1" ht="13.5">
      <c r="A426" s="355"/>
      <c r="B426" s="356"/>
      <c r="C426" s="355"/>
      <c r="D426" s="346" t="s">
        <v>171</v>
      </c>
      <c r="E426" s="357" t="s">
        <v>5</v>
      </c>
      <c r="F426" s="358" t="s">
        <v>179</v>
      </c>
      <c r="G426" s="355"/>
      <c r="H426" s="359">
        <v>6</v>
      </c>
      <c r="I426" s="355"/>
      <c r="J426" s="355"/>
      <c r="K426" s="355"/>
      <c r="L426" s="125"/>
      <c r="M426" s="127"/>
      <c r="N426" s="128"/>
      <c r="O426" s="128"/>
      <c r="P426" s="128"/>
      <c r="Q426" s="128"/>
      <c r="R426" s="128"/>
      <c r="S426" s="128"/>
      <c r="T426" s="129"/>
      <c r="AT426" s="126" t="s">
        <v>171</v>
      </c>
      <c r="AU426" s="126" t="s">
        <v>90</v>
      </c>
      <c r="AV426" s="13" t="s">
        <v>93</v>
      </c>
      <c r="AW426" s="13" t="s">
        <v>42</v>
      </c>
      <c r="AX426" s="13" t="s">
        <v>82</v>
      </c>
      <c r="AY426" s="126" t="s">
        <v>163</v>
      </c>
    </row>
    <row r="427" spans="1:51" s="12" customFormat="1" ht="13.5">
      <c r="A427" s="350"/>
      <c r="B427" s="351"/>
      <c r="C427" s="350"/>
      <c r="D427" s="346" t="s">
        <v>171</v>
      </c>
      <c r="E427" s="352" t="s">
        <v>5</v>
      </c>
      <c r="F427" s="353" t="s">
        <v>454</v>
      </c>
      <c r="G427" s="350"/>
      <c r="H427" s="354">
        <v>1</v>
      </c>
      <c r="I427" s="350"/>
      <c r="J427" s="350"/>
      <c r="K427" s="350"/>
      <c r="L427" s="119"/>
      <c r="M427" s="122"/>
      <c r="N427" s="123"/>
      <c r="O427" s="123"/>
      <c r="P427" s="123"/>
      <c r="Q427" s="123"/>
      <c r="R427" s="123"/>
      <c r="S427" s="123"/>
      <c r="T427" s="124"/>
      <c r="AT427" s="120" t="s">
        <v>171</v>
      </c>
      <c r="AU427" s="120" t="s">
        <v>90</v>
      </c>
      <c r="AV427" s="12" t="s">
        <v>90</v>
      </c>
      <c r="AW427" s="12" t="s">
        <v>42</v>
      </c>
      <c r="AX427" s="12" t="s">
        <v>82</v>
      </c>
      <c r="AY427" s="120" t="s">
        <v>163</v>
      </c>
    </row>
    <row r="428" spans="1:51" s="12" customFormat="1" ht="13.5">
      <c r="A428" s="350"/>
      <c r="B428" s="351"/>
      <c r="C428" s="350"/>
      <c r="D428" s="346" t="s">
        <v>171</v>
      </c>
      <c r="E428" s="352" t="s">
        <v>5</v>
      </c>
      <c r="F428" s="353" t="s">
        <v>455</v>
      </c>
      <c r="G428" s="350"/>
      <c r="H428" s="354">
        <v>1</v>
      </c>
      <c r="I428" s="350"/>
      <c r="J428" s="350"/>
      <c r="K428" s="350"/>
      <c r="L428" s="119"/>
      <c r="M428" s="122"/>
      <c r="N428" s="123"/>
      <c r="O428" s="123"/>
      <c r="P428" s="123"/>
      <c r="Q428" s="123"/>
      <c r="R428" s="123"/>
      <c r="S428" s="123"/>
      <c r="T428" s="124"/>
      <c r="AT428" s="120" t="s">
        <v>171</v>
      </c>
      <c r="AU428" s="120" t="s">
        <v>90</v>
      </c>
      <c r="AV428" s="12" t="s">
        <v>90</v>
      </c>
      <c r="AW428" s="12" t="s">
        <v>42</v>
      </c>
      <c r="AX428" s="12" t="s">
        <v>82</v>
      </c>
      <c r="AY428" s="120" t="s">
        <v>163</v>
      </c>
    </row>
    <row r="429" spans="1:51" s="13" customFormat="1" ht="13.5">
      <c r="A429" s="355"/>
      <c r="B429" s="356"/>
      <c r="C429" s="355"/>
      <c r="D429" s="346" t="s">
        <v>171</v>
      </c>
      <c r="E429" s="357" t="s">
        <v>5</v>
      </c>
      <c r="F429" s="358" t="s">
        <v>181</v>
      </c>
      <c r="G429" s="355"/>
      <c r="H429" s="359">
        <v>2</v>
      </c>
      <c r="I429" s="355"/>
      <c r="J429" s="355"/>
      <c r="K429" s="355"/>
      <c r="L429" s="125"/>
      <c r="M429" s="127"/>
      <c r="N429" s="128"/>
      <c r="O429" s="128"/>
      <c r="P429" s="128"/>
      <c r="Q429" s="128"/>
      <c r="R429" s="128"/>
      <c r="S429" s="128"/>
      <c r="T429" s="129"/>
      <c r="AT429" s="126" t="s">
        <v>171</v>
      </c>
      <c r="AU429" s="126" t="s">
        <v>90</v>
      </c>
      <c r="AV429" s="13" t="s">
        <v>93</v>
      </c>
      <c r="AW429" s="13" t="s">
        <v>42</v>
      </c>
      <c r="AX429" s="13" t="s">
        <v>82</v>
      </c>
      <c r="AY429" s="126" t="s">
        <v>163</v>
      </c>
    </row>
    <row r="430" spans="1:51" s="12" customFormat="1" ht="13.5">
      <c r="A430" s="350"/>
      <c r="B430" s="351"/>
      <c r="C430" s="350"/>
      <c r="D430" s="346" t="s">
        <v>171</v>
      </c>
      <c r="E430" s="352" t="s">
        <v>5</v>
      </c>
      <c r="F430" s="353" t="s">
        <v>456</v>
      </c>
      <c r="G430" s="350"/>
      <c r="H430" s="354">
        <v>1</v>
      </c>
      <c r="I430" s="350"/>
      <c r="J430" s="350"/>
      <c r="K430" s="350"/>
      <c r="L430" s="119"/>
      <c r="M430" s="122"/>
      <c r="N430" s="123"/>
      <c r="O430" s="123"/>
      <c r="P430" s="123"/>
      <c r="Q430" s="123"/>
      <c r="R430" s="123"/>
      <c r="S430" s="123"/>
      <c r="T430" s="124"/>
      <c r="AT430" s="120" t="s">
        <v>171</v>
      </c>
      <c r="AU430" s="120" t="s">
        <v>90</v>
      </c>
      <c r="AV430" s="12" t="s">
        <v>90</v>
      </c>
      <c r="AW430" s="12" t="s">
        <v>42</v>
      </c>
      <c r="AX430" s="12" t="s">
        <v>82</v>
      </c>
      <c r="AY430" s="120" t="s">
        <v>163</v>
      </c>
    </row>
    <row r="431" spans="1:51" s="13" customFormat="1" ht="13.5">
      <c r="A431" s="355"/>
      <c r="B431" s="356"/>
      <c r="C431" s="355"/>
      <c r="D431" s="346" t="s">
        <v>171</v>
      </c>
      <c r="E431" s="357" t="s">
        <v>5</v>
      </c>
      <c r="F431" s="358" t="s">
        <v>184</v>
      </c>
      <c r="G431" s="355"/>
      <c r="H431" s="359">
        <v>1</v>
      </c>
      <c r="I431" s="355"/>
      <c r="J431" s="355"/>
      <c r="K431" s="355"/>
      <c r="L431" s="125"/>
      <c r="M431" s="127"/>
      <c r="N431" s="128"/>
      <c r="O431" s="128"/>
      <c r="P431" s="128"/>
      <c r="Q431" s="128"/>
      <c r="R431" s="128"/>
      <c r="S431" s="128"/>
      <c r="T431" s="129"/>
      <c r="AT431" s="126" t="s">
        <v>171</v>
      </c>
      <c r="AU431" s="126" t="s">
        <v>90</v>
      </c>
      <c r="AV431" s="13" t="s">
        <v>93</v>
      </c>
      <c r="AW431" s="13" t="s">
        <v>42</v>
      </c>
      <c r="AX431" s="13" t="s">
        <v>82</v>
      </c>
      <c r="AY431" s="126" t="s">
        <v>163</v>
      </c>
    </row>
    <row r="432" spans="1:51" s="14" customFormat="1" ht="13.5">
      <c r="A432" s="360"/>
      <c r="B432" s="361"/>
      <c r="C432" s="360"/>
      <c r="D432" s="362" t="s">
        <v>171</v>
      </c>
      <c r="E432" s="363" t="s">
        <v>5</v>
      </c>
      <c r="F432" s="364" t="s">
        <v>185</v>
      </c>
      <c r="G432" s="360"/>
      <c r="H432" s="365">
        <v>13</v>
      </c>
      <c r="I432" s="360"/>
      <c r="J432" s="360"/>
      <c r="K432" s="360"/>
      <c r="L432" s="130"/>
      <c r="M432" s="131"/>
      <c r="N432" s="132"/>
      <c r="O432" s="132"/>
      <c r="P432" s="132"/>
      <c r="Q432" s="132"/>
      <c r="R432" s="132"/>
      <c r="S432" s="132"/>
      <c r="T432" s="133"/>
      <c r="AT432" s="134" t="s">
        <v>171</v>
      </c>
      <c r="AU432" s="134" t="s">
        <v>90</v>
      </c>
      <c r="AV432" s="14" t="s">
        <v>96</v>
      </c>
      <c r="AW432" s="14" t="s">
        <v>42</v>
      </c>
      <c r="AX432" s="14" t="s">
        <v>44</v>
      </c>
      <c r="AY432" s="134" t="s">
        <v>163</v>
      </c>
    </row>
    <row r="433" spans="1:65" s="1" customFormat="1" ht="22.5" customHeight="1">
      <c r="A433" s="267"/>
      <c r="B433" s="268"/>
      <c r="C433" s="367" t="s">
        <v>457</v>
      </c>
      <c r="D433" s="367" t="s">
        <v>256</v>
      </c>
      <c r="E433" s="368" t="s">
        <v>458</v>
      </c>
      <c r="F433" s="369" t="s">
        <v>459</v>
      </c>
      <c r="G433" s="370" t="s">
        <v>168</v>
      </c>
      <c r="H433" s="371">
        <v>6</v>
      </c>
      <c r="I433" s="137"/>
      <c r="J433" s="372">
        <f>ROUND(I433*H433,2)</f>
        <v>0</v>
      </c>
      <c r="K433" s="369" t="s">
        <v>169</v>
      </c>
      <c r="L433" s="138"/>
      <c r="M433" s="139" t="s">
        <v>5</v>
      </c>
      <c r="N433" s="140" t="s">
        <v>53</v>
      </c>
      <c r="O433" s="39"/>
      <c r="P433" s="110">
        <f>O433*H433</f>
        <v>0</v>
      </c>
      <c r="Q433" s="110">
        <v>0.047</v>
      </c>
      <c r="R433" s="110">
        <f>Q433*H433</f>
        <v>0.28200000000000003</v>
      </c>
      <c r="S433" s="110">
        <v>0</v>
      </c>
      <c r="T433" s="111">
        <f>S433*H433</f>
        <v>0</v>
      </c>
      <c r="AR433" s="24" t="s">
        <v>423</v>
      </c>
      <c r="AT433" s="24" t="s">
        <v>256</v>
      </c>
      <c r="AU433" s="24" t="s">
        <v>90</v>
      </c>
      <c r="AY433" s="24" t="s">
        <v>163</v>
      </c>
      <c r="BE433" s="112">
        <f>IF(N433="základní",J433,0)</f>
        <v>0</v>
      </c>
      <c r="BF433" s="112">
        <f>IF(N433="snížená",J433,0)</f>
        <v>0</v>
      </c>
      <c r="BG433" s="112">
        <f>IF(N433="zákl. přenesená",J433,0)</f>
        <v>0</v>
      </c>
      <c r="BH433" s="112">
        <f>IF(N433="sníž. přenesená",J433,0)</f>
        <v>0</v>
      </c>
      <c r="BI433" s="112">
        <f>IF(N433="nulová",J433,0)</f>
        <v>0</v>
      </c>
      <c r="BJ433" s="24" t="s">
        <v>44</v>
      </c>
      <c r="BK433" s="112">
        <f>ROUND(I433*H433,2)</f>
        <v>0</v>
      </c>
      <c r="BL433" s="24" t="s">
        <v>333</v>
      </c>
      <c r="BM433" s="24" t="s">
        <v>460</v>
      </c>
    </row>
    <row r="434" spans="1:65" s="1" customFormat="1" ht="22.5" customHeight="1">
      <c r="A434" s="267"/>
      <c r="B434" s="268"/>
      <c r="C434" s="367" t="s">
        <v>461</v>
      </c>
      <c r="D434" s="367" t="s">
        <v>256</v>
      </c>
      <c r="E434" s="368" t="s">
        <v>462</v>
      </c>
      <c r="F434" s="369" t="s">
        <v>463</v>
      </c>
      <c r="G434" s="370" t="s">
        <v>168</v>
      </c>
      <c r="H434" s="371">
        <v>7</v>
      </c>
      <c r="I434" s="137"/>
      <c r="J434" s="372">
        <f>ROUND(I434*H434,2)</f>
        <v>0</v>
      </c>
      <c r="K434" s="369" t="s">
        <v>5</v>
      </c>
      <c r="L434" s="138"/>
      <c r="M434" s="139" t="s">
        <v>5</v>
      </c>
      <c r="N434" s="140" t="s">
        <v>53</v>
      </c>
      <c r="O434" s="39"/>
      <c r="P434" s="110">
        <f>O434*H434</f>
        <v>0</v>
      </c>
      <c r="Q434" s="110">
        <v>0.047</v>
      </c>
      <c r="R434" s="110">
        <f>Q434*H434</f>
        <v>0.329</v>
      </c>
      <c r="S434" s="110">
        <v>0</v>
      </c>
      <c r="T434" s="111">
        <f>S434*H434</f>
        <v>0</v>
      </c>
      <c r="AR434" s="24" t="s">
        <v>423</v>
      </c>
      <c r="AT434" s="24" t="s">
        <v>256</v>
      </c>
      <c r="AU434" s="24" t="s">
        <v>90</v>
      </c>
      <c r="AY434" s="24" t="s">
        <v>163</v>
      </c>
      <c r="BE434" s="112">
        <f>IF(N434="základní",J434,0)</f>
        <v>0</v>
      </c>
      <c r="BF434" s="112">
        <f>IF(N434="snížená",J434,0)</f>
        <v>0</v>
      </c>
      <c r="BG434" s="112">
        <f>IF(N434="zákl. přenesená",J434,0)</f>
        <v>0</v>
      </c>
      <c r="BH434" s="112">
        <f>IF(N434="sníž. přenesená",J434,0)</f>
        <v>0</v>
      </c>
      <c r="BI434" s="112">
        <f>IF(N434="nulová",J434,0)</f>
        <v>0</v>
      </c>
      <c r="BJ434" s="24" t="s">
        <v>44</v>
      </c>
      <c r="BK434" s="112">
        <f>ROUND(I434*H434,2)</f>
        <v>0</v>
      </c>
      <c r="BL434" s="24" t="s">
        <v>333</v>
      </c>
      <c r="BM434" s="24" t="s">
        <v>464</v>
      </c>
    </row>
    <row r="435" spans="1:65" s="1" customFormat="1" ht="22.5" customHeight="1">
      <c r="A435" s="267"/>
      <c r="B435" s="268"/>
      <c r="C435" s="338" t="s">
        <v>465</v>
      </c>
      <c r="D435" s="338" t="s">
        <v>165</v>
      </c>
      <c r="E435" s="339" t="s">
        <v>466</v>
      </c>
      <c r="F435" s="340" t="s">
        <v>467</v>
      </c>
      <c r="G435" s="341" t="s">
        <v>168</v>
      </c>
      <c r="H435" s="342">
        <v>13</v>
      </c>
      <c r="I435" s="107"/>
      <c r="J435" s="343">
        <f>ROUND(I435*H435,2)</f>
        <v>0</v>
      </c>
      <c r="K435" s="340" t="s">
        <v>5</v>
      </c>
      <c r="L435" s="38"/>
      <c r="M435" s="108" t="s">
        <v>5</v>
      </c>
      <c r="N435" s="109" t="s">
        <v>53</v>
      </c>
      <c r="O435" s="39"/>
      <c r="P435" s="110">
        <f>O435*H435</f>
        <v>0</v>
      </c>
      <c r="Q435" s="110">
        <v>0</v>
      </c>
      <c r="R435" s="110">
        <f>Q435*H435</f>
        <v>0</v>
      </c>
      <c r="S435" s="110">
        <v>0</v>
      </c>
      <c r="T435" s="111">
        <f>S435*H435</f>
        <v>0</v>
      </c>
      <c r="AR435" s="24" t="s">
        <v>333</v>
      </c>
      <c r="AT435" s="24" t="s">
        <v>165</v>
      </c>
      <c r="AU435" s="24" t="s">
        <v>90</v>
      </c>
      <c r="AY435" s="24" t="s">
        <v>163</v>
      </c>
      <c r="BE435" s="112">
        <f>IF(N435="základní",J435,0)</f>
        <v>0</v>
      </c>
      <c r="BF435" s="112">
        <f>IF(N435="snížená",J435,0)</f>
        <v>0</v>
      </c>
      <c r="BG435" s="112">
        <f>IF(N435="zákl. přenesená",J435,0)</f>
        <v>0</v>
      </c>
      <c r="BH435" s="112">
        <f>IF(N435="sníž. přenesená",J435,0)</f>
        <v>0</v>
      </c>
      <c r="BI435" s="112">
        <f>IF(N435="nulová",J435,0)</f>
        <v>0</v>
      </c>
      <c r="BJ435" s="24" t="s">
        <v>44</v>
      </c>
      <c r="BK435" s="112">
        <f>ROUND(I435*H435,2)</f>
        <v>0</v>
      </c>
      <c r="BL435" s="24" t="s">
        <v>333</v>
      </c>
      <c r="BM435" s="24" t="s">
        <v>468</v>
      </c>
    </row>
    <row r="436" spans="1:51" s="11" customFormat="1" ht="13.5">
      <c r="A436" s="344"/>
      <c r="B436" s="345"/>
      <c r="C436" s="344"/>
      <c r="D436" s="346" t="s">
        <v>171</v>
      </c>
      <c r="E436" s="347" t="s">
        <v>5</v>
      </c>
      <c r="F436" s="348" t="s">
        <v>172</v>
      </c>
      <c r="G436" s="344"/>
      <c r="H436" s="349" t="s">
        <v>5</v>
      </c>
      <c r="I436" s="344"/>
      <c r="J436" s="344"/>
      <c r="K436" s="344"/>
      <c r="L436" s="113"/>
      <c r="M436" s="116"/>
      <c r="N436" s="117"/>
      <c r="O436" s="117"/>
      <c r="P436" s="117"/>
      <c r="Q436" s="117"/>
      <c r="R436" s="117"/>
      <c r="S436" s="117"/>
      <c r="T436" s="118"/>
      <c r="AT436" s="114" t="s">
        <v>171</v>
      </c>
      <c r="AU436" s="114" t="s">
        <v>90</v>
      </c>
      <c r="AV436" s="11" t="s">
        <v>44</v>
      </c>
      <c r="AW436" s="11" t="s">
        <v>42</v>
      </c>
      <c r="AX436" s="11" t="s">
        <v>82</v>
      </c>
      <c r="AY436" s="114" t="s">
        <v>163</v>
      </c>
    </row>
    <row r="437" spans="1:51" s="12" customFormat="1" ht="13.5">
      <c r="A437" s="350"/>
      <c r="B437" s="351"/>
      <c r="C437" s="350"/>
      <c r="D437" s="346" t="s">
        <v>171</v>
      </c>
      <c r="E437" s="352" t="s">
        <v>5</v>
      </c>
      <c r="F437" s="353" t="s">
        <v>444</v>
      </c>
      <c r="G437" s="350"/>
      <c r="H437" s="354">
        <v>1</v>
      </c>
      <c r="I437" s="350"/>
      <c r="J437" s="350"/>
      <c r="K437" s="350"/>
      <c r="L437" s="119"/>
      <c r="M437" s="122"/>
      <c r="N437" s="123"/>
      <c r="O437" s="123"/>
      <c r="P437" s="123"/>
      <c r="Q437" s="123"/>
      <c r="R437" s="123"/>
      <c r="S437" s="123"/>
      <c r="T437" s="124"/>
      <c r="AT437" s="120" t="s">
        <v>171</v>
      </c>
      <c r="AU437" s="120" t="s">
        <v>90</v>
      </c>
      <c r="AV437" s="12" t="s">
        <v>90</v>
      </c>
      <c r="AW437" s="12" t="s">
        <v>42</v>
      </c>
      <c r="AX437" s="12" t="s">
        <v>82</v>
      </c>
      <c r="AY437" s="120" t="s">
        <v>163</v>
      </c>
    </row>
    <row r="438" spans="1:51" s="12" customFormat="1" ht="13.5">
      <c r="A438" s="350"/>
      <c r="B438" s="351"/>
      <c r="C438" s="350"/>
      <c r="D438" s="346" t="s">
        <v>171</v>
      </c>
      <c r="E438" s="352" t="s">
        <v>5</v>
      </c>
      <c r="F438" s="353" t="s">
        <v>445</v>
      </c>
      <c r="G438" s="350"/>
      <c r="H438" s="354">
        <v>1</v>
      </c>
      <c r="I438" s="350"/>
      <c r="J438" s="350"/>
      <c r="K438" s="350"/>
      <c r="L438" s="119"/>
      <c r="M438" s="122"/>
      <c r="N438" s="123"/>
      <c r="O438" s="123"/>
      <c r="P438" s="123"/>
      <c r="Q438" s="123"/>
      <c r="R438" s="123"/>
      <c r="S438" s="123"/>
      <c r="T438" s="124"/>
      <c r="AT438" s="120" t="s">
        <v>171</v>
      </c>
      <c r="AU438" s="120" t="s">
        <v>90</v>
      </c>
      <c r="AV438" s="12" t="s">
        <v>90</v>
      </c>
      <c r="AW438" s="12" t="s">
        <v>42</v>
      </c>
      <c r="AX438" s="12" t="s">
        <v>82</v>
      </c>
      <c r="AY438" s="120" t="s">
        <v>163</v>
      </c>
    </row>
    <row r="439" spans="1:51" s="12" customFormat="1" ht="13.5">
      <c r="A439" s="350"/>
      <c r="B439" s="351"/>
      <c r="C439" s="350"/>
      <c r="D439" s="346" t="s">
        <v>171</v>
      </c>
      <c r="E439" s="352" t="s">
        <v>5</v>
      </c>
      <c r="F439" s="353" t="s">
        <v>446</v>
      </c>
      <c r="G439" s="350"/>
      <c r="H439" s="354">
        <v>1</v>
      </c>
      <c r="I439" s="350"/>
      <c r="J439" s="350"/>
      <c r="K439" s="350"/>
      <c r="L439" s="119"/>
      <c r="M439" s="122"/>
      <c r="N439" s="123"/>
      <c r="O439" s="123"/>
      <c r="P439" s="123"/>
      <c r="Q439" s="123"/>
      <c r="R439" s="123"/>
      <c r="S439" s="123"/>
      <c r="T439" s="124"/>
      <c r="AT439" s="120" t="s">
        <v>171</v>
      </c>
      <c r="AU439" s="120" t="s">
        <v>90</v>
      </c>
      <c r="AV439" s="12" t="s">
        <v>90</v>
      </c>
      <c r="AW439" s="12" t="s">
        <v>42</v>
      </c>
      <c r="AX439" s="12" t="s">
        <v>82</v>
      </c>
      <c r="AY439" s="120" t="s">
        <v>163</v>
      </c>
    </row>
    <row r="440" spans="1:51" s="12" customFormat="1" ht="13.5">
      <c r="A440" s="350"/>
      <c r="B440" s="351"/>
      <c r="C440" s="350"/>
      <c r="D440" s="346" t="s">
        <v>171</v>
      </c>
      <c r="E440" s="352" t="s">
        <v>5</v>
      </c>
      <c r="F440" s="353" t="s">
        <v>447</v>
      </c>
      <c r="G440" s="350"/>
      <c r="H440" s="354">
        <v>1</v>
      </c>
      <c r="I440" s="350"/>
      <c r="J440" s="350"/>
      <c r="K440" s="350"/>
      <c r="L440" s="119"/>
      <c r="M440" s="122"/>
      <c r="N440" s="123"/>
      <c r="O440" s="123"/>
      <c r="P440" s="123"/>
      <c r="Q440" s="123"/>
      <c r="R440" s="123"/>
      <c r="S440" s="123"/>
      <c r="T440" s="124"/>
      <c r="AT440" s="120" t="s">
        <v>171</v>
      </c>
      <c r="AU440" s="120" t="s">
        <v>90</v>
      </c>
      <c r="AV440" s="12" t="s">
        <v>90</v>
      </c>
      <c r="AW440" s="12" t="s">
        <v>42</v>
      </c>
      <c r="AX440" s="12" t="s">
        <v>82</v>
      </c>
      <c r="AY440" s="120" t="s">
        <v>163</v>
      </c>
    </row>
    <row r="441" spans="1:51" s="13" customFormat="1" ht="13.5">
      <c r="A441" s="355"/>
      <c r="B441" s="356"/>
      <c r="C441" s="355"/>
      <c r="D441" s="346" t="s">
        <v>171</v>
      </c>
      <c r="E441" s="357" t="s">
        <v>5</v>
      </c>
      <c r="F441" s="358" t="s">
        <v>176</v>
      </c>
      <c r="G441" s="355"/>
      <c r="H441" s="359">
        <v>4</v>
      </c>
      <c r="I441" s="355"/>
      <c r="J441" s="355"/>
      <c r="K441" s="355"/>
      <c r="L441" s="125"/>
      <c r="M441" s="127"/>
      <c r="N441" s="128"/>
      <c r="O441" s="128"/>
      <c r="P441" s="128"/>
      <c r="Q441" s="128"/>
      <c r="R441" s="128"/>
      <c r="S441" s="128"/>
      <c r="T441" s="129"/>
      <c r="AT441" s="126" t="s">
        <v>171</v>
      </c>
      <c r="AU441" s="126" t="s">
        <v>90</v>
      </c>
      <c r="AV441" s="13" t="s">
        <v>93</v>
      </c>
      <c r="AW441" s="13" t="s">
        <v>42</v>
      </c>
      <c r="AX441" s="13" t="s">
        <v>82</v>
      </c>
      <c r="AY441" s="126" t="s">
        <v>163</v>
      </c>
    </row>
    <row r="442" spans="1:51" s="12" customFormat="1" ht="13.5">
      <c r="A442" s="350"/>
      <c r="B442" s="351"/>
      <c r="C442" s="350"/>
      <c r="D442" s="346" t="s">
        <v>171</v>
      </c>
      <c r="E442" s="352" t="s">
        <v>5</v>
      </c>
      <c r="F442" s="353" t="s">
        <v>448</v>
      </c>
      <c r="G442" s="350"/>
      <c r="H442" s="354">
        <v>1</v>
      </c>
      <c r="I442" s="350"/>
      <c r="J442" s="350"/>
      <c r="K442" s="350"/>
      <c r="L442" s="119"/>
      <c r="M442" s="122"/>
      <c r="N442" s="123"/>
      <c r="O442" s="123"/>
      <c r="P442" s="123"/>
      <c r="Q442" s="123"/>
      <c r="R442" s="123"/>
      <c r="S442" s="123"/>
      <c r="T442" s="124"/>
      <c r="AT442" s="120" t="s">
        <v>171</v>
      </c>
      <c r="AU442" s="120" t="s">
        <v>90</v>
      </c>
      <c r="AV442" s="12" t="s">
        <v>90</v>
      </c>
      <c r="AW442" s="12" t="s">
        <v>42</v>
      </c>
      <c r="AX442" s="12" t="s">
        <v>82</v>
      </c>
      <c r="AY442" s="120" t="s">
        <v>163</v>
      </c>
    </row>
    <row r="443" spans="1:51" s="12" customFormat="1" ht="13.5">
      <c r="A443" s="350"/>
      <c r="B443" s="351"/>
      <c r="C443" s="350"/>
      <c r="D443" s="346" t="s">
        <v>171</v>
      </c>
      <c r="E443" s="352" t="s">
        <v>5</v>
      </c>
      <c r="F443" s="353" t="s">
        <v>449</v>
      </c>
      <c r="G443" s="350"/>
      <c r="H443" s="354">
        <v>1</v>
      </c>
      <c r="I443" s="350"/>
      <c r="J443" s="350"/>
      <c r="K443" s="350"/>
      <c r="L443" s="119"/>
      <c r="M443" s="122"/>
      <c r="N443" s="123"/>
      <c r="O443" s="123"/>
      <c r="P443" s="123"/>
      <c r="Q443" s="123"/>
      <c r="R443" s="123"/>
      <c r="S443" s="123"/>
      <c r="T443" s="124"/>
      <c r="AT443" s="120" t="s">
        <v>171</v>
      </c>
      <c r="AU443" s="120" t="s">
        <v>90</v>
      </c>
      <c r="AV443" s="12" t="s">
        <v>90</v>
      </c>
      <c r="AW443" s="12" t="s">
        <v>42</v>
      </c>
      <c r="AX443" s="12" t="s">
        <v>82</v>
      </c>
      <c r="AY443" s="120" t="s">
        <v>163</v>
      </c>
    </row>
    <row r="444" spans="1:51" s="12" customFormat="1" ht="13.5">
      <c r="A444" s="350"/>
      <c r="B444" s="351"/>
      <c r="C444" s="350"/>
      <c r="D444" s="346" t="s">
        <v>171</v>
      </c>
      <c r="E444" s="352" t="s">
        <v>5</v>
      </c>
      <c r="F444" s="353" t="s">
        <v>450</v>
      </c>
      <c r="G444" s="350"/>
      <c r="H444" s="354">
        <v>1</v>
      </c>
      <c r="I444" s="350"/>
      <c r="J444" s="350"/>
      <c r="K444" s="350"/>
      <c r="L444" s="119"/>
      <c r="M444" s="122"/>
      <c r="N444" s="123"/>
      <c r="O444" s="123"/>
      <c r="P444" s="123"/>
      <c r="Q444" s="123"/>
      <c r="R444" s="123"/>
      <c r="S444" s="123"/>
      <c r="T444" s="124"/>
      <c r="AT444" s="120" t="s">
        <v>171</v>
      </c>
      <c r="AU444" s="120" t="s">
        <v>90</v>
      </c>
      <c r="AV444" s="12" t="s">
        <v>90</v>
      </c>
      <c r="AW444" s="12" t="s">
        <v>42</v>
      </c>
      <c r="AX444" s="12" t="s">
        <v>82</v>
      </c>
      <c r="AY444" s="120" t="s">
        <v>163</v>
      </c>
    </row>
    <row r="445" spans="1:51" s="12" customFormat="1" ht="13.5">
      <c r="A445" s="350"/>
      <c r="B445" s="351"/>
      <c r="C445" s="350"/>
      <c r="D445" s="346" t="s">
        <v>171</v>
      </c>
      <c r="E445" s="352" t="s">
        <v>5</v>
      </c>
      <c r="F445" s="353" t="s">
        <v>451</v>
      </c>
      <c r="G445" s="350"/>
      <c r="H445" s="354">
        <v>1</v>
      </c>
      <c r="I445" s="350"/>
      <c r="J445" s="350"/>
      <c r="K445" s="350"/>
      <c r="L445" s="119"/>
      <c r="M445" s="122"/>
      <c r="N445" s="123"/>
      <c r="O445" s="123"/>
      <c r="P445" s="123"/>
      <c r="Q445" s="123"/>
      <c r="R445" s="123"/>
      <c r="S445" s="123"/>
      <c r="T445" s="124"/>
      <c r="AT445" s="120" t="s">
        <v>171</v>
      </c>
      <c r="AU445" s="120" t="s">
        <v>90</v>
      </c>
      <c r="AV445" s="12" t="s">
        <v>90</v>
      </c>
      <c r="AW445" s="12" t="s">
        <v>42</v>
      </c>
      <c r="AX445" s="12" t="s">
        <v>82</v>
      </c>
      <c r="AY445" s="120" t="s">
        <v>163</v>
      </c>
    </row>
    <row r="446" spans="1:51" s="12" customFormat="1" ht="13.5">
      <c r="A446" s="350"/>
      <c r="B446" s="351"/>
      <c r="C446" s="350"/>
      <c r="D446" s="346" t="s">
        <v>171</v>
      </c>
      <c r="E446" s="352" t="s">
        <v>5</v>
      </c>
      <c r="F446" s="353" t="s">
        <v>452</v>
      </c>
      <c r="G446" s="350"/>
      <c r="H446" s="354">
        <v>1</v>
      </c>
      <c r="I446" s="350"/>
      <c r="J446" s="350"/>
      <c r="K446" s="350"/>
      <c r="L446" s="119"/>
      <c r="M446" s="122"/>
      <c r="N446" s="123"/>
      <c r="O446" s="123"/>
      <c r="P446" s="123"/>
      <c r="Q446" s="123"/>
      <c r="R446" s="123"/>
      <c r="S446" s="123"/>
      <c r="T446" s="124"/>
      <c r="AT446" s="120" t="s">
        <v>171</v>
      </c>
      <c r="AU446" s="120" t="s">
        <v>90</v>
      </c>
      <c r="AV446" s="12" t="s">
        <v>90</v>
      </c>
      <c r="AW446" s="12" t="s">
        <v>42</v>
      </c>
      <c r="AX446" s="12" t="s">
        <v>82</v>
      </c>
      <c r="AY446" s="120" t="s">
        <v>163</v>
      </c>
    </row>
    <row r="447" spans="1:51" s="12" customFormat="1" ht="13.5">
      <c r="A447" s="350"/>
      <c r="B447" s="351"/>
      <c r="C447" s="350"/>
      <c r="D447" s="346" t="s">
        <v>171</v>
      </c>
      <c r="E447" s="352" t="s">
        <v>5</v>
      </c>
      <c r="F447" s="353" t="s">
        <v>453</v>
      </c>
      <c r="G447" s="350"/>
      <c r="H447" s="354">
        <v>1</v>
      </c>
      <c r="I447" s="350"/>
      <c r="J447" s="350"/>
      <c r="K447" s="350"/>
      <c r="L447" s="119"/>
      <c r="M447" s="122"/>
      <c r="N447" s="123"/>
      <c r="O447" s="123"/>
      <c r="P447" s="123"/>
      <c r="Q447" s="123"/>
      <c r="R447" s="123"/>
      <c r="S447" s="123"/>
      <c r="T447" s="124"/>
      <c r="AT447" s="120" t="s">
        <v>171</v>
      </c>
      <c r="AU447" s="120" t="s">
        <v>90</v>
      </c>
      <c r="AV447" s="12" t="s">
        <v>90</v>
      </c>
      <c r="AW447" s="12" t="s">
        <v>42</v>
      </c>
      <c r="AX447" s="12" t="s">
        <v>82</v>
      </c>
      <c r="AY447" s="120" t="s">
        <v>163</v>
      </c>
    </row>
    <row r="448" spans="1:51" s="13" customFormat="1" ht="13.5">
      <c r="A448" s="355"/>
      <c r="B448" s="356"/>
      <c r="C448" s="355"/>
      <c r="D448" s="346" t="s">
        <v>171</v>
      </c>
      <c r="E448" s="357" t="s">
        <v>5</v>
      </c>
      <c r="F448" s="358" t="s">
        <v>179</v>
      </c>
      <c r="G448" s="355"/>
      <c r="H448" s="359">
        <v>6</v>
      </c>
      <c r="I448" s="355"/>
      <c r="J448" s="355"/>
      <c r="K448" s="355"/>
      <c r="L448" s="125"/>
      <c r="M448" s="127"/>
      <c r="N448" s="128"/>
      <c r="O448" s="128"/>
      <c r="P448" s="128"/>
      <c r="Q448" s="128"/>
      <c r="R448" s="128"/>
      <c r="S448" s="128"/>
      <c r="T448" s="129"/>
      <c r="AT448" s="126" t="s">
        <v>171</v>
      </c>
      <c r="AU448" s="126" t="s">
        <v>90</v>
      </c>
      <c r="AV448" s="13" t="s">
        <v>93</v>
      </c>
      <c r="AW448" s="13" t="s">
        <v>42</v>
      </c>
      <c r="AX448" s="13" t="s">
        <v>82</v>
      </c>
      <c r="AY448" s="126" t="s">
        <v>163</v>
      </c>
    </row>
    <row r="449" spans="1:51" s="12" customFormat="1" ht="13.5">
      <c r="A449" s="350"/>
      <c r="B449" s="351"/>
      <c r="C449" s="350"/>
      <c r="D449" s="346" t="s">
        <v>171</v>
      </c>
      <c r="E449" s="352" t="s">
        <v>5</v>
      </c>
      <c r="F449" s="353" t="s">
        <v>454</v>
      </c>
      <c r="G449" s="350"/>
      <c r="H449" s="354">
        <v>1</v>
      </c>
      <c r="I449" s="350"/>
      <c r="J449" s="350"/>
      <c r="K449" s="350"/>
      <c r="L449" s="119"/>
      <c r="M449" s="122"/>
      <c r="N449" s="123"/>
      <c r="O449" s="123"/>
      <c r="P449" s="123"/>
      <c r="Q449" s="123"/>
      <c r="R449" s="123"/>
      <c r="S449" s="123"/>
      <c r="T449" s="124"/>
      <c r="AT449" s="120" t="s">
        <v>171</v>
      </c>
      <c r="AU449" s="120" t="s">
        <v>90</v>
      </c>
      <c r="AV449" s="12" t="s">
        <v>90</v>
      </c>
      <c r="AW449" s="12" t="s">
        <v>42</v>
      </c>
      <c r="AX449" s="12" t="s">
        <v>82</v>
      </c>
      <c r="AY449" s="120" t="s">
        <v>163</v>
      </c>
    </row>
    <row r="450" spans="1:51" s="12" customFormat="1" ht="13.5">
      <c r="A450" s="350"/>
      <c r="B450" s="351"/>
      <c r="C450" s="350"/>
      <c r="D450" s="346" t="s">
        <v>171</v>
      </c>
      <c r="E450" s="352" t="s">
        <v>5</v>
      </c>
      <c r="F450" s="353" t="s">
        <v>455</v>
      </c>
      <c r="G450" s="350"/>
      <c r="H450" s="354">
        <v>1</v>
      </c>
      <c r="I450" s="350"/>
      <c r="J450" s="350"/>
      <c r="K450" s="350"/>
      <c r="L450" s="119"/>
      <c r="M450" s="122"/>
      <c r="N450" s="123"/>
      <c r="O450" s="123"/>
      <c r="P450" s="123"/>
      <c r="Q450" s="123"/>
      <c r="R450" s="123"/>
      <c r="S450" s="123"/>
      <c r="T450" s="124"/>
      <c r="AT450" s="120" t="s">
        <v>171</v>
      </c>
      <c r="AU450" s="120" t="s">
        <v>90</v>
      </c>
      <c r="AV450" s="12" t="s">
        <v>90</v>
      </c>
      <c r="AW450" s="12" t="s">
        <v>42</v>
      </c>
      <c r="AX450" s="12" t="s">
        <v>82</v>
      </c>
      <c r="AY450" s="120" t="s">
        <v>163</v>
      </c>
    </row>
    <row r="451" spans="1:51" s="13" customFormat="1" ht="13.5">
      <c r="A451" s="355"/>
      <c r="B451" s="356"/>
      <c r="C451" s="355"/>
      <c r="D451" s="346" t="s">
        <v>171</v>
      </c>
      <c r="E451" s="357" t="s">
        <v>5</v>
      </c>
      <c r="F451" s="358" t="s">
        <v>181</v>
      </c>
      <c r="G451" s="355"/>
      <c r="H451" s="359">
        <v>2</v>
      </c>
      <c r="I451" s="355"/>
      <c r="J451" s="355"/>
      <c r="K451" s="355"/>
      <c r="L451" s="125"/>
      <c r="M451" s="127"/>
      <c r="N451" s="128"/>
      <c r="O451" s="128"/>
      <c r="P451" s="128"/>
      <c r="Q451" s="128"/>
      <c r="R451" s="128"/>
      <c r="S451" s="128"/>
      <c r="T451" s="129"/>
      <c r="AT451" s="126" t="s">
        <v>171</v>
      </c>
      <c r="AU451" s="126" t="s">
        <v>90</v>
      </c>
      <c r="AV451" s="13" t="s">
        <v>93</v>
      </c>
      <c r="AW451" s="13" t="s">
        <v>42</v>
      </c>
      <c r="AX451" s="13" t="s">
        <v>82</v>
      </c>
      <c r="AY451" s="126" t="s">
        <v>163</v>
      </c>
    </row>
    <row r="452" spans="1:51" s="12" customFormat="1" ht="13.5">
      <c r="A452" s="350"/>
      <c r="B452" s="351"/>
      <c r="C452" s="350"/>
      <c r="D452" s="346" t="s">
        <v>171</v>
      </c>
      <c r="E452" s="352" t="s">
        <v>5</v>
      </c>
      <c r="F452" s="353" t="s">
        <v>456</v>
      </c>
      <c r="G452" s="350"/>
      <c r="H452" s="354">
        <v>1</v>
      </c>
      <c r="I452" s="350"/>
      <c r="J452" s="350"/>
      <c r="K452" s="350"/>
      <c r="L452" s="119"/>
      <c r="M452" s="122"/>
      <c r="N452" s="123"/>
      <c r="O452" s="123"/>
      <c r="P452" s="123"/>
      <c r="Q452" s="123"/>
      <c r="R452" s="123"/>
      <c r="S452" s="123"/>
      <c r="T452" s="124"/>
      <c r="AT452" s="120" t="s">
        <v>171</v>
      </c>
      <c r="AU452" s="120" t="s">
        <v>90</v>
      </c>
      <c r="AV452" s="12" t="s">
        <v>90</v>
      </c>
      <c r="AW452" s="12" t="s">
        <v>42</v>
      </c>
      <c r="AX452" s="12" t="s">
        <v>82</v>
      </c>
      <c r="AY452" s="120" t="s">
        <v>163</v>
      </c>
    </row>
    <row r="453" spans="1:51" s="13" customFormat="1" ht="13.5">
      <c r="A453" s="355"/>
      <c r="B453" s="356"/>
      <c r="C453" s="355"/>
      <c r="D453" s="346" t="s">
        <v>171</v>
      </c>
      <c r="E453" s="357" t="s">
        <v>5</v>
      </c>
      <c r="F453" s="358" t="s">
        <v>184</v>
      </c>
      <c r="G453" s="355"/>
      <c r="H453" s="359">
        <v>1</v>
      </c>
      <c r="I453" s="355"/>
      <c r="J453" s="355"/>
      <c r="K453" s="355"/>
      <c r="L453" s="125"/>
      <c r="M453" s="127"/>
      <c r="N453" s="128"/>
      <c r="O453" s="128"/>
      <c r="P453" s="128"/>
      <c r="Q453" s="128"/>
      <c r="R453" s="128"/>
      <c r="S453" s="128"/>
      <c r="T453" s="129"/>
      <c r="AT453" s="126" t="s">
        <v>171</v>
      </c>
      <c r="AU453" s="126" t="s">
        <v>90</v>
      </c>
      <c r="AV453" s="13" t="s">
        <v>93</v>
      </c>
      <c r="AW453" s="13" t="s">
        <v>42</v>
      </c>
      <c r="AX453" s="13" t="s">
        <v>82</v>
      </c>
      <c r="AY453" s="126" t="s">
        <v>163</v>
      </c>
    </row>
    <row r="454" spans="1:51" s="14" customFormat="1" ht="13.5">
      <c r="A454" s="360"/>
      <c r="B454" s="361"/>
      <c r="C454" s="360"/>
      <c r="D454" s="362" t="s">
        <v>171</v>
      </c>
      <c r="E454" s="363" t="s">
        <v>5</v>
      </c>
      <c r="F454" s="364" t="s">
        <v>185</v>
      </c>
      <c r="G454" s="360"/>
      <c r="H454" s="365">
        <v>13</v>
      </c>
      <c r="I454" s="360"/>
      <c r="J454" s="360"/>
      <c r="K454" s="360"/>
      <c r="L454" s="130"/>
      <c r="M454" s="131"/>
      <c r="N454" s="132"/>
      <c r="O454" s="132"/>
      <c r="P454" s="132"/>
      <c r="Q454" s="132"/>
      <c r="R454" s="132"/>
      <c r="S454" s="132"/>
      <c r="T454" s="133"/>
      <c r="AT454" s="134" t="s">
        <v>171</v>
      </c>
      <c r="AU454" s="134" t="s">
        <v>90</v>
      </c>
      <c r="AV454" s="14" t="s">
        <v>96</v>
      </c>
      <c r="AW454" s="14" t="s">
        <v>42</v>
      </c>
      <c r="AX454" s="14" t="s">
        <v>44</v>
      </c>
      <c r="AY454" s="134" t="s">
        <v>163</v>
      </c>
    </row>
    <row r="455" spans="1:65" s="1" customFormat="1" ht="22.5" customHeight="1">
      <c r="A455" s="267"/>
      <c r="B455" s="268"/>
      <c r="C455" s="367" t="s">
        <v>469</v>
      </c>
      <c r="D455" s="367" t="s">
        <v>256</v>
      </c>
      <c r="E455" s="368" t="s">
        <v>470</v>
      </c>
      <c r="F455" s="369" t="s">
        <v>471</v>
      </c>
      <c r="G455" s="370" t="s">
        <v>168</v>
      </c>
      <c r="H455" s="371">
        <v>13</v>
      </c>
      <c r="I455" s="137"/>
      <c r="J455" s="372">
        <f>ROUND(I455*H455,2)</f>
        <v>0</v>
      </c>
      <c r="K455" s="369" t="s">
        <v>5</v>
      </c>
      <c r="L455" s="138"/>
      <c r="M455" s="139" t="s">
        <v>5</v>
      </c>
      <c r="N455" s="140" t="s">
        <v>53</v>
      </c>
      <c r="O455" s="39"/>
      <c r="P455" s="110">
        <f>O455*H455</f>
        <v>0</v>
      </c>
      <c r="Q455" s="110">
        <v>0.0025</v>
      </c>
      <c r="R455" s="110">
        <f>Q455*H455</f>
        <v>0.0325</v>
      </c>
      <c r="S455" s="110">
        <v>0</v>
      </c>
      <c r="T455" s="111">
        <f>S455*H455</f>
        <v>0</v>
      </c>
      <c r="AR455" s="24" t="s">
        <v>423</v>
      </c>
      <c r="AT455" s="24" t="s">
        <v>256</v>
      </c>
      <c r="AU455" s="24" t="s">
        <v>90</v>
      </c>
      <c r="AY455" s="24" t="s">
        <v>163</v>
      </c>
      <c r="BE455" s="112">
        <f>IF(N455="základní",J455,0)</f>
        <v>0</v>
      </c>
      <c r="BF455" s="112">
        <f>IF(N455="snížená",J455,0)</f>
        <v>0</v>
      </c>
      <c r="BG455" s="112">
        <f>IF(N455="zákl. přenesená",J455,0)</f>
        <v>0</v>
      </c>
      <c r="BH455" s="112">
        <f>IF(N455="sníž. přenesená",J455,0)</f>
        <v>0</v>
      </c>
      <c r="BI455" s="112">
        <f>IF(N455="nulová",J455,0)</f>
        <v>0</v>
      </c>
      <c r="BJ455" s="24" t="s">
        <v>44</v>
      </c>
      <c r="BK455" s="112">
        <f>ROUND(I455*H455,2)</f>
        <v>0</v>
      </c>
      <c r="BL455" s="24" t="s">
        <v>333</v>
      </c>
      <c r="BM455" s="24" t="s">
        <v>472</v>
      </c>
    </row>
    <row r="456" spans="1:65" s="1" customFormat="1" ht="31.5" customHeight="1">
      <c r="A456" s="267"/>
      <c r="B456" s="268"/>
      <c r="C456" s="338" t="s">
        <v>473</v>
      </c>
      <c r="D456" s="338" t="s">
        <v>165</v>
      </c>
      <c r="E456" s="339" t="s">
        <v>474</v>
      </c>
      <c r="F456" s="340" t="s">
        <v>475</v>
      </c>
      <c r="G456" s="341" t="s">
        <v>168</v>
      </c>
      <c r="H456" s="342">
        <v>10</v>
      </c>
      <c r="I456" s="107"/>
      <c r="J456" s="343">
        <f>ROUND(I456*H456,2)</f>
        <v>0</v>
      </c>
      <c r="K456" s="340" t="s">
        <v>169</v>
      </c>
      <c r="L456" s="38"/>
      <c r="M456" s="108" t="s">
        <v>5</v>
      </c>
      <c r="N456" s="109" t="s">
        <v>53</v>
      </c>
      <c r="O456" s="39"/>
      <c r="P456" s="110">
        <f>O456*H456</f>
        <v>0</v>
      </c>
      <c r="Q456" s="110">
        <v>0</v>
      </c>
      <c r="R456" s="110">
        <f>Q456*H456</f>
        <v>0</v>
      </c>
      <c r="S456" s="110">
        <v>0</v>
      </c>
      <c r="T456" s="111">
        <f>S456*H456</f>
        <v>0</v>
      </c>
      <c r="AR456" s="24" t="s">
        <v>333</v>
      </c>
      <c r="AT456" s="24" t="s">
        <v>165</v>
      </c>
      <c r="AU456" s="24" t="s">
        <v>90</v>
      </c>
      <c r="AY456" s="24" t="s">
        <v>163</v>
      </c>
      <c r="BE456" s="112">
        <f>IF(N456="základní",J456,0)</f>
        <v>0</v>
      </c>
      <c r="BF456" s="112">
        <f>IF(N456="snížená",J456,0)</f>
        <v>0</v>
      </c>
      <c r="BG456" s="112">
        <f>IF(N456="zákl. přenesená",J456,0)</f>
        <v>0</v>
      </c>
      <c r="BH456" s="112">
        <f>IF(N456="sníž. přenesená",J456,0)</f>
        <v>0</v>
      </c>
      <c r="BI456" s="112">
        <f>IF(N456="nulová",J456,0)</f>
        <v>0</v>
      </c>
      <c r="BJ456" s="24" t="s">
        <v>44</v>
      </c>
      <c r="BK456" s="112">
        <f>ROUND(I456*H456,2)</f>
        <v>0</v>
      </c>
      <c r="BL456" s="24" t="s">
        <v>333</v>
      </c>
      <c r="BM456" s="24" t="s">
        <v>476</v>
      </c>
    </row>
    <row r="457" spans="1:47" s="1" customFormat="1" ht="148.5">
      <c r="A457" s="267"/>
      <c r="B457" s="268"/>
      <c r="C457" s="267"/>
      <c r="D457" s="346" t="s">
        <v>190</v>
      </c>
      <c r="E457" s="267"/>
      <c r="F457" s="366" t="s">
        <v>418</v>
      </c>
      <c r="G457" s="267"/>
      <c r="H457" s="267"/>
      <c r="I457" s="267"/>
      <c r="J457" s="267"/>
      <c r="K457" s="267"/>
      <c r="L457" s="38"/>
      <c r="M457" s="136"/>
      <c r="N457" s="39"/>
      <c r="O457" s="39"/>
      <c r="P457" s="39"/>
      <c r="Q457" s="39"/>
      <c r="R457" s="39"/>
      <c r="S457" s="39"/>
      <c r="T457" s="60"/>
      <c r="AT457" s="24" t="s">
        <v>190</v>
      </c>
      <c r="AU457" s="24" t="s">
        <v>90</v>
      </c>
    </row>
    <row r="458" spans="1:51" s="11" customFormat="1" ht="13.5">
      <c r="A458" s="344"/>
      <c r="B458" s="345"/>
      <c r="C458" s="344"/>
      <c r="D458" s="346" t="s">
        <v>171</v>
      </c>
      <c r="E458" s="347" t="s">
        <v>5</v>
      </c>
      <c r="F458" s="348" t="s">
        <v>172</v>
      </c>
      <c r="G458" s="344"/>
      <c r="H458" s="349" t="s">
        <v>5</v>
      </c>
      <c r="I458" s="344"/>
      <c r="J458" s="344"/>
      <c r="K458" s="344"/>
      <c r="L458" s="113"/>
      <c r="M458" s="116"/>
      <c r="N458" s="117"/>
      <c r="O458" s="117"/>
      <c r="P458" s="117"/>
      <c r="Q458" s="117"/>
      <c r="R458" s="117"/>
      <c r="S458" s="117"/>
      <c r="T458" s="118"/>
      <c r="AT458" s="114" t="s">
        <v>171</v>
      </c>
      <c r="AU458" s="114" t="s">
        <v>90</v>
      </c>
      <c r="AV458" s="11" t="s">
        <v>44</v>
      </c>
      <c r="AW458" s="11" t="s">
        <v>42</v>
      </c>
      <c r="AX458" s="11" t="s">
        <v>82</v>
      </c>
      <c r="AY458" s="114" t="s">
        <v>163</v>
      </c>
    </row>
    <row r="459" spans="1:51" s="11" customFormat="1" ht="13.5">
      <c r="A459" s="344"/>
      <c r="B459" s="345"/>
      <c r="C459" s="344"/>
      <c r="D459" s="346" t="s">
        <v>171</v>
      </c>
      <c r="E459" s="347" t="s">
        <v>5</v>
      </c>
      <c r="F459" s="348" t="s">
        <v>477</v>
      </c>
      <c r="G459" s="344"/>
      <c r="H459" s="349" t="s">
        <v>5</v>
      </c>
      <c r="I459" s="344"/>
      <c r="J459" s="344"/>
      <c r="K459" s="344"/>
      <c r="L459" s="113"/>
      <c r="M459" s="116"/>
      <c r="N459" s="117"/>
      <c r="O459" s="117"/>
      <c r="P459" s="117"/>
      <c r="Q459" s="117"/>
      <c r="R459" s="117"/>
      <c r="S459" s="117"/>
      <c r="T459" s="118"/>
      <c r="AT459" s="114" t="s">
        <v>171</v>
      </c>
      <c r="AU459" s="114" t="s">
        <v>90</v>
      </c>
      <c r="AV459" s="11" t="s">
        <v>44</v>
      </c>
      <c r="AW459" s="11" t="s">
        <v>42</v>
      </c>
      <c r="AX459" s="11" t="s">
        <v>82</v>
      </c>
      <c r="AY459" s="114" t="s">
        <v>163</v>
      </c>
    </row>
    <row r="460" spans="1:51" s="12" customFormat="1" ht="13.5">
      <c r="A460" s="350"/>
      <c r="B460" s="351"/>
      <c r="C460" s="350"/>
      <c r="D460" s="346" t="s">
        <v>171</v>
      </c>
      <c r="E460" s="352" t="s">
        <v>5</v>
      </c>
      <c r="F460" s="353" t="s">
        <v>274</v>
      </c>
      <c r="G460" s="350"/>
      <c r="H460" s="354">
        <v>2</v>
      </c>
      <c r="I460" s="350"/>
      <c r="J460" s="350"/>
      <c r="K460" s="350"/>
      <c r="L460" s="119"/>
      <c r="M460" s="122"/>
      <c r="N460" s="123"/>
      <c r="O460" s="123"/>
      <c r="P460" s="123"/>
      <c r="Q460" s="123"/>
      <c r="R460" s="123"/>
      <c r="S460" s="123"/>
      <c r="T460" s="124"/>
      <c r="AT460" s="120" t="s">
        <v>171</v>
      </c>
      <c r="AU460" s="120" t="s">
        <v>90</v>
      </c>
      <c r="AV460" s="12" t="s">
        <v>90</v>
      </c>
      <c r="AW460" s="12" t="s">
        <v>42</v>
      </c>
      <c r="AX460" s="12" t="s">
        <v>82</v>
      </c>
      <c r="AY460" s="120" t="s">
        <v>163</v>
      </c>
    </row>
    <row r="461" spans="1:51" s="13" customFormat="1" ht="13.5">
      <c r="A461" s="355"/>
      <c r="B461" s="356"/>
      <c r="C461" s="355"/>
      <c r="D461" s="346" t="s">
        <v>171</v>
      </c>
      <c r="E461" s="357" t="s">
        <v>5</v>
      </c>
      <c r="F461" s="358" t="s">
        <v>176</v>
      </c>
      <c r="G461" s="355"/>
      <c r="H461" s="359">
        <v>2</v>
      </c>
      <c r="I461" s="355"/>
      <c r="J461" s="355"/>
      <c r="K461" s="355"/>
      <c r="L461" s="125"/>
      <c r="M461" s="127"/>
      <c r="N461" s="128"/>
      <c r="O461" s="128"/>
      <c r="P461" s="128"/>
      <c r="Q461" s="128"/>
      <c r="R461" s="128"/>
      <c r="S461" s="128"/>
      <c r="T461" s="129"/>
      <c r="AT461" s="126" t="s">
        <v>171</v>
      </c>
      <c r="AU461" s="126" t="s">
        <v>90</v>
      </c>
      <c r="AV461" s="13" t="s">
        <v>93</v>
      </c>
      <c r="AW461" s="13" t="s">
        <v>42</v>
      </c>
      <c r="AX461" s="13" t="s">
        <v>82</v>
      </c>
      <c r="AY461" s="126" t="s">
        <v>163</v>
      </c>
    </row>
    <row r="462" spans="1:51" s="11" customFormat="1" ht="13.5">
      <c r="A462" s="344"/>
      <c r="B462" s="345"/>
      <c r="C462" s="344"/>
      <c r="D462" s="346" t="s">
        <v>171</v>
      </c>
      <c r="E462" s="347" t="s">
        <v>5</v>
      </c>
      <c r="F462" s="348" t="s">
        <v>478</v>
      </c>
      <c r="G462" s="344"/>
      <c r="H462" s="349" t="s">
        <v>5</v>
      </c>
      <c r="I462" s="344"/>
      <c r="J462" s="344"/>
      <c r="K462" s="344"/>
      <c r="L462" s="113"/>
      <c r="M462" s="116"/>
      <c r="N462" s="117"/>
      <c r="O462" s="117"/>
      <c r="P462" s="117"/>
      <c r="Q462" s="117"/>
      <c r="R462" s="117"/>
      <c r="S462" s="117"/>
      <c r="T462" s="118"/>
      <c r="AT462" s="114" t="s">
        <v>171</v>
      </c>
      <c r="AU462" s="114" t="s">
        <v>90</v>
      </c>
      <c r="AV462" s="11" t="s">
        <v>44</v>
      </c>
      <c r="AW462" s="11" t="s">
        <v>42</v>
      </c>
      <c r="AX462" s="11" t="s">
        <v>82</v>
      </c>
      <c r="AY462" s="114" t="s">
        <v>163</v>
      </c>
    </row>
    <row r="463" spans="1:51" s="12" customFormat="1" ht="13.5">
      <c r="A463" s="350"/>
      <c r="B463" s="351"/>
      <c r="C463" s="350"/>
      <c r="D463" s="346" t="s">
        <v>171</v>
      </c>
      <c r="E463" s="352" t="s">
        <v>5</v>
      </c>
      <c r="F463" s="353" t="s">
        <v>479</v>
      </c>
      <c r="G463" s="350"/>
      <c r="H463" s="354">
        <v>5</v>
      </c>
      <c r="I463" s="350"/>
      <c r="J463" s="350"/>
      <c r="K463" s="350"/>
      <c r="L463" s="119"/>
      <c r="M463" s="122"/>
      <c r="N463" s="123"/>
      <c r="O463" s="123"/>
      <c r="P463" s="123"/>
      <c r="Q463" s="123"/>
      <c r="R463" s="123"/>
      <c r="S463" s="123"/>
      <c r="T463" s="124"/>
      <c r="AT463" s="120" t="s">
        <v>171</v>
      </c>
      <c r="AU463" s="120" t="s">
        <v>90</v>
      </c>
      <c r="AV463" s="12" t="s">
        <v>90</v>
      </c>
      <c r="AW463" s="12" t="s">
        <v>42</v>
      </c>
      <c r="AX463" s="12" t="s">
        <v>82</v>
      </c>
      <c r="AY463" s="120" t="s">
        <v>163</v>
      </c>
    </row>
    <row r="464" spans="1:51" s="13" customFormat="1" ht="13.5">
      <c r="A464" s="355"/>
      <c r="B464" s="356"/>
      <c r="C464" s="355"/>
      <c r="D464" s="346" t="s">
        <v>171</v>
      </c>
      <c r="E464" s="357" t="s">
        <v>5</v>
      </c>
      <c r="F464" s="358" t="s">
        <v>179</v>
      </c>
      <c r="G464" s="355"/>
      <c r="H464" s="359">
        <v>5</v>
      </c>
      <c r="I464" s="355"/>
      <c r="J464" s="355"/>
      <c r="K464" s="355"/>
      <c r="L464" s="125"/>
      <c r="M464" s="127"/>
      <c r="N464" s="128"/>
      <c r="O464" s="128"/>
      <c r="P464" s="128"/>
      <c r="Q464" s="128"/>
      <c r="R464" s="128"/>
      <c r="S464" s="128"/>
      <c r="T464" s="129"/>
      <c r="AT464" s="126" t="s">
        <v>171</v>
      </c>
      <c r="AU464" s="126" t="s">
        <v>90</v>
      </c>
      <c r="AV464" s="13" t="s">
        <v>93</v>
      </c>
      <c r="AW464" s="13" t="s">
        <v>42</v>
      </c>
      <c r="AX464" s="13" t="s">
        <v>82</v>
      </c>
      <c r="AY464" s="126" t="s">
        <v>163</v>
      </c>
    </row>
    <row r="465" spans="1:51" s="11" customFormat="1" ht="13.5">
      <c r="A465" s="344"/>
      <c r="B465" s="345"/>
      <c r="C465" s="344"/>
      <c r="D465" s="346" t="s">
        <v>171</v>
      </c>
      <c r="E465" s="347" t="s">
        <v>5</v>
      </c>
      <c r="F465" s="348" t="s">
        <v>273</v>
      </c>
      <c r="G465" s="344"/>
      <c r="H465" s="349" t="s">
        <v>5</v>
      </c>
      <c r="I465" s="344"/>
      <c r="J465" s="344"/>
      <c r="K465" s="344"/>
      <c r="L465" s="113"/>
      <c r="M465" s="116"/>
      <c r="N465" s="117"/>
      <c r="O465" s="117"/>
      <c r="P465" s="117"/>
      <c r="Q465" s="117"/>
      <c r="R465" s="117"/>
      <c r="S465" s="117"/>
      <c r="T465" s="118"/>
      <c r="AT465" s="114" t="s">
        <v>171</v>
      </c>
      <c r="AU465" s="114" t="s">
        <v>90</v>
      </c>
      <c r="AV465" s="11" t="s">
        <v>44</v>
      </c>
      <c r="AW465" s="11" t="s">
        <v>42</v>
      </c>
      <c r="AX465" s="11" t="s">
        <v>82</v>
      </c>
      <c r="AY465" s="114" t="s">
        <v>163</v>
      </c>
    </row>
    <row r="466" spans="1:51" s="12" customFormat="1" ht="13.5">
      <c r="A466" s="350"/>
      <c r="B466" s="351"/>
      <c r="C466" s="350"/>
      <c r="D466" s="346" t="s">
        <v>171</v>
      </c>
      <c r="E466" s="352" t="s">
        <v>5</v>
      </c>
      <c r="F466" s="353" t="s">
        <v>274</v>
      </c>
      <c r="G466" s="350"/>
      <c r="H466" s="354">
        <v>2</v>
      </c>
      <c r="I466" s="350"/>
      <c r="J466" s="350"/>
      <c r="K466" s="350"/>
      <c r="L466" s="119"/>
      <c r="M466" s="122"/>
      <c r="N466" s="123"/>
      <c r="O466" s="123"/>
      <c r="P466" s="123"/>
      <c r="Q466" s="123"/>
      <c r="R466" s="123"/>
      <c r="S466" s="123"/>
      <c r="T466" s="124"/>
      <c r="AT466" s="120" t="s">
        <v>171</v>
      </c>
      <c r="AU466" s="120" t="s">
        <v>90</v>
      </c>
      <c r="AV466" s="12" t="s">
        <v>90</v>
      </c>
      <c r="AW466" s="12" t="s">
        <v>42</v>
      </c>
      <c r="AX466" s="12" t="s">
        <v>82</v>
      </c>
      <c r="AY466" s="120" t="s">
        <v>163</v>
      </c>
    </row>
    <row r="467" spans="1:51" s="13" customFormat="1" ht="13.5">
      <c r="A467" s="355"/>
      <c r="B467" s="356"/>
      <c r="C467" s="355"/>
      <c r="D467" s="346" t="s">
        <v>171</v>
      </c>
      <c r="E467" s="357" t="s">
        <v>5</v>
      </c>
      <c r="F467" s="358" t="s">
        <v>181</v>
      </c>
      <c r="G467" s="355"/>
      <c r="H467" s="359">
        <v>2</v>
      </c>
      <c r="I467" s="355"/>
      <c r="J467" s="355"/>
      <c r="K467" s="355"/>
      <c r="L467" s="125"/>
      <c r="M467" s="127"/>
      <c r="N467" s="128"/>
      <c r="O467" s="128"/>
      <c r="P467" s="128"/>
      <c r="Q467" s="128"/>
      <c r="R467" s="128"/>
      <c r="S467" s="128"/>
      <c r="T467" s="129"/>
      <c r="AT467" s="126" t="s">
        <v>171</v>
      </c>
      <c r="AU467" s="126" t="s">
        <v>90</v>
      </c>
      <c r="AV467" s="13" t="s">
        <v>93</v>
      </c>
      <c r="AW467" s="13" t="s">
        <v>42</v>
      </c>
      <c r="AX467" s="13" t="s">
        <v>82</v>
      </c>
      <c r="AY467" s="126" t="s">
        <v>163</v>
      </c>
    </row>
    <row r="468" spans="1:51" s="11" customFormat="1" ht="13.5">
      <c r="A468" s="344"/>
      <c r="B468" s="345"/>
      <c r="C468" s="344"/>
      <c r="D468" s="346" t="s">
        <v>171</v>
      </c>
      <c r="E468" s="347" t="s">
        <v>5</v>
      </c>
      <c r="F468" s="348" t="s">
        <v>182</v>
      </c>
      <c r="G468" s="344"/>
      <c r="H468" s="349" t="s">
        <v>5</v>
      </c>
      <c r="I468" s="344"/>
      <c r="J468" s="344"/>
      <c r="K468" s="344"/>
      <c r="L468" s="113"/>
      <c r="M468" s="116"/>
      <c r="N468" s="117"/>
      <c r="O468" s="117"/>
      <c r="P468" s="117"/>
      <c r="Q468" s="117"/>
      <c r="R468" s="117"/>
      <c r="S468" s="117"/>
      <c r="T468" s="118"/>
      <c r="AT468" s="114" t="s">
        <v>171</v>
      </c>
      <c r="AU468" s="114" t="s">
        <v>90</v>
      </c>
      <c r="AV468" s="11" t="s">
        <v>44</v>
      </c>
      <c r="AW468" s="11" t="s">
        <v>42</v>
      </c>
      <c r="AX468" s="11" t="s">
        <v>82</v>
      </c>
      <c r="AY468" s="114" t="s">
        <v>163</v>
      </c>
    </row>
    <row r="469" spans="1:51" s="12" customFormat="1" ht="13.5">
      <c r="A469" s="350"/>
      <c r="B469" s="351"/>
      <c r="C469" s="350"/>
      <c r="D469" s="346" t="s">
        <v>171</v>
      </c>
      <c r="E469" s="352" t="s">
        <v>5</v>
      </c>
      <c r="F469" s="353" t="s">
        <v>252</v>
      </c>
      <c r="G469" s="350"/>
      <c r="H469" s="354">
        <v>1</v>
      </c>
      <c r="I469" s="350"/>
      <c r="J469" s="350"/>
      <c r="K469" s="350"/>
      <c r="L469" s="119"/>
      <c r="M469" s="122"/>
      <c r="N469" s="123"/>
      <c r="O469" s="123"/>
      <c r="P469" s="123"/>
      <c r="Q469" s="123"/>
      <c r="R469" s="123"/>
      <c r="S469" s="123"/>
      <c r="T469" s="124"/>
      <c r="AT469" s="120" t="s">
        <v>171</v>
      </c>
      <c r="AU469" s="120" t="s">
        <v>90</v>
      </c>
      <c r="AV469" s="12" t="s">
        <v>90</v>
      </c>
      <c r="AW469" s="12" t="s">
        <v>42</v>
      </c>
      <c r="AX469" s="12" t="s">
        <v>82</v>
      </c>
      <c r="AY469" s="120" t="s">
        <v>163</v>
      </c>
    </row>
    <row r="470" spans="1:51" s="13" customFormat="1" ht="13.5">
      <c r="A470" s="355"/>
      <c r="B470" s="356"/>
      <c r="C470" s="355"/>
      <c r="D470" s="346" t="s">
        <v>171</v>
      </c>
      <c r="E470" s="357" t="s">
        <v>5</v>
      </c>
      <c r="F470" s="358" t="s">
        <v>184</v>
      </c>
      <c r="G470" s="355"/>
      <c r="H470" s="359">
        <v>1</v>
      </c>
      <c r="I470" s="355"/>
      <c r="J470" s="355"/>
      <c r="K470" s="355"/>
      <c r="L470" s="125"/>
      <c r="M470" s="127"/>
      <c r="N470" s="128"/>
      <c r="O470" s="128"/>
      <c r="P470" s="128"/>
      <c r="Q470" s="128"/>
      <c r="R470" s="128"/>
      <c r="S470" s="128"/>
      <c r="T470" s="129"/>
      <c r="AT470" s="126" t="s">
        <v>171</v>
      </c>
      <c r="AU470" s="126" t="s">
        <v>90</v>
      </c>
      <c r="AV470" s="13" t="s">
        <v>93</v>
      </c>
      <c r="AW470" s="13" t="s">
        <v>42</v>
      </c>
      <c r="AX470" s="13" t="s">
        <v>82</v>
      </c>
      <c r="AY470" s="126" t="s">
        <v>163</v>
      </c>
    </row>
    <row r="471" spans="1:51" s="14" customFormat="1" ht="13.5">
      <c r="A471" s="360"/>
      <c r="B471" s="361"/>
      <c r="C471" s="360"/>
      <c r="D471" s="362" t="s">
        <v>171</v>
      </c>
      <c r="E471" s="363" t="s">
        <v>5</v>
      </c>
      <c r="F471" s="364" t="s">
        <v>185</v>
      </c>
      <c r="G471" s="360"/>
      <c r="H471" s="365">
        <v>10</v>
      </c>
      <c r="I471" s="360"/>
      <c r="J471" s="360"/>
      <c r="K471" s="360"/>
      <c r="L471" s="130"/>
      <c r="M471" s="131"/>
      <c r="N471" s="132"/>
      <c r="O471" s="132"/>
      <c r="P471" s="132"/>
      <c r="Q471" s="132"/>
      <c r="R471" s="132"/>
      <c r="S471" s="132"/>
      <c r="T471" s="133"/>
      <c r="AT471" s="134" t="s">
        <v>171</v>
      </c>
      <c r="AU471" s="134" t="s">
        <v>90</v>
      </c>
      <c r="AV471" s="14" t="s">
        <v>96</v>
      </c>
      <c r="AW471" s="14" t="s">
        <v>42</v>
      </c>
      <c r="AX471" s="14" t="s">
        <v>44</v>
      </c>
      <c r="AY471" s="134" t="s">
        <v>163</v>
      </c>
    </row>
    <row r="472" spans="1:65" s="1" customFormat="1" ht="22.5" customHeight="1">
      <c r="A472" s="267"/>
      <c r="B472" s="268"/>
      <c r="C472" s="367" t="s">
        <v>480</v>
      </c>
      <c r="D472" s="367" t="s">
        <v>256</v>
      </c>
      <c r="E472" s="368" t="s">
        <v>481</v>
      </c>
      <c r="F472" s="369" t="s">
        <v>482</v>
      </c>
      <c r="G472" s="370" t="s">
        <v>168</v>
      </c>
      <c r="H472" s="371">
        <v>10</v>
      </c>
      <c r="I472" s="137"/>
      <c r="J472" s="372">
        <f>ROUND(I472*H472,2)</f>
        <v>0</v>
      </c>
      <c r="K472" s="369" t="s">
        <v>5</v>
      </c>
      <c r="L472" s="138"/>
      <c r="M472" s="139" t="s">
        <v>5</v>
      </c>
      <c r="N472" s="140" t="s">
        <v>53</v>
      </c>
      <c r="O472" s="39"/>
      <c r="P472" s="110">
        <f>O472*H472</f>
        <v>0</v>
      </c>
      <c r="Q472" s="110">
        <v>0.0024</v>
      </c>
      <c r="R472" s="110">
        <f>Q472*H472</f>
        <v>0.023999999999999997</v>
      </c>
      <c r="S472" s="110">
        <v>0</v>
      </c>
      <c r="T472" s="111">
        <f>S472*H472</f>
        <v>0</v>
      </c>
      <c r="AR472" s="24" t="s">
        <v>423</v>
      </c>
      <c r="AT472" s="24" t="s">
        <v>256</v>
      </c>
      <c r="AU472" s="24" t="s">
        <v>90</v>
      </c>
      <c r="AY472" s="24" t="s">
        <v>163</v>
      </c>
      <c r="BE472" s="112">
        <f>IF(N472="základní",J472,0)</f>
        <v>0</v>
      </c>
      <c r="BF472" s="112">
        <f>IF(N472="snížená",J472,0)</f>
        <v>0</v>
      </c>
      <c r="BG472" s="112">
        <f>IF(N472="zákl. přenesená",J472,0)</f>
        <v>0</v>
      </c>
      <c r="BH472" s="112">
        <f>IF(N472="sníž. přenesená",J472,0)</f>
        <v>0</v>
      </c>
      <c r="BI472" s="112">
        <f>IF(N472="nulová",J472,0)</f>
        <v>0</v>
      </c>
      <c r="BJ472" s="24" t="s">
        <v>44</v>
      </c>
      <c r="BK472" s="112">
        <f>ROUND(I472*H472,2)</f>
        <v>0</v>
      </c>
      <c r="BL472" s="24" t="s">
        <v>333</v>
      </c>
      <c r="BM472" s="24" t="s">
        <v>483</v>
      </c>
    </row>
    <row r="473" spans="1:65" s="1" customFormat="1" ht="22.5" customHeight="1">
      <c r="A473" s="267"/>
      <c r="B473" s="268"/>
      <c r="C473" s="338" t="s">
        <v>484</v>
      </c>
      <c r="D473" s="338" t="s">
        <v>165</v>
      </c>
      <c r="E473" s="339" t="s">
        <v>485</v>
      </c>
      <c r="F473" s="340" t="s">
        <v>486</v>
      </c>
      <c r="G473" s="341" t="s">
        <v>168</v>
      </c>
      <c r="H473" s="342">
        <v>18</v>
      </c>
      <c r="I473" s="107"/>
      <c r="J473" s="343">
        <f>ROUND(I473*H473,2)</f>
        <v>0</v>
      </c>
      <c r="K473" s="340" t="s">
        <v>169</v>
      </c>
      <c r="L473" s="38"/>
      <c r="M473" s="108" t="s">
        <v>5</v>
      </c>
      <c r="N473" s="109" t="s">
        <v>53</v>
      </c>
      <c r="O473" s="39"/>
      <c r="P473" s="110">
        <f>O473*H473</f>
        <v>0</v>
      </c>
      <c r="Q473" s="110">
        <v>0</v>
      </c>
      <c r="R473" s="110">
        <f>Q473*H473</f>
        <v>0</v>
      </c>
      <c r="S473" s="110">
        <v>0</v>
      </c>
      <c r="T473" s="111">
        <f>S473*H473</f>
        <v>0</v>
      </c>
      <c r="AR473" s="24" t="s">
        <v>333</v>
      </c>
      <c r="AT473" s="24" t="s">
        <v>165</v>
      </c>
      <c r="AU473" s="24" t="s">
        <v>90</v>
      </c>
      <c r="AY473" s="24" t="s">
        <v>163</v>
      </c>
      <c r="BE473" s="112">
        <f>IF(N473="základní",J473,0)</f>
        <v>0</v>
      </c>
      <c r="BF473" s="112">
        <f>IF(N473="snížená",J473,0)</f>
        <v>0</v>
      </c>
      <c r="BG473" s="112">
        <f>IF(N473="zákl. přenesená",J473,0)</f>
        <v>0</v>
      </c>
      <c r="BH473" s="112">
        <f>IF(N473="sníž. přenesená",J473,0)</f>
        <v>0</v>
      </c>
      <c r="BI473" s="112">
        <f>IF(N473="nulová",J473,0)</f>
        <v>0</v>
      </c>
      <c r="BJ473" s="24" t="s">
        <v>44</v>
      </c>
      <c r="BK473" s="112">
        <f>ROUND(I473*H473,2)</f>
        <v>0</v>
      </c>
      <c r="BL473" s="24" t="s">
        <v>333</v>
      </c>
      <c r="BM473" s="24" t="s">
        <v>487</v>
      </c>
    </row>
    <row r="474" spans="1:47" s="1" customFormat="1" ht="148.5">
      <c r="A474" s="267"/>
      <c r="B474" s="268"/>
      <c r="C474" s="267"/>
      <c r="D474" s="346" t="s">
        <v>190</v>
      </c>
      <c r="E474" s="267"/>
      <c r="F474" s="366" t="s">
        <v>418</v>
      </c>
      <c r="G474" s="267"/>
      <c r="H474" s="267"/>
      <c r="I474" s="267"/>
      <c r="J474" s="267"/>
      <c r="K474" s="267"/>
      <c r="L474" s="38"/>
      <c r="M474" s="136"/>
      <c r="N474" s="39"/>
      <c r="O474" s="39"/>
      <c r="P474" s="39"/>
      <c r="Q474" s="39"/>
      <c r="R474" s="39"/>
      <c r="S474" s="39"/>
      <c r="T474" s="60"/>
      <c r="AT474" s="24" t="s">
        <v>190</v>
      </c>
      <c r="AU474" s="24" t="s">
        <v>90</v>
      </c>
    </row>
    <row r="475" spans="1:51" s="11" customFormat="1" ht="13.5">
      <c r="A475" s="344"/>
      <c r="B475" s="345"/>
      <c r="C475" s="344"/>
      <c r="D475" s="346" t="s">
        <v>171</v>
      </c>
      <c r="E475" s="347" t="s">
        <v>5</v>
      </c>
      <c r="F475" s="348" t="s">
        <v>172</v>
      </c>
      <c r="G475" s="344"/>
      <c r="H475" s="349" t="s">
        <v>5</v>
      </c>
      <c r="I475" s="344"/>
      <c r="J475" s="344"/>
      <c r="K475" s="344"/>
      <c r="L475" s="113"/>
      <c r="M475" s="116"/>
      <c r="N475" s="117"/>
      <c r="O475" s="117"/>
      <c r="P475" s="117"/>
      <c r="Q475" s="117"/>
      <c r="R475" s="117"/>
      <c r="S475" s="117"/>
      <c r="T475" s="118"/>
      <c r="AT475" s="114" t="s">
        <v>171</v>
      </c>
      <c r="AU475" s="114" t="s">
        <v>90</v>
      </c>
      <c r="AV475" s="11" t="s">
        <v>44</v>
      </c>
      <c r="AW475" s="11" t="s">
        <v>42</v>
      </c>
      <c r="AX475" s="11" t="s">
        <v>82</v>
      </c>
      <c r="AY475" s="114" t="s">
        <v>163</v>
      </c>
    </row>
    <row r="476" spans="1:51" s="11" customFormat="1" ht="13.5">
      <c r="A476" s="344"/>
      <c r="B476" s="345"/>
      <c r="C476" s="344"/>
      <c r="D476" s="346" t="s">
        <v>171</v>
      </c>
      <c r="E476" s="347" t="s">
        <v>5</v>
      </c>
      <c r="F476" s="348" t="s">
        <v>174</v>
      </c>
      <c r="G476" s="344"/>
      <c r="H476" s="349" t="s">
        <v>5</v>
      </c>
      <c r="I476" s="344"/>
      <c r="J476" s="344"/>
      <c r="K476" s="344"/>
      <c r="L476" s="113"/>
      <c r="M476" s="116"/>
      <c r="N476" s="117"/>
      <c r="O476" s="117"/>
      <c r="P476" s="117"/>
      <c r="Q476" s="117"/>
      <c r="R476" s="117"/>
      <c r="S476" s="117"/>
      <c r="T476" s="118"/>
      <c r="AT476" s="114" t="s">
        <v>171</v>
      </c>
      <c r="AU476" s="114" t="s">
        <v>90</v>
      </c>
      <c r="AV476" s="11" t="s">
        <v>44</v>
      </c>
      <c r="AW476" s="11" t="s">
        <v>42</v>
      </c>
      <c r="AX476" s="11" t="s">
        <v>82</v>
      </c>
      <c r="AY476" s="114" t="s">
        <v>163</v>
      </c>
    </row>
    <row r="477" spans="1:51" s="12" customFormat="1" ht="13.5">
      <c r="A477" s="350"/>
      <c r="B477" s="351"/>
      <c r="C477" s="350"/>
      <c r="D477" s="346" t="s">
        <v>171</v>
      </c>
      <c r="E477" s="352" t="s">
        <v>5</v>
      </c>
      <c r="F477" s="353" t="s">
        <v>479</v>
      </c>
      <c r="G477" s="350"/>
      <c r="H477" s="354">
        <v>5</v>
      </c>
      <c r="I477" s="350"/>
      <c r="J477" s="350"/>
      <c r="K477" s="350"/>
      <c r="L477" s="119"/>
      <c r="M477" s="122"/>
      <c r="N477" s="123"/>
      <c r="O477" s="123"/>
      <c r="P477" s="123"/>
      <c r="Q477" s="123"/>
      <c r="R477" s="123"/>
      <c r="S477" s="123"/>
      <c r="T477" s="124"/>
      <c r="AT477" s="120" t="s">
        <v>171</v>
      </c>
      <c r="AU477" s="120" t="s">
        <v>90</v>
      </c>
      <c r="AV477" s="12" t="s">
        <v>90</v>
      </c>
      <c r="AW477" s="12" t="s">
        <v>42</v>
      </c>
      <c r="AX477" s="12" t="s">
        <v>82</v>
      </c>
      <c r="AY477" s="120" t="s">
        <v>163</v>
      </c>
    </row>
    <row r="478" spans="1:51" s="13" customFormat="1" ht="13.5">
      <c r="A478" s="355"/>
      <c r="B478" s="356"/>
      <c r="C478" s="355"/>
      <c r="D478" s="346" t="s">
        <v>171</v>
      </c>
      <c r="E478" s="357" t="s">
        <v>5</v>
      </c>
      <c r="F478" s="358" t="s">
        <v>176</v>
      </c>
      <c r="G478" s="355"/>
      <c r="H478" s="359">
        <v>5</v>
      </c>
      <c r="I478" s="355"/>
      <c r="J478" s="355"/>
      <c r="K478" s="355"/>
      <c r="L478" s="125"/>
      <c r="M478" s="127"/>
      <c r="N478" s="128"/>
      <c r="O478" s="128"/>
      <c r="P478" s="128"/>
      <c r="Q478" s="128"/>
      <c r="R478" s="128"/>
      <c r="S478" s="128"/>
      <c r="T478" s="129"/>
      <c r="AT478" s="126" t="s">
        <v>171</v>
      </c>
      <c r="AU478" s="126" t="s">
        <v>90</v>
      </c>
      <c r="AV478" s="13" t="s">
        <v>93</v>
      </c>
      <c r="AW478" s="13" t="s">
        <v>42</v>
      </c>
      <c r="AX478" s="13" t="s">
        <v>82</v>
      </c>
      <c r="AY478" s="126" t="s">
        <v>163</v>
      </c>
    </row>
    <row r="479" spans="1:51" s="11" customFormat="1" ht="13.5">
      <c r="A479" s="344"/>
      <c r="B479" s="345"/>
      <c r="C479" s="344"/>
      <c r="D479" s="346" t="s">
        <v>171</v>
      </c>
      <c r="E479" s="347" t="s">
        <v>5</v>
      </c>
      <c r="F479" s="348" t="s">
        <v>177</v>
      </c>
      <c r="G479" s="344"/>
      <c r="H479" s="349" t="s">
        <v>5</v>
      </c>
      <c r="I479" s="344"/>
      <c r="J479" s="344"/>
      <c r="K479" s="344"/>
      <c r="L479" s="113"/>
      <c r="M479" s="116"/>
      <c r="N479" s="117"/>
      <c r="O479" s="117"/>
      <c r="P479" s="117"/>
      <c r="Q479" s="117"/>
      <c r="R479" s="117"/>
      <c r="S479" s="117"/>
      <c r="T479" s="118"/>
      <c r="AT479" s="114" t="s">
        <v>171</v>
      </c>
      <c r="AU479" s="114" t="s">
        <v>90</v>
      </c>
      <c r="AV479" s="11" t="s">
        <v>44</v>
      </c>
      <c r="AW479" s="11" t="s">
        <v>42</v>
      </c>
      <c r="AX479" s="11" t="s">
        <v>82</v>
      </c>
      <c r="AY479" s="114" t="s">
        <v>163</v>
      </c>
    </row>
    <row r="480" spans="1:51" s="12" customFormat="1" ht="13.5">
      <c r="A480" s="350"/>
      <c r="B480" s="351"/>
      <c r="C480" s="350"/>
      <c r="D480" s="346" t="s">
        <v>171</v>
      </c>
      <c r="E480" s="352" t="s">
        <v>5</v>
      </c>
      <c r="F480" s="353" t="s">
        <v>488</v>
      </c>
      <c r="G480" s="350"/>
      <c r="H480" s="354">
        <v>7</v>
      </c>
      <c r="I480" s="350"/>
      <c r="J480" s="350"/>
      <c r="K480" s="350"/>
      <c r="L480" s="119"/>
      <c r="M480" s="122"/>
      <c r="N480" s="123"/>
      <c r="O480" s="123"/>
      <c r="P480" s="123"/>
      <c r="Q480" s="123"/>
      <c r="R480" s="123"/>
      <c r="S480" s="123"/>
      <c r="T480" s="124"/>
      <c r="AT480" s="120" t="s">
        <v>171</v>
      </c>
      <c r="AU480" s="120" t="s">
        <v>90</v>
      </c>
      <c r="AV480" s="12" t="s">
        <v>90</v>
      </c>
      <c r="AW480" s="12" t="s">
        <v>42</v>
      </c>
      <c r="AX480" s="12" t="s">
        <v>82</v>
      </c>
      <c r="AY480" s="120" t="s">
        <v>163</v>
      </c>
    </row>
    <row r="481" spans="1:51" s="13" customFormat="1" ht="13.5">
      <c r="A481" s="355"/>
      <c r="B481" s="356"/>
      <c r="C481" s="355"/>
      <c r="D481" s="346" t="s">
        <v>171</v>
      </c>
      <c r="E481" s="357" t="s">
        <v>5</v>
      </c>
      <c r="F481" s="358" t="s">
        <v>179</v>
      </c>
      <c r="G481" s="355"/>
      <c r="H481" s="359">
        <v>7</v>
      </c>
      <c r="I481" s="355"/>
      <c r="J481" s="355"/>
      <c r="K481" s="355"/>
      <c r="L481" s="125"/>
      <c r="M481" s="127"/>
      <c r="N481" s="128"/>
      <c r="O481" s="128"/>
      <c r="P481" s="128"/>
      <c r="Q481" s="128"/>
      <c r="R481" s="128"/>
      <c r="S481" s="128"/>
      <c r="T481" s="129"/>
      <c r="AT481" s="126" t="s">
        <v>171</v>
      </c>
      <c r="AU481" s="126" t="s">
        <v>90</v>
      </c>
      <c r="AV481" s="13" t="s">
        <v>93</v>
      </c>
      <c r="AW481" s="13" t="s">
        <v>42</v>
      </c>
      <c r="AX481" s="13" t="s">
        <v>82</v>
      </c>
      <c r="AY481" s="126" t="s">
        <v>163</v>
      </c>
    </row>
    <row r="482" spans="1:51" s="11" customFormat="1" ht="13.5">
      <c r="A482" s="344"/>
      <c r="B482" s="345"/>
      <c r="C482" s="344"/>
      <c r="D482" s="346" t="s">
        <v>171</v>
      </c>
      <c r="E482" s="347" t="s">
        <v>5</v>
      </c>
      <c r="F482" s="348" t="s">
        <v>180</v>
      </c>
      <c r="G482" s="344"/>
      <c r="H482" s="349" t="s">
        <v>5</v>
      </c>
      <c r="I482" s="344"/>
      <c r="J482" s="344"/>
      <c r="K482" s="344"/>
      <c r="L482" s="113"/>
      <c r="M482" s="116"/>
      <c r="N482" s="117"/>
      <c r="O482" s="117"/>
      <c r="P482" s="117"/>
      <c r="Q482" s="117"/>
      <c r="R482" s="117"/>
      <c r="S482" s="117"/>
      <c r="T482" s="118"/>
      <c r="AT482" s="114" t="s">
        <v>171</v>
      </c>
      <c r="AU482" s="114" t="s">
        <v>90</v>
      </c>
      <c r="AV482" s="11" t="s">
        <v>44</v>
      </c>
      <c r="AW482" s="11" t="s">
        <v>42</v>
      </c>
      <c r="AX482" s="11" t="s">
        <v>82</v>
      </c>
      <c r="AY482" s="114" t="s">
        <v>163</v>
      </c>
    </row>
    <row r="483" spans="1:51" s="12" customFormat="1" ht="13.5">
      <c r="A483" s="350"/>
      <c r="B483" s="351"/>
      <c r="C483" s="350"/>
      <c r="D483" s="346" t="s">
        <v>171</v>
      </c>
      <c r="E483" s="352" t="s">
        <v>5</v>
      </c>
      <c r="F483" s="353" t="s">
        <v>479</v>
      </c>
      <c r="G483" s="350"/>
      <c r="H483" s="354">
        <v>5</v>
      </c>
      <c r="I483" s="350"/>
      <c r="J483" s="350"/>
      <c r="K483" s="350"/>
      <c r="L483" s="119"/>
      <c r="M483" s="122"/>
      <c r="N483" s="123"/>
      <c r="O483" s="123"/>
      <c r="P483" s="123"/>
      <c r="Q483" s="123"/>
      <c r="R483" s="123"/>
      <c r="S483" s="123"/>
      <c r="T483" s="124"/>
      <c r="AT483" s="120" t="s">
        <v>171</v>
      </c>
      <c r="AU483" s="120" t="s">
        <v>90</v>
      </c>
      <c r="AV483" s="12" t="s">
        <v>90</v>
      </c>
      <c r="AW483" s="12" t="s">
        <v>42</v>
      </c>
      <c r="AX483" s="12" t="s">
        <v>82</v>
      </c>
      <c r="AY483" s="120" t="s">
        <v>163</v>
      </c>
    </row>
    <row r="484" spans="1:51" s="13" customFormat="1" ht="13.5">
      <c r="A484" s="355"/>
      <c r="B484" s="356"/>
      <c r="C484" s="355"/>
      <c r="D484" s="346" t="s">
        <v>171</v>
      </c>
      <c r="E484" s="357" t="s">
        <v>5</v>
      </c>
      <c r="F484" s="358" t="s">
        <v>181</v>
      </c>
      <c r="G484" s="355"/>
      <c r="H484" s="359">
        <v>5</v>
      </c>
      <c r="I484" s="355"/>
      <c r="J484" s="355"/>
      <c r="K484" s="355"/>
      <c r="L484" s="125"/>
      <c r="M484" s="127"/>
      <c r="N484" s="128"/>
      <c r="O484" s="128"/>
      <c r="P484" s="128"/>
      <c r="Q484" s="128"/>
      <c r="R484" s="128"/>
      <c r="S484" s="128"/>
      <c r="T484" s="129"/>
      <c r="AT484" s="126" t="s">
        <v>171</v>
      </c>
      <c r="AU484" s="126" t="s">
        <v>90</v>
      </c>
      <c r="AV484" s="13" t="s">
        <v>93</v>
      </c>
      <c r="AW484" s="13" t="s">
        <v>42</v>
      </c>
      <c r="AX484" s="13" t="s">
        <v>82</v>
      </c>
      <c r="AY484" s="126" t="s">
        <v>163</v>
      </c>
    </row>
    <row r="485" spans="1:51" s="11" customFormat="1" ht="13.5">
      <c r="A485" s="344"/>
      <c r="B485" s="345"/>
      <c r="C485" s="344"/>
      <c r="D485" s="346" t="s">
        <v>171</v>
      </c>
      <c r="E485" s="347" t="s">
        <v>5</v>
      </c>
      <c r="F485" s="348" t="s">
        <v>182</v>
      </c>
      <c r="G485" s="344"/>
      <c r="H485" s="349" t="s">
        <v>5</v>
      </c>
      <c r="I485" s="344"/>
      <c r="J485" s="344"/>
      <c r="K485" s="344"/>
      <c r="L485" s="113"/>
      <c r="M485" s="116"/>
      <c r="N485" s="117"/>
      <c r="O485" s="117"/>
      <c r="P485" s="117"/>
      <c r="Q485" s="117"/>
      <c r="R485" s="117"/>
      <c r="S485" s="117"/>
      <c r="T485" s="118"/>
      <c r="AT485" s="114" t="s">
        <v>171</v>
      </c>
      <c r="AU485" s="114" t="s">
        <v>90</v>
      </c>
      <c r="AV485" s="11" t="s">
        <v>44</v>
      </c>
      <c r="AW485" s="11" t="s">
        <v>42</v>
      </c>
      <c r="AX485" s="11" t="s">
        <v>82</v>
      </c>
      <c r="AY485" s="114" t="s">
        <v>163</v>
      </c>
    </row>
    <row r="486" spans="1:51" s="12" customFormat="1" ht="13.5">
      <c r="A486" s="350"/>
      <c r="B486" s="351"/>
      <c r="C486" s="350"/>
      <c r="D486" s="346" t="s">
        <v>171</v>
      </c>
      <c r="E486" s="352" t="s">
        <v>5</v>
      </c>
      <c r="F486" s="353" t="s">
        <v>252</v>
      </c>
      <c r="G486" s="350"/>
      <c r="H486" s="354">
        <v>1</v>
      </c>
      <c r="I486" s="350"/>
      <c r="J486" s="350"/>
      <c r="K486" s="350"/>
      <c r="L486" s="119"/>
      <c r="M486" s="122"/>
      <c r="N486" s="123"/>
      <c r="O486" s="123"/>
      <c r="P486" s="123"/>
      <c r="Q486" s="123"/>
      <c r="R486" s="123"/>
      <c r="S486" s="123"/>
      <c r="T486" s="124"/>
      <c r="AT486" s="120" t="s">
        <v>171</v>
      </c>
      <c r="AU486" s="120" t="s">
        <v>90</v>
      </c>
      <c r="AV486" s="12" t="s">
        <v>90</v>
      </c>
      <c r="AW486" s="12" t="s">
        <v>42</v>
      </c>
      <c r="AX486" s="12" t="s">
        <v>82</v>
      </c>
      <c r="AY486" s="120" t="s">
        <v>163</v>
      </c>
    </row>
    <row r="487" spans="1:51" s="13" customFormat="1" ht="13.5">
      <c r="A487" s="355"/>
      <c r="B487" s="356"/>
      <c r="C487" s="355"/>
      <c r="D487" s="346" t="s">
        <v>171</v>
      </c>
      <c r="E487" s="357" t="s">
        <v>5</v>
      </c>
      <c r="F487" s="358" t="s">
        <v>184</v>
      </c>
      <c r="G487" s="355"/>
      <c r="H487" s="359">
        <v>1</v>
      </c>
      <c r="I487" s="355"/>
      <c r="J487" s="355"/>
      <c r="K487" s="355"/>
      <c r="L487" s="125"/>
      <c r="M487" s="127"/>
      <c r="N487" s="128"/>
      <c r="O487" s="128"/>
      <c r="P487" s="128"/>
      <c r="Q487" s="128"/>
      <c r="R487" s="128"/>
      <c r="S487" s="128"/>
      <c r="T487" s="129"/>
      <c r="AT487" s="126" t="s">
        <v>171</v>
      </c>
      <c r="AU487" s="126" t="s">
        <v>90</v>
      </c>
      <c r="AV487" s="13" t="s">
        <v>93</v>
      </c>
      <c r="AW487" s="13" t="s">
        <v>42</v>
      </c>
      <c r="AX487" s="13" t="s">
        <v>82</v>
      </c>
      <c r="AY487" s="126" t="s">
        <v>163</v>
      </c>
    </row>
    <row r="488" spans="1:51" s="14" customFormat="1" ht="13.5">
      <c r="A488" s="360"/>
      <c r="B488" s="361"/>
      <c r="C488" s="360"/>
      <c r="D488" s="362" t="s">
        <v>171</v>
      </c>
      <c r="E488" s="363" t="s">
        <v>5</v>
      </c>
      <c r="F488" s="364" t="s">
        <v>185</v>
      </c>
      <c r="G488" s="360"/>
      <c r="H488" s="365">
        <v>18</v>
      </c>
      <c r="I488" s="360"/>
      <c r="J488" s="360"/>
      <c r="K488" s="360"/>
      <c r="L488" s="130"/>
      <c r="M488" s="131"/>
      <c r="N488" s="132"/>
      <c r="O488" s="132"/>
      <c r="P488" s="132"/>
      <c r="Q488" s="132"/>
      <c r="R488" s="132"/>
      <c r="S488" s="132"/>
      <c r="T488" s="133"/>
      <c r="AT488" s="134" t="s">
        <v>171</v>
      </c>
      <c r="AU488" s="134" t="s">
        <v>90</v>
      </c>
      <c r="AV488" s="14" t="s">
        <v>96</v>
      </c>
      <c r="AW488" s="14" t="s">
        <v>42</v>
      </c>
      <c r="AX488" s="14" t="s">
        <v>44</v>
      </c>
      <c r="AY488" s="134" t="s">
        <v>163</v>
      </c>
    </row>
    <row r="489" spans="1:65" s="1" customFormat="1" ht="22.5" customHeight="1">
      <c r="A489" s="267"/>
      <c r="B489" s="268"/>
      <c r="C489" s="367" t="s">
        <v>489</v>
      </c>
      <c r="D489" s="367" t="s">
        <v>256</v>
      </c>
      <c r="E489" s="368" t="s">
        <v>490</v>
      </c>
      <c r="F489" s="369" t="s">
        <v>491</v>
      </c>
      <c r="G489" s="370" t="s">
        <v>168</v>
      </c>
      <c r="H489" s="371">
        <v>18</v>
      </c>
      <c r="I489" s="137"/>
      <c r="J489" s="372">
        <f>ROUND(I489*H489,2)</f>
        <v>0</v>
      </c>
      <c r="K489" s="369" t="s">
        <v>169</v>
      </c>
      <c r="L489" s="138"/>
      <c r="M489" s="139" t="s">
        <v>5</v>
      </c>
      <c r="N489" s="140" t="s">
        <v>53</v>
      </c>
      <c r="O489" s="39"/>
      <c r="P489" s="110">
        <f>O489*H489</f>
        <v>0</v>
      </c>
      <c r="Q489" s="110">
        <v>0.0012</v>
      </c>
      <c r="R489" s="110">
        <f>Q489*H489</f>
        <v>0.021599999999999998</v>
      </c>
      <c r="S489" s="110">
        <v>0</v>
      </c>
      <c r="T489" s="111">
        <f>S489*H489</f>
        <v>0</v>
      </c>
      <c r="AR489" s="24" t="s">
        <v>423</v>
      </c>
      <c r="AT489" s="24" t="s">
        <v>256</v>
      </c>
      <c r="AU489" s="24" t="s">
        <v>90</v>
      </c>
      <c r="AY489" s="24" t="s">
        <v>163</v>
      </c>
      <c r="BE489" s="112">
        <f>IF(N489="základní",J489,0)</f>
        <v>0</v>
      </c>
      <c r="BF489" s="112">
        <f>IF(N489="snížená",J489,0)</f>
        <v>0</v>
      </c>
      <c r="BG489" s="112">
        <f>IF(N489="zákl. přenesená",J489,0)</f>
        <v>0</v>
      </c>
      <c r="BH489" s="112">
        <f>IF(N489="sníž. přenesená",J489,0)</f>
        <v>0</v>
      </c>
      <c r="BI489" s="112">
        <f>IF(N489="nulová",J489,0)</f>
        <v>0</v>
      </c>
      <c r="BJ489" s="24" t="s">
        <v>44</v>
      </c>
      <c r="BK489" s="112">
        <f>ROUND(I489*H489,2)</f>
        <v>0</v>
      </c>
      <c r="BL489" s="24" t="s">
        <v>333</v>
      </c>
      <c r="BM489" s="24" t="s">
        <v>492</v>
      </c>
    </row>
    <row r="490" spans="1:47" s="1" customFormat="1" ht="27">
      <c r="A490" s="267"/>
      <c r="B490" s="268"/>
      <c r="C490" s="267"/>
      <c r="D490" s="362" t="s">
        <v>493</v>
      </c>
      <c r="E490" s="267"/>
      <c r="F490" s="376" t="s">
        <v>494</v>
      </c>
      <c r="G490" s="267"/>
      <c r="H490" s="267"/>
      <c r="I490" s="267"/>
      <c r="J490" s="267"/>
      <c r="K490" s="267"/>
      <c r="L490" s="38"/>
      <c r="M490" s="136"/>
      <c r="N490" s="39"/>
      <c r="O490" s="39"/>
      <c r="P490" s="39"/>
      <c r="Q490" s="39"/>
      <c r="R490" s="39"/>
      <c r="S490" s="39"/>
      <c r="T490" s="60"/>
      <c r="AT490" s="24" t="s">
        <v>493</v>
      </c>
      <c r="AU490" s="24" t="s">
        <v>90</v>
      </c>
    </row>
    <row r="491" spans="1:65" s="1" customFormat="1" ht="31.5" customHeight="1">
      <c r="A491" s="267"/>
      <c r="B491" s="268"/>
      <c r="C491" s="338" t="s">
        <v>495</v>
      </c>
      <c r="D491" s="338" t="s">
        <v>165</v>
      </c>
      <c r="E491" s="339" t="s">
        <v>496</v>
      </c>
      <c r="F491" s="340" t="s">
        <v>497</v>
      </c>
      <c r="G491" s="341" t="s">
        <v>369</v>
      </c>
      <c r="H491" s="342">
        <v>0.824</v>
      </c>
      <c r="I491" s="107"/>
      <c r="J491" s="343">
        <f>ROUND(I491*H491,2)</f>
        <v>0</v>
      </c>
      <c r="K491" s="340" t="s">
        <v>169</v>
      </c>
      <c r="L491" s="38"/>
      <c r="M491" s="108" t="s">
        <v>5</v>
      </c>
      <c r="N491" s="109" t="s">
        <v>53</v>
      </c>
      <c r="O491" s="39"/>
      <c r="P491" s="110">
        <f>O491*H491</f>
        <v>0</v>
      </c>
      <c r="Q491" s="110">
        <v>0</v>
      </c>
      <c r="R491" s="110">
        <f>Q491*H491</f>
        <v>0</v>
      </c>
      <c r="S491" s="110">
        <v>0</v>
      </c>
      <c r="T491" s="111">
        <f>S491*H491</f>
        <v>0</v>
      </c>
      <c r="AR491" s="24" t="s">
        <v>333</v>
      </c>
      <c r="AT491" s="24" t="s">
        <v>165</v>
      </c>
      <c r="AU491" s="24" t="s">
        <v>90</v>
      </c>
      <c r="AY491" s="24" t="s">
        <v>163</v>
      </c>
      <c r="BE491" s="112">
        <f>IF(N491="základní",J491,0)</f>
        <v>0</v>
      </c>
      <c r="BF491" s="112">
        <f>IF(N491="snížená",J491,0)</f>
        <v>0</v>
      </c>
      <c r="BG491" s="112">
        <f>IF(N491="zákl. přenesená",J491,0)</f>
        <v>0</v>
      </c>
      <c r="BH491" s="112">
        <f>IF(N491="sníž. přenesená",J491,0)</f>
        <v>0</v>
      </c>
      <c r="BI491" s="112">
        <f>IF(N491="nulová",J491,0)</f>
        <v>0</v>
      </c>
      <c r="BJ491" s="24" t="s">
        <v>44</v>
      </c>
      <c r="BK491" s="112">
        <f>ROUND(I491*H491,2)</f>
        <v>0</v>
      </c>
      <c r="BL491" s="24" t="s">
        <v>333</v>
      </c>
      <c r="BM491" s="24" t="s">
        <v>498</v>
      </c>
    </row>
    <row r="492" spans="1:47" s="1" customFormat="1" ht="121.5">
      <c r="A492" s="267"/>
      <c r="B492" s="268"/>
      <c r="C492" s="267"/>
      <c r="D492" s="362" t="s">
        <v>190</v>
      </c>
      <c r="E492" s="267"/>
      <c r="F492" s="376" t="s">
        <v>499</v>
      </c>
      <c r="G492" s="267"/>
      <c r="H492" s="267"/>
      <c r="I492" s="267"/>
      <c r="J492" s="267"/>
      <c r="K492" s="267"/>
      <c r="L492" s="38"/>
      <c r="M492" s="136"/>
      <c r="N492" s="39"/>
      <c r="O492" s="39"/>
      <c r="P492" s="39"/>
      <c r="Q492" s="39"/>
      <c r="R492" s="39"/>
      <c r="S492" s="39"/>
      <c r="T492" s="60"/>
      <c r="AT492" s="24" t="s">
        <v>190</v>
      </c>
      <c r="AU492" s="24" t="s">
        <v>90</v>
      </c>
    </row>
    <row r="493" spans="1:65" s="1" customFormat="1" ht="44.25" customHeight="1">
      <c r="A493" s="267"/>
      <c r="B493" s="268"/>
      <c r="C493" s="338" t="s">
        <v>500</v>
      </c>
      <c r="D493" s="338" t="s">
        <v>165</v>
      </c>
      <c r="E493" s="339" t="s">
        <v>501</v>
      </c>
      <c r="F493" s="340" t="s">
        <v>502</v>
      </c>
      <c r="G493" s="341" t="s">
        <v>369</v>
      </c>
      <c r="H493" s="342">
        <v>0.824</v>
      </c>
      <c r="I493" s="107"/>
      <c r="J493" s="343">
        <f>ROUND(I493*H493,2)</f>
        <v>0</v>
      </c>
      <c r="K493" s="340" t="s">
        <v>169</v>
      </c>
      <c r="L493" s="38"/>
      <c r="M493" s="108" t="s">
        <v>5</v>
      </c>
      <c r="N493" s="109" t="s">
        <v>53</v>
      </c>
      <c r="O493" s="39"/>
      <c r="P493" s="110">
        <f>O493*H493</f>
        <v>0</v>
      </c>
      <c r="Q493" s="110">
        <v>0</v>
      </c>
      <c r="R493" s="110">
        <f>Q493*H493</f>
        <v>0</v>
      </c>
      <c r="S493" s="110">
        <v>0</v>
      </c>
      <c r="T493" s="111">
        <f>S493*H493</f>
        <v>0</v>
      </c>
      <c r="AR493" s="24" t="s">
        <v>333</v>
      </c>
      <c r="AT493" s="24" t="s">
        <v>165</v>
      </c>
      <c r="AU493" s="24" t="s">
        <v>90</v>
      </c>
      <c r="AY493" s="24" t="s">
        <v>163</v>
      </c>
      <c r="BE493" s="112">
        <f>IF(N493="základní",J493,0)</f>
        <v>0</v>
      </c>
      <c r="BF493" s="112">
        <f>IF(N493="snížená",J493,0)</f>
        <v>0</v>
      </c>
      <c r="BG493" s="112">
        <f>IF(N493="zákl. přenesená",J493,0)</f>
        <v>0</v>
      </c>
      <c r="BH493" s="112">
        <f>IF(N493="sníž. přenesená",J493,0)</f>
        <v>0</v>
      </c>
      <c r="BI493" s="112">
        <f>IF(N493="nulová",J493,0)</f>
        <v>0</v>
      </c>
      <c r="BJ493" s="24" t="s">
        <v>44</v>
      </c>
      <c r="BK493" s="112">
        <f>ROUND(I493*H493,2)</f>
        <v>0</v>
      </c>
      <c r="BL493" s="24" t="s">
        <v>333</v>
      </c>
      <c r="BM493" s="24" t="s">
        <v>503</v>
      </c>
    </row>
    <row r="494" spans="1:47" s="1" customFormat="1" ht="121.5">
      <c r="A494" s="267"/>
      <c r="B494" s="268"/>
      <c r="C494" s="267"/>
      <c r="D494" s="346" t="s">
        <v>190</v>
      </c>
      <c r="E494" s="267"/>
      <c r="F494" s="366" t="s">
        <v>499</v>
      </c>
      <c r="G494" s="267"/>
      <c r="H494" s="267"/>
      <c r="I494" s="267"/>
      <c r="J494" s="267"/>
      <c r="K494" s="267"/>
      <c r="L494" s="38"/>
      <c r="M494" s="136"/>
      <c r="N494" s="39"/>
      <c r="O494" s="39"/>
      <c r="P494" s="39"/>
      <c r="Q494" s="39"/>
      <c r="R494" s="39"/>
      <c r="S494" s="39"/>
      <c r="T494" s="60"/>
      <c r="AT494" s="24" t="s">
        <v>190</v>
      </c>
      <c r="AU494" s="24" t="s">
        <v>90</v>
      </c>
    </row>
    <row r="495" spans="1:63" s="10" customFormat="1" ht="29.85" customHeight="1">
      <c r="A495" s="330"/>
      <c r="B495" s="331"/>
      <c r="C495" s="330"/>
      <c r="D495" s="335" t="s">
        <v>81</v>
      </c>
      <c r="E495" s="336" t="s">
        <v>504</v>
      </c>
      <c r="F495" s="336" t="s">
        <v>505</v>
      </c>
      <c r="G495" s="330"/>
      <c r="H495" s="330"/>
      <c r="I495" s="330"/>
      <c r="J495" s="337">
        <f>BK495</f>
        <v>0</v>
      </c>
      <c r="K495" s="330"/>
      <c r="L495" s="99"/>
      <c r="M495" s="101"/>
      <c r="N495" s="102"/>
      <c r="O495" s="102"/>
      <c r="P495" s="103">
        <f>SUM(P496:P520)</f>
        <v>0</v>
      </c>
      <c r="Q495" s="102"/>
      <c r="R495" s="103">
        <f>SUM(R496:R520)</f>
        <v>0.06444</v>
      </c>
      <c r="S495" s="102"/>
      <c r="T495" s="104">
        <f>SUM(T496:T520)</f>
        <v>0.054</v>
      </c>
      <c r="AR495" s="100" t="s">
        <v>90</v>
      </c>
      <c r="AT495" s="105" t="s">
        <v>81</v>
      </c>
      <c r="AU495" s="105" t="s">
        <v>44</v>
      </c>
      <c r="AY495" s="100" t="s">
        <v>163</v>
      </c>
      <c r="BK495" s="106">
        <f>SUM(BK496:BK520)</f>
        <v>0</v>
      </c>
    </row>
    <row r="496" spans="1:65" s="1" customFormat="1" ht="31.5" customHeight="1">
      <c r="A496" s="267"/>
      <c r="B496" s="268"/>
      <c r="C496" s="338" t="s">
        <v>506</v>
      </c>
      <c r="D496" s="338" t="s">
        <v>165</v>
      </c>
      <c r="E496" s="339" t="s">
        <v>507</v>
      </c>
      <c r="F496" s="340" t="s">
        <v>508</v>
      </c>
      <c r="G496" s="341" t="s">
        <v>168</v>
      </c>
      <c r="H496" s="342">
        <v>18</v>
      </c>
      <c r="I496" s="107"/>
      <c r="J496" s="343">
        <f>ROUND(I496*H496,2)</f>
        <v>0</v>
      </c>
      <c r="K496" s="340" t="s">
        <v>169</v>
      </c>
      <c r="L496" s="38"/>
      <c r="M496" s="108" t="s">
        <v>5</v>
      </c>
      <c r="N496" s="109" t="s">
        <v>53</v>
      </c>
      <c r="O496" s="39"/>
      <c r="P496" s="110">
        <f>O496*H496</f>
        <v>0</v>
      </c>
      <c r="Q496" s="110">
        <v>0.00035</v>
      </c>
      <c r="R496" s="110">
        <f>Q496*H496</f>
        <v>0.0063</v>
      </c>
      <c r="S496" s="110">
        <v>0.003</v>
      </c>
      <c r="T496" s="111">
        <f>S496*H496</f>
        <v>0.054</v>
      </c>
      <c r="AR496" s="24" t="s">
        <v>333</v>
      </c>
      <c r="AT496" s="24" t="s">
        <v>165</v>
      </c>
      <c r="AU496" s="24" t="s">
        <v>90</v>
      </c>
      <c r="AY496" s="24" t="s">
        <v>163</v>
      </c>
      <c r="BE496" s="112">
        <f>IF(N496="základní",J496,0)</f>
        <v>0</v>
      </c>
      <c r="BF496" s="112">
        <f>IF(N496="snížená",J496,0)</f>
        <v>0</v>
      </c>
      <c r="BG496" s="112">
        <f>IF(N496="zákl. přenesená",J496,0)</f>
        <v>0</v>
      </c>
      <c r="BH496" s="112">
        <f>IF(N496="sníž. přenesená",J496,0)</f>
        <v>0</v>
      </c>
      <c r="BI496" s="112">
        <f>IF(N496="nulová",J496,0)</f>
        <v>0</v>
      </c>
      <c r="BJ496" s="24" t="s">
        <v>44</v>
      </c>
      <c r="BK496" s="112">
        <f>ROUND(I496*H496,2)</f>
        <v>0</v>
      </c>
      <c r="BL496" s="24" t="s">
        <v>333</v>
      </c>
      <c r="BM496" s="24" t="s">
        <v>509</v>
      </c>
    </row>
    <row r="497" spans="1:47" s="1" customFormat="1" ht="27">
      <c r="A497" s="267"/>
      <c r="B497" s="268"/>
      <c r="C497" s="267"/>
      <c r="D497" s="346" t="s">
        <v>190</v>
      </c>
      <c r="E497" s="267"/>
      <c r="F497" s="366" t="s">
        <v>510</v>
      </c>
      <c r="G497" s="267"/>
      <c r="H497" s="267"/>
      <c r="I497" s="267"/>
      <c r="J497" s="267"/>
      <c r="K497" s="267"/>
      <c r="L497" s="38"/>
      <c r="M497" s="136"/>
      <c r="N497" s="39"/>
      <c r="O497" s="39"/>
      <c r="P497" s="39"/>
      <c r="Q497" s="39"/>
      <c r="R497" s="39"/>
      <c r="S497" s="39"/>
      <c r="T497" s="60"/>
      <c r="AT497" s="24" t="s">
        <v>190</v>
      </c>
      <c r="AU497" s="24" t="s">
        <v>90</v>
      </c>
    </row>
    <row r="498" spans="1:51" s="11" customFormat="1" ht="13.5">
      <c r="A498" s="344"/>
      <c r="B498" s="345"/>
      <c r="C498" s="344"/>
      <c r="D498" s="346" t="s">
        <v>171</v>
      </c>
      <c r="E498" s="347" t="s">
        <v>5</v>
      </c>
      <c r="F498" s="348" t="s">
        <v>172</v>
      </c>
      <c r="G498" s="344"/>
      <c r="H498" s="349" t="s">
        <v>5</v>
      </c>
      <c r="I498" s="344"/>
      <c r="J498" s="344"/>
      <c r="K498" s="344"/>
      <c r="L498" s="113"/>
      <c r="M498" s="116"/>
      <c r="N498" s="117"/>
      <c r="O498" s="117"/>
      <c r="P498" s="117"/>
      <c r="Q498" s="117"/>
      <c r="R498" s="117"/>
      <c r="S498" s="117"/>
      <c r="T498" s="118"/>
      <c r="AT498" s="114" t="s">
        <v>171</v>
      </c>
      <c r="AU498" s="114" t="s">
        <v>90</v>
      </c>
      <c r="AV498" s="11" t="s">
        <v>44</v>
      </c>
      <c r="AW498" s="11" t="s">
        <v>42</v>
      </c>
      <c r="AX498" s="11" t="s">
        <v>82</v>
      </c>
      <c r="AY498" s="114" t="s">
        <v>163</v>
      </c>
    </row>
    <row r="499" spans="1:51" s="11" customFormat="1" ht="13.5">
      <c r="A499" s="344"/>
      <c r="B499" s="345"/>
      <c r="C499" s="344"/>
      <c r="D499" s="346" t="s">
        <v>171</v>
      </c>
      <c r="E499" s="347" t="s">
        <v>5</v>
      </c>
      <c r="F499" s="348" t="s">
        <v>511</v>
      </c>
      <c r="G499" s="344"/>
      <c r="H499" s="349" t="s">
        <v>5</v>
      </c>
      <c r="I499" s="344"/>
      <c r="J499" s="344"/>
      <c r="K499" s="344"/>
      <c r="L499" s="113"/>
      <c r="M499" s="116"/>
      <c r="N499" s="117"/>
      <c r="O499" s="117"/>
      <c r="P499" s="117"/>
      <c r="Q499" s="117"/>
      <c r="R499" s="117"/>
      <c r="S499" s="117"/>
      <c r="T499" s="118"/>
      <c r="AT499" s="114" t="s">
        <v>171</v>
      </c>
      <c r="AU499" s="114" t="s">
        <v>90</v>
      </c>
      <c r="AV499" s="11" t="s">
        <v>44</v>
      </c>
      <c r="AW499" s="11" t="s">
        <v>42</v>
      </c>
      <c r="AX499" s="11" t="s">
        <v>82</v>
      </c>
      <c r="AY499" s="114" t="s">
        <v>163</v>
      </c>
    </row>
    <row r="500" spans="1:51" s="11" customFormat="1" ht="13.5">
      <c r="A500" s="344"/>
      <c r="B500" s="345"/>
      <c r="C500" s="344"/>
      <c r="D500" s="346" t="s">
        <v>171</v>
      </c>
      <c r="E500" s="347" t="s">
        <v>5</v>
      </c>
      <c r="F500" s="348" t="s">
        <v>174</v>
      </c>
      <c r="G500" s="344"/>
      <c r="H500" s="349" t="s">
        <v>5</v>
      </c>
      <c r="I500" s="344"/>
      <c r="J500" s="344"/>
      <c r="K500" s="344"/>
      <c r="L500" s="113"/>
      <c r="M500" s="116"/>
      <c r="N500" s="117"/>
      <c r="O500" s="117"/>
      <c r="P500" s="117"/>
      <c r="Q500" s="117"/>
      <c r="R500" s="117"/>
      <c r="S500" s="117"/>
      <c r="T500" s="118"/>
      <c r="AT500" s="114" t="s">
        <v>171</v>
      </c>
      <c r="AU500" s="114" t="s">
        <v>90</v>
      </c>
      <c r="AV500" s="11" t="s">
        <v>44</v>
      </c>
      <c r="AW500" s="11" t="s">
        <v>42</v>
      </c>
      <c r="AX500" s="11" t="s">
        <v>82</v>
      </c>
      <c r="AY500" s="114" t="s">
        <v>163</v>
      </c>
    </row>
    <row r="501" spans="1:51" s="12" customFormat="1" ht="13.5">
      <c r="A501" s="350"/>
      <c r="B501" s="351"/>
      <c r="C501" s="350"/>
      <c r="D501" s="346" t="s">
        <v>171</v>
      </c>
      <c r="E501" s="352" t="s">
        <v>5</v>
      </c>
      <c r="F501" s="353" t="s">
        <v>479</v>
      </c>
      <c r="G501" s="350"/>
      <c r="H501" s="354">
        <v>5</v>
      </c>
      <c r="I501" s="350"/>
      <c r="J501" s="350"/>
      <c r="K501" s="350"/>
      <c r="L501" s="119"/>
      <c r="M501" s="122"/>
      <c r="N501" s="123"/>
      <c r="O501" s="123"/>
      <c r="P501" s="123"/>
      <c r="Q501" s="123"/>
      <c r="R501" s="123"/>
      <c r="S501" s="123"/>
      <c r="T501" s="124"/>
      <c r="AT501" s="120" t="s">
        <v>171</v>
      </c>
      <c r="AU501" s="120" t="s">
        <v>90</v>
      </c>
      <c r="AV501" s="12" t="s">
        <v>90</v>
      </c>
      <c r="AW501" s="12" t="s">
        <v>42</v>
      </c>
      <c r="AX501" s="12" t="s">
        <v>82</v>
      </c>
      <c r="AY501" s="120" t="s">
        <v>163</v>
      </c>
    </row>
    <row r="502" spans="1:51" s="13" customFormat="1" ht="13.5">
      <c r="A502" s="355"/>
      <c r="B502" s="356"/>
      <c r="C502" s="355"/>
      <c r="D502" s="346" t="s">
        <v>171</v>
      </c>
      <c r="E502" s="357" t="s">
        <v>5</v>
      </c>
      <c r="F502" s="358" t="s">
        <v>176</v>
      </c>
      <c r="G502" s="355"/>
      <c r="H502" s="359">
        <v>5</v>
      </c>
      <c r="I502" s="355"/>
      <c r="J502" s="355"/>
      <c r="K502" s="355"/>
      <c r="L502" s="125"/>
      <c r="M502" s="127"/>
      <c r="N502" s="128"/>
      <c r="O502" s="128"/>
      <c r="P502" s="128"/>
      <c r="Q502" s="128"/>
      <c r="R502" s="128"/>
      <c r="S502" s="128"/>
      <c r="T502" s="129"/>
      <c r="AT502" s="126" t="s">
        <v>171</v>
      </c>
      <c r="AU502" s="126" t="s">
        <v>90</v>
      </c>
      <c r="AV502" s="13" t="s">
        <v>93</v>
      </c>
      <c r="AW502" s="13" t="s">
        <v>42</v>
      </c>
      <c r="AX502" s="13" t="s">
        <v>82</v>
      </c>
      <c r="AY502" s="126" t="s">
        <v>163</v>
      </c>
    </row>
    <row r="503" spans="1:51" s="11" customFormat="1" ht="13.5">
      <c r="A503" s="344"/>
      <c r="B503" s="345"/>
      <c r="C503" s="344"/>
      <c r="D503" s="346" t="s">
        <v>171</v>
      </c>
      <c r="E503" s="347" t="s">
        <v>5</v>
      </c>
      <c r="F503" s="348" t="s">
        <v>177</v>
      </c>
      <c r="G503" s="344"/>
      <c r="H503" s="349" t="s">
        <v>5</v>
      </c>
      <c r="I503" s="344"/>
      <c r="J503" s="344"/>
      <c r="K503" s="344"/>
      <c r="L503" s="113"/>
      <c r="M503" s="116"/>
      <c r="N503" s="117"/>
      <c r="O503" s="117"/>
      <c r="P503" s="117"/>
      <c r="Q503" s="117"/>
      <c r="R503" s="117"/>
      <c r="S503" s="117"/>
      <c r="T503" s="118"/>
      <c r="AT503" s="114" t="s">
        <v>171</v>
      </c>
      <c r="AU503" s="114" t="s">
        <v>90</v>
      </c>
      <c r="AV503" s="11" t="s">
        <v>44</v>
      </c>
      <c r="AW503" s="11" t="s">
        <v>42</v>
      </c>
      <c r="AX503" s="11" t="s">
        <v>82</v>
      </c>
      <c r="AY503" s="114" t="s">
        <v>163</v>
      </c>
    </row>
    <row r="504" spans="1:51" s="12" customFormat="1" ht="13.5">
      <c r="A504" s="350"/>
      <c r="B504" s="351"/>
      <c r="C504" s="350"/>
      <c r="D504" s="346" t="s">
        <v>171</v>
      </c>
      <c r="E504" s="352" t="s">
        <v>5</v>
      </c>
      <c r="F504" s="353" t="s">
        <v>488</v>
      </c>
      <c r="G504" s="350"/>
      <c r="H504" s="354">
        <v>7</v>
      </c>
      <c r="I504" s="350"/>
      <c r="J504" s="350"/>
      <c r="K504" s="350"/>
      <c r="L504" s="119"/>
      <c r="M504" s="122"/>
      <c r="N504" s="123"/>
      <c r="O504" s="123"/>
      <c r="P504" s="123"/>
      <c r="Q504" s="123"/>
      <c r="R504" s="123"/>
      <c r="S504" s="123"/>
      <c r="T504" s="124"/>
      <c r="AT504" s="120" t="s">
        <v>171</v>
      </c>
      <c r="AU504" s="120" t="s">
        <v>90</v>
      </c>
      <c r="AV504" s="12" t="s">
        <v>90</v>
      </c>
      <c r="AW504" s="12" t="s">
        <v>42</v>
      </c>
      <c r="AX504" s="12" t="s">
        <v>82</v>
      </c>
      <c r="AY504" s="120" t="s">
        <v>163</v>
      </c>
    </row>
    <row r="505" spans="1:51" s="13" customFormat="1" ht="13.5">
      <c r="A505" s="355"/>
      <c r="B505" s="356"/>
      <c r="C505" s="355"/>
      <c r="D505" s="346" t="s">
        <v>171</v>
      </c>
      <c r="E505" s="357" t="s">
        <v>5</v>
      </c>
      <c r="F505" s="358" t="s">
        <v>179</v>
      </c>
      <c r="G505" s="355"/>
      <c r="H505" s="359">
        <v>7</v>
      </c>
      <c r="I505" s="355"/>
      <c r="J505" s="355"/>
      <c r="K505" s="355"/>
      <c r="L505" s="125"/>
      <c r="M505" s="127"/>
      <c r="N505" s="128"/>
      <c r="O505" s="128"/>
      <c r="P505" s="128"/>
      <c r="Q505" s="128"/>
      <c r="R505" s="128"/>
      <c r="S505" s="128"/>
      <c r="T505" s="129"/>
      <c r="AT505" s="126" t="s">
        <v>171</v>
      </c>
      <c r="AU505" s="126" t="s">
        <v>90</v>
      </c>
      <c r="AV505" s="13" t="s">
        <v>93</v>
      </c>
      <c r="AW505" s="13" t="s">
        <v>42</v>
      </c>
      <c r="AX505" s="13" t="s">
        <v>82</v>
      </c>
      <c r="AY505" s="126" t="s">
        <v>163</v>
      </c>
    </row>
    <row r="506" spans="1:51" s="11" customFormat="1" ht="13.5">
      <c r="A506" s="344"/>
      <c r="B506" s="345"/>
      <c r="C506" s="344"/>
      <c r="D506" s="346" t="s">
        <v>171</v>
      </c>
      <c r="E506" s="347" t="s">
        <v>5</v>
      </c>
      <c r="F506" s="348" t="s">
        <v>180</v>
      </c>
      <c r="G506" s="344"/>
      <c r="H506" s="349" t="s">
        <v>5</v>
      </c>
      <c r="I506" s="344"/>
      <c r="J506" s="344"/>
      <c r="K506" s="344"/>
      <c r="L506" s="113"/>
      <c r="M506" s="116"/>
      <c r="N506" s="117"/>
      <c r="O506" s="117"/>
      <c r="P506" s="117"/>
      <c r="Q506" s="117"/>
      <c r="R506" s="117"/>
      <c r="S506" s="117"/>
      <c r="T506" s="118"/>
      <c r="AT506" s="114" t="s">
        <v>171</v>
      </c>
      <c r="AU506" s="114" t="s">
        <v>90</v>
      </c>
      <c r="AV506" s="11" t="s">
        <v>44</v>
      </c>
      <c r="AW506" s="11" t="s">
        <v>42</v>
      </c>
      <c r="AX506" s="11" t="s">
        <v>82</v>
      </c>
      <c r="AY506" s="114" t="s">
        <v>163</v>
      </c>
    </row>
    <row r="507" spans="1:51" s="12" customFormat="1" ht="13.5">
      <c r="A507" s="350"/>
      <c r="B507" s="351"/>
      <c r="C507" s="350"/>
      <c r="D507" s="346" t="s">
        <v>171</v>
      </c>
      <c r="E507" s="352" t="s">
        <v>5</v>
      </c>
      <c r="F507" s="353" t="s">
        <v>479</v>
      </c>
      <c r="G507" s="350"/>
      <c r="H507" s="354">
        <v>5</v>
      </c>
      <c r="I507" s="350"/>
      <c r="J507" s="350"/>
      <c r="K507" s="350"/>
      <c r="L507" s="119"/>
      <c r="M507" s="122"/>
      <c r="N507" s="123"/>
      <c r="O507" s="123"/>
      <c r="P507" s="123"/>
      <c r="Q507" s="123"/>
      <c r="R507" s="123"/>
      <c r="S507" s="123"/>
      <c r="T507" s="124"/>
      <c r="AT507" s="120" t="s">
        <v>171</v>
      </c>
      <c r="AU507" s="120" t="s">
        <v>90</v>
      </c>
      <c r="AV507" s="12" t="s">
        <v>90</v>
      </c>
      <c r="AW507" s="12" t="s">
        <v>42</v>
      </c>
      <c r="AX507" s="12" t="s">
        <v>82</v>
      </c>
      <c r="AY507" s="120" t="s">
        <v>163</v>
      </c>
    </row>
    <row r="508" spans="1:51" s="13" customFormat="1" ht="13.5">
      <c r="A508" s="355"/>
      <c r="B508" s="356"/>
      <c r="C508" s="355"/>
      <c r="D508" s="346" t="s">
        <v>171</v>
      </c>
      <c r="E508" s="357" t="s">
        <v>5</v>
      </c>
      <c r="F508" s="358" t="s">
        <v>181</v>
      </c>
      <c r="G508" s="355"/>
      <c r="H508" s="359">
        <v>5</v>
      </c>
      <c r="I508" s="355"/>
      <c r="J508" s="355"/>
      <c r="K508" s="355"/>
      <c r="L508" s="125"/>
      <c r="M508" s="127"/>
      <c r="N508" s="128"/>
      <c r="O508" s="128"/>
      <c r="P508" s="128"/>
      <c r="Q508" s="128"/>
      <c r="R508" s="128"/>
      <c r="S508" s="128"/>
      <c r="T508" s="129"/>
      <c r="AT508" s="126" t="s">
        <v>171</v>
      </c>
      <c r="AU508" s="126" t="s">
        <v>90</v>
      </c>
      <c r="AV508" s="13" t="s">
        <v>93</v>
      </c>
      <c r="AW508" s="13" t="s">
        <v>42</v>
      </c>
      <c r="AX508" s="13" t="s">
        <v>82</v>
      </c>
      <c r="AY508" s="126" t="s">
        <v>163</v>
      </c>
    </row>
    <row r="509" spans="1:51" s="11" customFormat="1" ht="13.5">
      <c r="A509" s="344"/>
      <c r="B509" s="345"/>
      <c r="C509" s="344"/>
      <c r="D509" s="346" t="s">
        <v>171</v>
      </c>
      <c r="E509" s="347" t="s">
        <v>5</v>
      </c>
      <c r="F509" s="348" t="s">
        <v>182</v>
      </c>
      <c r="G509" s="344"/>
      <c r="H509" s="349" t="s">
        <v>5</v>
      </c>
      <c r="I509" s="344"/>
      <c r="J509" s="344"/>
      <c r="K509" s="344"/>
      <c r="L509" s="113"/>
      <c r="M509" s="116"/>
      <c r="N509" s="117"/>
      <c r="O509" s="117"/>
      <c r="P509" s="117"/>
      <c r="Q509" s="117"/>
      <c r="R509" s="117"/>
      <c r="S509" s="117"/>
      <c r="T509" s="118"/>
      <c r="AT509" s="114" t="s">
        <v>171</v>
      </c>
      <c r="AU509" s="114" t="s">
        <v>90</v>
      </c>
      <c r="AV509" s="11" t="s">
        <v>44</v>
      </c>
      <c r="AW509" s="11" t="s">
        <v>42</v>
      </c>
      <c r="AX509" s="11" t="s">
        <v>82</v>
      </c>
      <c r="AY509" s="114" t="s">
        <v>163</v>
      </c>
    </row>
    <row r="510" spans="1:51" s="12" customFormat="1" ht="13.5">
      <c r="A510" s="350"/>
      <c r="B510" s="351"/>
      <c r="C510" s="350"/>
      <c r="D510" s="346" t="s">
        <v>171</v>
      </c>
      <c r="E510" s="352" t="s">
        <v>5</v>
      </c>
      <c r="F510" s="353" t="s">
        <v>252</v>
      </c>
      <c r="G510" s="350"/>
      <c r="H510" s="354">
        <v>1</v>
      </c>
      <c r="I510" s="350"/>
      <c r="J510" s="350"/>
      <c r="K510" s="350"/>
      <c r="L510" s="119"/>
      <c r="M510" s="122"/>
      <c r="N510" s="123"/>
      <c r="O510" s="123"/>
      <c r="P510" s="123"/>
      <c r="Q510" s="123"/>
      <c r="R510" s="123"/>
      <c r="S510" s="123"/>
      <c r="T510" s="124"/>
      <c r="AT510" s="120" t="s">
        <v>171</v>
      </c>
      <c r="AU510" s="120" t="s">
        <v>90</v>
      </c>
      <c r="AV510" s="12" t="s">
        <v>90</v>
      </c>
      <c r="AW510" s="12" t="s">
        <v>42</v>
      </c>
      <c r="AX510" s="12" t="s">
        <v>82</v>
      </c>
      <c r="AY510" s="120" t="s">
        <v>163</v>
      </c>
    </row>
    <row r="511" spans="1:51" s="13" customFormat="1" ht="13.5">
      <c r="A511" s="355"/>
      <c r="B511" s="356"/>
      <c r="C511" s="355"/>
      <c r="D511" s="346" t="s">
        <v>171</v>
      </c>
      <c r="E511" s="357" t="s">
        <v>5</v>
      </c>
      <c r="F511" s="358" t="s">
        <v>184</v>
      </c>
      <c r="G511" s="355"/>
      <c r="H511" s="359">
        <v>1</v>
      </c>
      <c r="I511" s="355"/>
      <c r="J511" s="355"/>
      <c r="K511" s="355"/>
      <c r="L511" s="125"/>
      <c r="M511" s="127"/>
      <c r="N511" s="128"/>
      <c r="O511" s="128"/>
      <c r="P511" s="128"/>
      <c r="Q511" s="128"/>
      <c r="R511" s="128"/>
      <c r="S511" s="128"/>
      <c r="T511" s="129"/>
      <c r="AT511" s="126" t="s">
        <v>171</v>
      </c>
      <c r="AU511" s="126" t="s">
        <v>90</v>
      </c>
      <c r="AV511" s="13" t="s">
        <v>93</v>
      </c>
      <c r="AW511" s="13" t="s">
        <v>42</v>
      </c>
      <c r="AX511" s="13" t="s">
        <v>82</v>
      </c>
      <c r="AY511" s="126" t="s">
        <v>163</v>
      </c>
    </row>
    <row r="512" spans="1:51" s="14" customFormat="1" ht="13.5">
      <c r="A512" s="360"/>
      <c r="B512" s="361"/>
      <c r="C512" s="360"/>
      <c r="D512" s="362" t="s">
        <v>171</v>
      </c>
      <c r="E512" s="363" t="s">
        <v>5</v>
      </c>
      <c r="F512" s="364" t="s">
        <v>185</v>
      </c>
      <c r="G512" s="360"/>
      <c r="H512" s="365">
        <v>18</v>
      </c>
      <c r="I512" s="360"/>
      <c r="J512" s="360"/>
      <c r="K512" s="360"/>
      <c r="L512" s="130"/>
      <c r="M512" s="131"/>
      <c r="N512" s="132"/>
      <c r="O512" s="132"/>
      <c r="P512" s="132"/>
      <c r="Q512" s="132"/>
      <c r="R512" s="132"/>
      <c r="S512" s="132"/>
      <c r="T512" s="133"/>
      <c r="AT512" s="134" t="s">
        <v>171</v>
      </c>
      <c r="AU512" s="134" t="s">
        <v>90</v>
      </c>
      <c r="AV512" s="14" t="s">
        <v>96</v>
      </c>
      <c r="AW512" s="14" t="s">
        <v>42</v>
      </c>
      <c r="AX512" s="14" t="s">
        <v>44</v>
      </c>
      <c r="AY512" s="134" t="s">
        <v>163</v>
      </c>
    </row>
    <row r="513" spans="1:65" s="1" customFormat="1" ht="31.5" customHeight="1">
      <c r="A513" s="267"/>
      <c r="B513" s="268"/>
      <c r="C513" s="367" t="s">
        <v>512</v>
      </c>
      <c r="D513" s="367" t="s">
        <v>256</v>
      </c>
      <c r="E513" s="368" t="s">
        <v>513</v>
      </c>
      <c r="F513" s="369" t="s">
        <v>514</v>
      </c>
      <c r="G513" s="370" t="s">
        <v>188</v>
      </c>
      <c r="H513" s="371">
        <v>18</v>
      </c>
      <c r="I513" s="137"/>
      <c r="J513" s="372">
        <f>ROUND(I513*H513,2)</f>
        <v>0</v>
      </c>
      <c r="K513" s="369" t="s">
        <v>169</v>
      </c>
      <c r="L513" s="138"/>
      <c r="M513" s="139" t="s">
        <v>5</v>
      </c>
      <c r="N513" s="140" t="s">
        <v>53</v>
      </c>
      <c r="O513" s="39"/>
      <c r="P513" s="110">
        <f>O513*H513</f>
        <v>0</v>
      </c>
      <c r="Q513" s="110">
        <v>0.00315</v>
      </c>
      <c r="R513" s="110">
        <f>Q513*H513</f>
        <v>0.0567</v>
      </c>
      <c r="S513" s="110">
        <v>0</v>
      </c>
      <c r="T513" s="111">
        <f>S513*H513</f>
        <v>0</v>
      </c>
      <c r="AR513" s="24" t="s">
        <v>423</v>
      </c>
      <c r="AT513" s="24" t="s">
        <v>256</v>
      </c>
      <c r="AU513" s="24" t="s">
        <v>90</v>
      </c>
      <c r="AY513" s="24" t="s">
        <v>163</v>
      </c>
      <c r="BE513" s="112">
        <f>IF(N513="základní",J513,0)</f>
        <v>0</v>
      </c>
      <c r="BF513" s="112">
        <f>IF(N513="snížená",J513,0)</f>
        <v>0</v>
      </c>
      <c r="BG513" s="112">
        <f>IF(N513="zákl. přenesená",J513,0)</f>
        <v>0</v>
      </c>
      <c r="BH513" s="112">
        <f>IF(N513="sníž. přenesená",J513,0)</f>
        <v>0</v>
      </c>
      <c r="BI513" s="112">
        <f>IF(N513="nulová",J513,0)</f>
        <v>0</v>
      </c>
      <c r="BJ513" s="24" t="s">
        <v>44</v>
      </c>
      <c r="BK513" s="112">
        <f>ROUND(I513*H513,2)</f>
        <v>0</v>
      </c>
      <c r="BL513" s="24" t="s">
        <v>333</v>
      </c>
      <c r="BM513" s="24" t="s">
        <v>515</v>
      </c>
    </row>
    <row r="514" spans="1:47" s="1" customFormat="1" ht="27">
      <c r="A514" s="267"/>
      <c r="B514" s="268"/>
      <c r="C514" s="267"/>
      <c r="D514" s="362" t="s">
        <v>493</v>
      </c>
      <c r="E514" s="267"/>
      <c r="F514" s="376" t="s">
        <v>516</v>
      </c>
      <c r="G514" s="267"/>
      <c r="H514" s="267"/>
      <c r="I514" s="267"/>
      <c r="J514" s="267"/>
      <c r="K514" s="267"/>
      <c r="L514" s="38"/>
      <c r="M514" s="136"/>
      <c r="N514" s="39"/>
      <c r="O514" s="39"/>
      <c r="P514" s="39"/>
      <c r="Q514" s="39"/>
      <c r="R514" s="39"/>
      <c r="S514" s="39"/>
      <c r="T514" s="60"/>
      <c r="AT514" s="24" t="s">
        <v>493</v>
      </c>
      <c r="AU514" s="24" t="s">
        <v>90</v>
      </c>
    </row>
    <row r="515" spans="1:65" s="1" customFormat="1" ht="22.5" customHeight="1">
      <c r="A515" s="267"/>
      <c r="B515" s="268"/>
      <c r="C515" s="338" t="s">
        <v>517</v>
      </c>
      <c r="D515" s="338" t="s">
        <v>165</v>
      </c>
      <c r="E515" s="339" t="s">
        <v>518</v>
      </c>
      <c r="F515" s="340" t="s">
        <v>519</v>
      </c>
      <c r="G515" s="341" t="s">
        <v>221</v>
      </c>
      <c r="H515" s="342">
        <v>72</v>
      </c>
      <c r="I515" s="107"/>
      <c r="J515" s="343">
        <f>ROUND(I515*H515,2)</f>
        <v>0</v>
      </c>
      <c r="K515" s="340" t="s">
        <v>169</v>
      </c>
      <c r="L515" s="38"/>
      <c r="M515" s="108" t="s">
        <v>5</v>
      </c>
      <c r="N515" s="109" t="s">
        <v>53</v>
      </c>
      <c r="O515" s="39"/>
      <c r="P515" s="110">
        <f>O515*H515</f>
        <v>0</v>
      </c>
      <c r="Q515" s="110">
        <v>2E-05</v>
      </c>
      <c r="R515" s="110">
        <f>Q515*H515</f>
        <v>0.00144</v>
      </c>
      <c r="S515" s="110">
        <v>0</v>
      </c>
      <c r="T515" s="111">
        <f>S515*H515</f>
        <v>0</v>
      </c>
      <c r="AR515" s="24" t="s">
        <v>333</v>
      </c>
      <c r="AT515" s="24" t="s">
        <v>165</v>
      </c>
      <c r="AU515" s="24" t="s">
        <v>90</v>
      </c>
      <c r="AY515" s="24" t="s">
        <v>163</v>
      </c>
      <c r="BE515" s="112">
        <f>IF(N515="základní",J515,0)</f>
        <v>0</v>
      </c>
      <c r="BF515" s="112">
        <f>IF(N515="snížená",J515,0)</f>
        <v>0</v>
      </c>
      <c r="BG515" s="112">
        <f>IF(N515="zákl. přenesená",J515,0)</f>
        <v>0</v>
      </c>
      <c r="BH515" s="112">
        <f>IF(N515="sníž. přenesená",J515,0)</f>
        <v>0</v>
      </c>
      <c r="BI515" s="112">
        <f>IF(N515="nulová",J515,0)</f>
        <v>0</v>
      </c>
      <c r="BJ515" s="24" t="s">
        <v>44</v>
      </c>
      <c r="BK515" s="112">
        <f>ROUND(I515*H515,2)</f>
        <v>0</v>
      </c>
      <c r="BL515" s="24" t="s">
        <v>333</v>
      </c>
      <c r="BM515" s="24" t="s">
        <v>520</v>
      </c>
    </row>
    <row r="516" spans="1:51" s="12" customFormat="1" ht="13.5">
      <c r="A516" s="350"/>
      <c r="B516" s="351"/>
      <c r="C516" s="350"/>
      <c r="D516" s="362" t="s">
        <v>171</v>
      </c>
      <c r="E516" s="379" t="s">
        <v>5</v>
      </c>
      <c r="F516" s="377" t="s">
        <v>521</v>
      </c>
      <c r="G516" s="350"/>
      <c r="H516" s="378">
        <v>72</v>
      </c>
      <c r="I516" s="350"/>
      <c r="J516" s="350"/>
      <c r="K516" s="350"/>
      <c r="L516" s="119"/>
      <c r="M516" s="122"/>
      <c r="N516" s="123"/>
      <c r="O516" s="123"/>
      <c r="P516" s="123"/>
      <c r="Q516" s="123"/>
      <c r="R516" s="123"/>
      <c r="S516" s="123"/>
      <c r="T516" s="124"/>
      <c r="AT516" s="120" t="s">
        <v>171</v>
      </c>
      <c r="AU516" s="120" t="s">
        <v>90</v>
      </c>
      <c r="AV516" s="12" t="s">
        <v>90</v>
      </c>
      <c r="AW516" s="12" t="s">
        <v>42</v>
      </c>
      <c r="AX516" s="12" t="s">
        <v>44</v>
      </c>
      <c r="AY516" s="120" t="s">
        <v>163</v>
      </c>
    </row>
    <row r="517" spans="1:65" s="1" customFormat="1" ht="31.5" customHeight="1">
      <c r="A517" s="267"/>
      <c r="B517" s="268"/>
      <c r="C517" s="338" t="s">
        <v>522</v>
      </c>
      <c r="D517" s="338" t="s">
        <v>165</v>
      </c>
      <c r="E517" s="339" t="s">
        <v>523</v>
      </c>
      <c r="F517" s="340" t="s">
        <v>524</v>
      </c>
      <c r="G517" s="341" t="s">
        <v>369</v>
      </c>
      <c r="H517" s="342">
        <v>0.064</v>
      </c>
      <c r="I517" s="107"/>
      <c r="J517" s="343">
        <f>ROUND(I517*H517,2)</f>
        <v>0</v>
      </c>
      <c r="K517" s="340" t="s">
        <v>169</v>
      </c>
      <c r="L517" s="38"/>
      <c r="M517" s="108" t="s">
        <v>5</v>
      </c>
      <c r="N517" s="109" t="s">
        <v>53</v>
      </c>
      <c r="O517" s="39"/>
      <c r="P517" s="110">
        <f>O517*H517</f>
        <v>0</v>
      </c>
      <c r="Q517" s="110">
        <v>0</v>
      </c>
      <c r="R517" s="110">
        <f>Q517*H517</f>
        <v>0</v>
      </c>
      <c r="S517" s="110">
        <v>0</v>
      </c>
      <c r="T517" s="111">
        <f>S517*H517</f>
        <v>0</v>
      </c>
      <c r="AR517" s="24" t="s">
        <v>333</v>
      </c>
      <c r="AT517" s="24" t="s">
        <v>165</v>
      </c>
      <c r="AU517" s="24" t="s">
        <v>90</v>
      </c>
      <c r="AY517" s="24" t="s">
        <v>163</v>
      </c>
      <c r="BE517" s="112">
        <f>IF(N517="základní",J517,0)</f>
        <v>0</v>
      </c>
      <c r="BF517" s="112">
        <f>IF(N517="snížená",J517,0)</f>
        <v>0</v>
      </c>
      <c r="BG517" s="112">
        <f>IF(N517="zákl. přenesená",J517,0)</f>
        <v>0</v>
      </c>
      <c r="BH517" s="112">
        <f>IF(N517="sníž. přenesená",J517,0)</f>
        <v>0</v>
      </c>
      <c r="BI517" s="112">
        <f>IF(N517="nulová",J517,0)</f>
        <v>0</v>
      </c>
      <c r="BJ517" s="24" t="s">
        <v>44</v>
      </c>
      <c r="BK517" s="112">
        <f>ROUND(I517*H517,2)</f>
        <v>0</v>
      </c>
      <c r="BL517" s="24" t="s">
        <v>333</v>
      </c>
      <c r="BM517" s="24" t="s">
        <v>525</v>
      </c>
    </row>
    <row r="518" spans="1:47" s="1" customFormat="1" ht="121.5">
      <c r="A518" s="267"/>
      <c r="B518" s="268"/>
      <c r="C518" s="267"/>
      <c r="D518" s="362" t="s">
        <v>190</v>
      </c>
      <c r="E518" s="267"/>
      <c r="F518" s="376" t="s">
        <v>499</v>
      </c>
      <c r="G518" s="267"/>
      <c r="H518" s="267"/>
      <c r="I518" s="267"/>
      <c r="J518" s="267"/>
      <c r="K518" s="267"/>
      <c r="L518" s="38"/>
      <c r="M518" s="136"/>
      <c r="N518" s="39"/>
      <c r="O518" s="39"/>
      <c r="P518" s="39"/>
      <c r="Q518" s="39"/>
      <c r="R518" s="39"/>
      <c r="S518" s="39"/>
      <c r="T518" s="60"/>
      <c r="AT518" s="24" t="s">
        <v>190</v>
      </c>
      <c r="AU518" s="24" t="s">
        <v>90</v>
      </c>
    </row>
    <row r="519" spans="1:65" s="1" customFormat="1" ht="44.25" customHeight="1">
      <c r="A519" s="267"/>
      <c r="B519" s="268"/>
      <c r="C519" s="338" t="s">
        <v>526</v>
      </c>
      <c r="D519" s="338" t="s">
        <v>165</v>
      </c>
      <c r="E519" s="339" t="s">
        <v>527</v>
      </c>
      <c r="F519" s="340" t="s">
        <v>528</v>
      </c>
      <c r="G519" s="341" t="s">
        <v>369</v>
      </c>
      <c r="H519" s="342">
        <v>0.064</v>
      </c>
      <c r="I519" s="107"/>
      <c r="J519" s="343">
        <f>ROUND(I519*H519,2)</f>
        <v>0</v>
      </c>
      <c r="K519" s="340" t="s">
        <v>169</v>
      </c>
      <c r="L519" s="38"/>
      <c r="M519" s="108" t="s">
        <v>5</v>
      </c>
      <c r="N519" s="109" t="s">
        <v>53</v>
      </c>
      <c r="O519" s="39"/>
      <c r="P519" s="110">
        <f>O519*H519</f>
        <v>0</v>
      </c>
      <c r="Q519" s="110">
        <v>0</v>
      </c>
      <c r="R519" s="110">
        <f>Q519*H519</f>
        <v>0</v>
      </c>
      <c r="S519" s="110">
        <v>0</v>
      </c>
      <c r="T519" s="111">
        <f>S519*H519</f>
        <v>0</v>
      </c>
      <c r="AR519" s="24" t="s">
        <v>333</v>
      </c>
      <c r="AT519" s="24" t="s">
        <v>165</v>
      </c>
      <c r="AU519" s="24" t="s">
        <v>90</v>
      </c>
      <c r="AY519" s="24" t="s">
        <v>163</v>
      </c>
      <c r="BE519" s="112">
        <f>IF(N519="základní",J519,0)</f>
        <v>0</v>
      </c>
      <c r="BF519" s="112">
        <f>IF(N519="snížená",J519,0)</f>
        <v>0</v>
      </c>
      <c r="BG519" s="112">
        <f>IF(N519="zákl. přenesená",J519,0)</f>
        <v>0</v>
      </c>
      <c r="BH519" s="112">
        <f>IF(N519="sníž. přenesená",J519,0)</f>
        <v>0</v>
      </c>
      <c r="BI519" s="112">
        <f>IF(N519="nulová",J519,0)</f>
        <v>0</v>
      </c>
      <c r="BJ519" s="24" t="s">
        <v>44</v>
      </c>
      <c r="BK519" s="112">
        <f>ROUND(I519*H519,2)</f>
        <v>0</v>
      </c>
      <c r="BL519" s="24" t="s">
        <v>333</v>
      </c>
      <c r="BM519" s="24" t="s">
        <v>529</v>
      </c>
    </row>
    <row r="520" spans="1:47" s="1" customFormat="1" ht="121.5">
      <c r="A520" s="267"/>
      <c r="B520" s="268"/>
      <c r="C520" s="267"/>
      <c r="D520" s="346" t="s">
        <v>190</v>
      </c>
      <c r="E520" s="267"/>
      <c r="F520" s="366" t="s">
        <v>499</v>
      </c>
      <c r="G520" s="267"/>
      <c r="H520" s="267"/>
      <c r="I520" s="267"/>
      <c r="J520" s="267"/>
      <c r="K520" s="267"/>
      <c r="L520" s="38"/>
      <c r="M520" s="136"/>
      <c r="N520" s="39"/>
      <c r="O520" s="39"/>
      <c r="P520" s="39"/>
      <c r="Q520" s="39"/>
      <c r="R520" s="39"/>
      <c r="S520" s="39"/>
      <c r="T520" s="60"/>
      <c r="AT520" s="24" t="s">
        <v>190</v>
      </c>
      <c r="AU520" s="24" t="s">
        <v>90</v>
      </c>
    </row>
    <row r="521" spans="1:63" s="10" customFormat="1" ht="29.85" customHeight="1">
      <c r="A521" s="330"/>
      <c r="B521" s="331"/>
      <c r="C521" s="330"/>
      <c r="D521" s="335" t="s">
        <v>81</v>
      </c>
      <c r="E521" s="336" t="s">
        <v>530</v>
      </c>
      <c r="F521" s="336" t="s">
        <v>531</v>
      </c>
      <c r="G521" s="330"/>
      <c r="H521" s="330"/>
      <c r="I521" s="330"/>
      <c r="J521" s="337">
        <f>BK521</f>
        <v>0</v>
      </c>
      <c r="K521" s="330"/>
      <c r="L521" s="99"/>
      <c r="M521" s="101"/>
      <c r="N521" s="102"/>
      <c r="O521" s="102"/>
      <c r="P521" s="103">
        <f>SUM(P522:P625)</f>
        <v>0</v>
      </c>
      <c r="Q521" s="102"/>
      <c r="R521" s="103">
        <f>SUM(R522:R625)</f>
        <v>0.0078368</v>
      </c>
      <c r="S521" s="102"/>
      <c r="T521" s="104">
        <f>SUM(T522:T625)</f>
        <v>0</v>
      </c>
      <c r="AR521" s="100" t="s">
        <v>90</v>
      </c>
      <c r="AT521" s="105" t="s">
        <v>81</v>
      </c>
      <c r="AU521" s="105" t="s">
        <v>44</v>
      </c>
      <c r="AY521" s="100" t="s">
        <v>163</v>
      </c>
      <c r="BK521" s="106">
        <f>SUM(BK522:BK625)</f>
        <v>0</v>
      </c>
    </row>
    <row r="522" spans="1:65" s="1" customFormat="1" ht="31.5" customHeight="1">
      <c r="A522" s="267"/>
      <c r="B522" s="268"/>
      <c r="C522" s="338" t="s">
        <v>532</v>
      </c>
      <c r="D522" s="338" t="s">
        <v>165</v>
      </c>
      <c r="E522" s="339" t="s">
        <v>533</v>
      </c>
      <c r="F522" s="340" t="s">
        <v>534</v>
      </c>
      <c r="G522" s="341" t="s">
        <v>188</v>
      </c>
      <c r="H522" s="342">
        <v>24.49</v>
      </c>
      <c r="I522" s="107"/>
      <c r="J522" s="343">
        <f>ROUND(I522*H522,2)</f>
        <v>0</v>
      </c>
      <c r="K522" s="340" t="s">
        <v>169</v>
      </c>
      <c r="L522" s="38"/>
      <c r="M522" s="108" t="s">
        <v>5</v>
      </c>
      <c r="N522" s="109" t="s">
        <v>53</v>
      </c>
      <c r="O522" s="39"/>
      <c r="P522" s="110">
        <f>O522*H522</f>
        <v>0</v>
      </c>
      <c r="Q522" s="110">
        <v>8E-05</v>
      </c>
      <c r="R522" s="110">
        <f>Q522*H522</f>
        <v>0.0019592</v>
      </c>
      <c r="S522" s="110">
        <v>0</v>
      </c>
      <c r="T522" s="111">
        <f>S522*H522</f>
        <v>0</v>
      </c>
      <c r="AR522" s="24" t="s">
        <v>333</v>
      </c>
      <c r="AT522" s="24" t="s">
        <v>165</v>
      </c>
      <c r="AU522" s="24" t="s">
        <v>90</v>
      </c>
      <c r="AY522" s="24" t="s">
        <v>163</v>
      </c>
      <c r="BE522" s="112">
        <f>IF(N522="základní",J522,0)</f>
        <v>0</v>
      </c>
      <c r="BF522" s="112">
        <f>IF(N522="snížená",J522,0)</f>
        <v>0</v>
      </c>
      <c r="BG522" s="112">
        <f>IF(N522="zákl. přenesená",J522,0)</f>
        <v>0</v>
      </c>
      <c r="BH522" s="112">
        <f>IF(N522="sníž. přenesená",J522,0)</f>
        <v>0</v>
      </c>
      <c r="BI522" s="112">
        <f>IF(N522="nulová",J522,0)</f>
        <v>0</v>
      </c>
      <c r="BJ522" s="24" t="s">
        <v>44</v>
      </c>
      <c r="BK522" s="112">
        <f>ROUND(I522*H522,2)</f>
        <v>0</v>
      </c>
      <c r="BL522" s="24" t="s">
        <v>333</v>
      </c>
      <c r="BM522" s="24" t="s">
        <v>535</v>
      </c>
    </row>
    <row r="523" spans="1:51" s="11" customFormat="1" ht="13.5">
      <c r="A523" s="344"/>
      <c r="B523" s="345"/>
      <c r="C523" s="344"/>
      <c r="D523" s="346" t="s">
        <v>171</v>
      </c>
      <c r="E523" s="347" t="s">
        <v>5</v>
      </c>
      <c r="F523" s="348" t="s">
        <v>172</v>
      </c>
      <c r="G523" s="344"/>
      <c r="H523" s="349" t="s">
        <v>5</v>
      </c>
      <c r="I523" s="344"/>
      <c r="J523" s="344"/>
      <c r="K523" s="344"/>
      <c r="L523" s="113"/>
      <c r="M523" s="116"/>
      <c r="N523" s="117"/>
      <c r="O523" s="117"/>
      <c r="P523" s="117"/>
      <c r="Q523" s="117"/>
      <c r="R523" s="117"/>
      <c r="S523" s="117"/>
      <c r="T523" s="118"/>
      <c r="AT523" s="114" t="s">
        <v>171</v>
      </c>
      <c r="AU523" s="114" t="s">
        <v>90</v>
      </c>
      <c r="AV523" s="11" t="s">
        <v>44</v>
      </c>
      <c r="AW523" s="11" t="s">
        <v>42</v>
      </c>
      <c r="AX523" s="11" t="s">
        <v>82</v>
      </c>
      <c r="AY523" s="114" t="s">
        <v>163</v>
      </c>
    </row>
    <row r="524" spans="1:51" s="11" customFormat="1" ht="13.5">
      <c r="A524" s="344"/>
      <c r="B524" s="345"/>
      <c r="C524" s="344"/>
      <c r="D524" s="346" t="s">
        <v>171</v>
      </c>
      <c r="E524" s="347" t="s">
        <v>5</v>
      </c>
      <c r="F524" s="348" t="s">
        <v>310</v>
      </c>
      <c r="G524" s="344"/>
      <c r="H524" s="349" t="s">
        <v>5</v>
      </c>
      <c r="I524" s="344"/>
      <c r="J524" s="344"/>
      <c r="K524" s="344"/>
      <c r="L524" s="113"/>
      <c r="M524" s="116"/>
      <c r="N524" s="117"/>
      <c r="O524" s="117"/>
      <c r="P524" s="117"/>
      <c r="Q524" s="117"/>
      <c r="R524" s="117"/>
      <c r="S524" s="117"/>
      <c r="T524" s="118"/>
      <c r="AT524" s="114" t="s">
        <v>171</v>
      </c>
      <c r="AU524" s="114" t="s">
        <v>90</v>
      </c>
      <c r="AV524" s="11" t="s">
        <v>44</v>
      </c>
      <c r="AW524" s="11" t="s">
        <v>42</v>
      </c>
      <c r="AX524" s="11" t="s">
        <v>82</v>
      </c>
      <c r="AY524" s="114" t="s">
        <v>163</v>
      </c>
    </row>
    <row r="525" spans="1:51" s="12" customFormat="1" ht="13.5">
      <c r="A525" s="350"/>
      <c r="B525" s="351"/>
      <c r="C525" s="350"/>
      <c r="D525" s="346" t="s">
        <v>171</v>
      </c>
      <c r="E525" s="352" t="s">
        <v>5</v>
      </c>
      <c r="F525" s="353" t="s">
        <v>311</v>
      </c>
      <c r="G525" s="350"/>
      <c r="H525" s="354">
        <v>1.31</v>
      </c>
      <c r="I525" s="350"/>
      <c r="J525" s="350"/>
      <c r="K525" s="350"/>
      <c r="L525" s="119"/>
      <c r="M525" s="122"/>
      <c r="N525" s="123"/>
      <c r="O525" s="123"/>
      <c r="P525" s="123"/>
      <c r="Q525" s="123"/>
      <c r="R525" s="123"/>
      <c r="S525" s="123"/>
      <c r="T525" s="124"/>
      <c r="AT525" s="120" t="s">
        <v>171</v>
      </c>
      <c r="AU525" s="120" t="s">
        <v>90</v>
      </c>
      <c r="AV525" s="12" t="s">
        <v>90</v>
      </c>
      <c r="AW525" s="12" t="s">
        <v>42</v>
      </c>
      <c r="AX525" s="12" t="s">
        <v>82</v>
      </c>
      <c r="AY525" s="120" t="s">
        <v>163</v>
      </c>
    </row>
    <row r="526" spans="1:51" s="12" customFormat="1" ht="13.5">
      <c r="A526" s="350"/>
      <c r="B526" s="351"/>
      <c r="C526" s="350"/>
      <c r="D526" s="346" t="s">
        <v>171</v>
      </c>
      <c r="E526" s="352" t="s">
        <v>5</v>
      </c>
      <c r="F526" s="353" t="s">
        <v>312</v>
      </c>
      <c r="G526" s="350"/>
      <c r="H526" s="354">
        <v>1.401</v>
      </c>
      <c r="I526" s="350"/>
      <c r="J526" s="350"/>
      <c r="K526" s="350"/>
      <c r="L526" s="119"/>
      <c r="M526" s="122"/>
      <c r="N526" s="123"/>
      <c r="O526" s="123"/>
      <c r="P526" s="123"/>
      <c r="Q526" s="123"/>
      <c r="R526" s="123"/>
      <c r="S526" s="123"/>
      <c r="T526" s="124"/>
      <c r="AT526" s="120" t="s">
        <v>171</v>
      </c>
      <c r="AU526" s="120" t="s">
        <v>90</v>
      </c>
      <c r="AV526" s="12" t="s">
        <v>90</v>
      </c>
      <c r="AW526" s="12" t="s">
        <v>42</v>
      </c>
      <c r="AX526" s="12" t="s">
        <v>82</v>
      </c>
      <c r="AY526" s="120" t="s">
        <v>163</v>
      </c>
    </row>
    <row r="527" spans="1:51" s="12" customFormat="1" ht="13.5">
      <c r="A527" s="350"/>
      <c r="B527" s="351"/>
      <c r="C527" s="350"/>
      <c r="D527" s="346" t="s">
        <v>171</v>
      </c>
      <c r="E527" s="352" t="s">
        <v>5</v>
      </c>
      <c r="F527" s="353" t="s">
        <v>313</v>
      </c>
      <c r="G527" s="350"/>
      <c r="H527" s="354">
        <v>1.401</v>
      </c>
      <c r="I527" s="350"/>
      <c r="J527" s="350"/>
      <c r="K527" s="350"/>
      <c r="L527" s="119"/>
      <c r="M527" s="122"/>
      <c r="N527" s="123"/>
      <c r="O527" s="123"/>
      <c r="P527" s="123"/>
      <c r="Q527" s="123"/>
      <c r="R527" s="123"/>
      <c r="S527" s="123"/>
      <c r="T527" s="124"/>
      <c r="AT527" s="120" t="s">
        <v>171</v>
      </c>
      <c r="AU527" s="120" t="s">
        <v>90</v>
      </c>
      <c r="AV527" s="12" t="s">
        <v>90</v>
      </c>
      <c r="AW527" s="12" t="s">
        <v>42</v>
      </c>
      <c r="AX527" s="12" t="s">
        <v>82</v>
      </c>
      <c r="AY527" s="120" t="s">
        <v>163</v>
      </c>
    </row>
    <row r="528" spans="1:51" s="12" customFormat="1" ht="13.5">
      <c r="A528" s="350"/>
      <c r="B528" s="351"/>
      <c r="C528" s="350"/>
      <c r="D528" s="346" t="s">
        <v>171</v>
      </c>
      <c r="E528" s="352" t="s">
        <v>5</v>
      </c>
      <c r="F528" s="353" t="s">
        <v>314</v>
      </c>
      <c r="G528" s="350"/>
      <c r="H528" s="354">
        <v>1.401</v>
      </c>
      <c r="I528" s="350"/>
      <c r="J528" s="350"/>
      <c r="K528" s="350"/>
      <c r="L528" s="119"/>
      <c r="M528" s="122"/>
      <c r="N528" s="123"/>
      <c r="O528" s="123"/>
      <c r="P528" s="123"/>
      <c r="Q528" s="123"/>
      <c r="R528" s="123"/>
      <c r="S528" s="123"/>
      <c r="T528" s="124"/>
      <c r="AT528" s="120" t="s">
        <v>171</v>
      </c>
      <c r="AU528" s="120" t="s">
        <v>90</v>
      </c>
      <c r="AV528" s="12" t="s">
        <v>90</v>
      </c>
      <c r="AW528" s="12" t="s">
        <v>42</v>
      </c>
      <c r="AX528" s="12" t="s">
        <v>82</v>
      </c>
      <c r="AY528" s="120" t="s">
        <v>163</v>
      </c>
    </row>
    <row r="529" spans="1:51" s="12" customFormat="1" ht="13.5">
      <c r="A529" s="350"/>
      <c r="B529" s="351"/>
      <c r="C529" s="350"/>
      <c r="D529" s="346" t="s">
        <v>171</v>
      </c>
      <c r="E529" s="352" t="s">
        <v>5</v>
      </c>
      <c r="F529" s="353" t="s">
        <v>315</v>
      </c>
      <c r="G529" s="350"/>
      <c r="H529" s="354">
        <v>1.401</v>
      </c>
      <c r="I529" s="350"/>
      <c r="J529" s="350"/>
      <c r="K529" s="350"/>
      <c r="L529" s="119"/>
      <c r="M529" s="122"/>
      <c r="N529" s="123"/>
      <c r="O529" s="123"/>
      <c r="P529" s="123"/>
      <c r="Q529" s="123"/>
      <c r="R529" s="123"/>
      <c r="S529" s="123"/>
      <c r="T529" s="124"/>
      <c r="AT529" s="120" t="s">
        <v>171</v>
      </c>
      <c r="AU529" s="120" t="s">
        <v>90</v>
      </c>
      <c r="AV529" s="12" t="s">
        <v>90</v>
      </c>
      <c r="AW529" s="12" t="s">
        <v>42</v>
      </c>
      <c r="AX529" s="12" t="s">
        <v>82</v>
      </c>
      <c r="AY529" s="120" t="s">
        <v>163</v>
      </c>
    </row>
    <row r="530" spans="1:51" s="13" customFormat="1" ht="13.5">
      <c r="A530" s="355"/>
      <c r="B530" s="356"/>
      <c r="C530" s="355"/>
      <c r="D530" s="346" t="s">
        <v>171</v>
      </c>
      <c r="E530" s="357" t="s">
        <v>5</v>
      </c>
      <c r="F530" s="358" t="s">
        <v>176</v>
      </c>
      <c r="G530" s="355"/>
      <c r="H530" s="359">
        <v>6.914</v>
      </c>
      <c r="I530" s="355"/>
      <c r="J530" s="355"/>
      <c r="K530" s="355"/>
      <c r="L530" s="125"/>
      <c r="M530" s="127"/>
      <c r="N530" s="128"/>
      <c r="O530" s="128"/>
      <c r="P530" s="128"/>
      <c r="Q530" s="128"/>
      <c r="R530" s="128"/>
      <c r="S530" s="128"/>
      <c r="T530" s="129"/>
      <c r="AT530" s="126" t="s">
        <v>171</v>
      </c>
      <c r="AU530" s="126" t="s">
        <v>90</v>
      </c>
      <c r="AV530" s="13" t="s">
        <v>93</v>
      </c>
      <c r="AW530" s="13" t="s">
        <v>42</v>
      </c>
      <c r="AX530" s="13" t="s">
        <v>82</v>
      </c>
      <c r="AY530" s="126" t="s">
        <v>163</v>
      </c>
    </row>
    <row r="531" spans="1:51" s="12" customFormat="1" ht="13.5">
      <c r="A531" s="350"/>
      <c r="B531" s="351"/>
      <c r="C531" s="350"/>
      <c r="D531" s="346" t="s">
        <v>171</v>
      </c>
      <c r="E531" s="352" t="s">
        <v>5</v>
      </c>
      <c r="F531" s="353" t="s">
        <v>316</v>
      </c>
      <c r="G531" s="350"/>
      <c r="H531" s="354">
        <v>1.388</v>
      </c>
      <c r="I531" s="350"/>
      <c r="J531" s="350"/>
      <c r="K531" s="350"/>
      <c r="L531" s="119"/>
      <c r="M531" s="122"/>
      <c r="N531" s="123"/>
      <c r="O531" s="123"/>
      <c r="P531" s="123"/>
      <c r="Q531" s="123"/>
      <c r="R531" s="123"/>
      <c r="S531" s="123"/>
      <c r="T531" s="124"/>
      <c r="AT531" s="120" t="s">
        <v>171</v>
      </c>
      <c r="AU531" s="120" t="s">
        <v>90</v>
      </c>
      <c r="AV531" s="12" t="s">
        <v>90</v>
      </c>
      <c r="AW531" s="12" t="s">
        <v>42</v>
      </c>
      <c r="AX531" s="12" t="s">
        <v>82</v>
      </c>
      <c r="AY531" s="120" t="s">
        <v>163</v>
      </c>
    </row>
    <row r="532" spans="1:51" s="12" customFormat="1" ht="13.5">
      <c r="A532" s="350"/>
      <c r="B532" s="351"/>
      <c r="C532" s="350"/>
      <c r="D532" s="346" t="s">
        <v>171</v>
      </c>
      <c r="E532" s="352" t="s">
        <v>5</v>
      </c>
      <c r="F532" s="353" t="s">
        <v>317</v>
      </c>
      <c r="G532" s="350"/>
      <c r="H532" s="354">
        <v>1.388</v>
      </c>
      <c r="I532" s="350"/>
      <c r="J532" s="350"/>
      <c r="K532" s="350"/>
      <c r="L532" s="119"/>
      <c r="M532" s="122"/>
      <c r="N532" s="123"/>
      <c r="O532" s="123"/>
      <c r="P532" s="123"/>
      <c r="Q532" s="123"/>
      <c r="R532" s="123"/>
      <c r="S532" s="123"/>
      <c r="T532" s="124"/>
      <c r="AT532" s="120" t="s">
        <v>171</v>
      </c>
      <c r="AU532" s="120" t="s">
        <v>90</v>
      </c>
      <c r="AV532" s="12" t="s">
        <v>90</v>
      </c>
      <c r="AW532" s="12" t="s">
        <v>42</v>
      </c>
      <c r="AX532" s="12" t="s">
        <v>82</v>
      </c>
      <c r="AY532" s="120" t="s">
        <v>163</v>
      </c>
    </row>
    <row r="533" spans="1:51" s="12" customFormat="1" ht="13.5">
      <c r="A533" s="350"/>
      <c r="B533" s="351"/>
      <c r="C533" s="350"/>
      <c r="D533" s="346" t="s">
        <v>171</v>
      </c>
      <c r="E533" s="352" t="s">
        <v>5</v>
      </c>
      <c r="F533" s="353" t="s">
        <v>318</v>
      </c>
      <c r="G533" s="350"/>
      <c r="H533" s="354">
        <v>1.31</v>
      </c>
      <c r="I533" s="350"/>
      <c r="J533" s="350"/>
      <c r="K533" s="350"/>
      <c r="L533" s="119"/>
      <c r="M533" s="122"/>
      <c r="N533" s="123"/>
      <c r="O533" s="123"/>
      <c r="P533" s="123"/>
      <c r="Q533" s="123"/>
      <c r="R533" s="123"/>
      <c r="S533" s="123"/>
      <c r="T533" s="124"/>
      <c r="AT533" s="120" t="s">
        <v>171</v>
      </c>
      <c r="AU533" s="120" t="s">
        <v>90</v>
      </c>
      <c r="AV533" s="12" t="s">
        <v>90</v>
      </c>
      <c r="AW533" s="12" t="s">
        <v>42</v>
      </c>
      <c r="AX533" s="12" t="s">
        <v>82</v>
      </c>
      <c r="AY533" s="120" t="s">
        <v>163</v>
      </c>
    </row>
    <row r="534" spans="1:51" s="12" customFormat="1" ht="13.5">
      <c r="A534" s="350"/>
      <c r="B534" s="351"/>
      <c r="C534" s="350"/>
      <c r="D534" s="346" t="s">
        <v>171</v>
      </c>
      <c r="E534" s="352" t="s">
        <v>5</v>
      </c>
      <c r="F534" s="353" t="s">
        <v>319</v>
      </c>
      <c r="G534" s="350"/>
      <c r="H534" s="354">
        <v>1.401</v>
      </c>
      <c r="I534" s="350"/>
      <c r="J534" s="350"/>
      <c r="K534" s="350"/>
      <c r="L534" s="119"/>
      <c r="M534" s="122"/>
      <c r="N534" s="123"/>
      <c r="O534" s="123"/>
      <c r="P534" s="123"/>
      <c r="Q534" s="123"/>
      <c r="R534" s="123"/>
      <c r="S534" s="123"/>
      <c r="T534" s="124"/>
      <c r="AT534" s="120" t="s">
        <v>171</v>
      </c>
      <c r="AU534" s="120" t="s">
        <v>90</v>
      </c>
      <c r="AV534" s="12" t="s">
        <v>90</v>
      </c>
      <c r="AW534" s="12" t="s">
        <v>42</v>
      </c>
      <c r="AX534" s="12" t="s">
        <v>82</v>
      </c>
      <c r="AY534" s="120" t="s">
        <v>163</v>
      </c>
    </row>
    <row r="535" spans="1:51" s="12" customFormat="1" ht="13.5">
      <c r="A535" s="350"/>
      <c r="B535" s="351"/>
      <c r="C535" s="350"/>
      <c r="D535" s="346" t="s">
        <v>171</v>
      </c>
      <c r="E535" s="352" t="s">
        <v>5</v>
      </c>
      <c r="F535" s="353" t="s">
        <v>320</v>
      </c>
      <c r="G535" s="350"/>
      <c r="H535" s="354">
        <v>1.401</v>
      </c>
      <c r="I535" s="350"/>
      <c r="J535" s="350"/>
      <c r="K535" s="350"/>
      <c r="L535" s="119"/>
      <c r="M535" s="122"/>
      <c r="N535" s="123"/>
      <c r="O535" s="123"/>
      <c r="P535" s="123"/>
      <c r="Q535" s="123"/>
      <c r="R535" s="123"/>
      <c r="S535" s="123"/>
      <c r="T535" s="124"/>
      <c r="AT535" s="120" t="s">
        <v>171</v>
      </c>
      <c r="AU535" s="120" t="s">
        <v>90</v>
      </c>
      <c r="AV535" s="12" t="s">
        <v>90</v>
      </c>
      <c r="AW535" s="12" t="s">
        <v>42</v>
      </c>
      <c r="AX535" s="12" t="s">
        <v>82</v>
      </c>
      <c r="AY535" s="120" t="s">
        <v>163</v>
      </c>
    </row>
    <row r="536" spans="1:51" s="12" customFormat="1" ht="13.5">
      <c r="A536" s="350"/>
      <c r="B536" s="351"/>
      <c r="C536" s="350"/>
      <c r="D536" s="346" t="s">
        <v>171</v>
      </c>
      <c r="E536" s="352" t="s">
        <v>5</v>
      </c>
      <c r="F536" s="353" t="s">
        <v>321</v>
      </c>
      <c r="G536" s="350"/>
      <c r="H536" s="354">
        <v>1.388</v>
      </c>
      <c r="I536" s="350"/>
      <c r="J536" s="350"/>
      <c r="K536" s="350"/>
      <c r="L536" s="119"/>
      <c r="M536" s="122"/>
      <c r="N536" s="123"/>
      <c r="O536" s="123"/>
      <c r="P536" s="123"/>
      <c r="Q536" s="123"/>
      <c r="R536" s="123"/>
      <c r="S536" s="123"/>
      <c r="T536" s="124"/>
      <c r="AT536" s="120" t="s">
        <v>171</v>
      </c>
      <c r="AU536" s="120" t="s">
        <v>90</v>
      </c>
      <c r="AV536" s="12" t="s">
        <v>90</v>
      </c>
      <c r="AW536" s="12" t="s">
        <v>42</v>
      </c>
      <c r="AX536" s="12" t="s">
        <v>82</v>
      </c>
      <c r="AY536" s="120" t="s">
        <v>163</v>
      </c>
    </row>
    <row r="537" spans="1:51" s="12" customFormat="1" ht="13.5">
      <c r="A537" s="350"/>
      <c r="B537" s="351"/>
      <c r="C537" s="350"/>
      <c r="D537" s="346" t="s">
        <v>171</v>
      </c>
      <c r="E537" s="352" t="s">
        <v>5</v>
      </c>
      <c r="F537" s="353" t="s">
        <v>322</v>
      </c>
      <c r="G537" s="350"/>
      <c r="H537" s="354">
        <v>1.388</v>
      </c>
      <c r="I537" s="350"/>
      <c r="J537" s="350"/>
      <c r="K537" s="350"/>
      <c r="L537" s="119"/>
      <c r="M537" s="122"/>
      <c r="N537" s="123"/>
      <c r="O537" s="123"/>
      <c r="P537" s="123"/>
      <c r="Q537" s="123"/>
      <c r="R537" s="123"/>
      <c r="S537" s="123"/>
      <c r="T537" s="124"/>
      <c r="AT537" s="120" t="s">
        <v>171</v>
      </c>
      <c r="AU537" s="120" t="s">
        <v>90</v>
      </c>
      <c r="AV537" s="12" t="s">
        <v>90</v>
      </c>
      <c r="AW537" s="12" t="s">
        <v>42</v>
      </c>
      <c r="AX537" s="12" t="s">
        <v>82</v>
      </c>
      <c r="AY537" s="120" t="s">
        <v>163</v>
      </c>
    </row>
    <row r="538" spans="1:51" s="13" customFormat="1" ht="13.5">
      <c r="A538" s="355"/>
      <c r="B538" s="356"/>
      <c r="C538" s="355"/>
      <c r="D538" s="346" t="s">
        <v>171</v>
      </c>
      <c r="E538" s="357" t="s">
        <v>5</v>
      </c>
      <c r="F538" s="358" t="s">
        <v>179</v>
      </c>
      <c r="G538" s="355"/>
      <c r="H538" s="359">
        <v>9.664</v>
      </c>
      <c r="I538" s="355"/>
      <c r="J538" s="355"/>
      <c r="K538" s="355"/>
      <c r="L538" s="125"/>
      <c r="M538" s="127"/>
      <c r="N538" s="128"/>
      <c r="O538" s="128"/>
      <c r="P538" s="128"/>
      <c r="Q538" s="128"/>
      <c r="R538" s="128"/>
      <c r="S538" s="128"/>
      <c r="T538" s="129"/>
      <c r="AT538" s="126" t="s">
        <v>171</v>
      </c>
      <c r="AU538" s="126" t="s">
        <v>90</v>
      </c>
      <c r="AV538" s="13" t="s">
        <v>93</v>
      </c>
      <c r="AW538" s="13" t="s">
        <v>42</v>
      </c>
      <c r="AX538" s="13" t="s">
        <v>82</v>
      </c>
      <c r="AY538" s="126" t="s">
        <v>163</v>
      </c>
    </row>
    <row r="539" spans="1:51" s="12" customFormat="1" ht="13.5">
      <c r="A539" s="350"/>
      <c r="B539" s="351"/>
      <c r="C539" s="350"/>
      <c r="D539" s="346" t="s">
        <v>171</v>
      </c>
      <c r="E539" s="352" t="s">
        <v>5</v>
      </c>
      <c r="F539" s="353" t="s">
        <v>323</v>
      </c>
      <c r="G539" s="350"/>
      <c r="H539" s="354">
        <v>1.232</v>
      </c>
      <c r="I539" s="350"/>
      <c r="J539" s="350"/>
      <c r="K539" s="350"/>
      <c r="L539" s="119"/>
      <c r="M539" s="122"/>
      <c r="N539" s="123"/>
      <c r="O539" s="123"/>
      <c r="P539" s="123"/>
      <c r="Q539" s="123"/>
      <c r="R539" s="123"/>
      <c r="S539" s="123"/>
      <c r="T539" s="124"/>
      <c r="AT539" s="120" t="s">
        <v>171</v>
      </c>
      <c r="AU539" s="120" t="s">
        <v>90</v>
      </c>
      <c r="AV539" s="12" t="s">
        <v>90</v>
      </c>
      <c r="AW539" s="12" t="s">
        <v>42</v>
      </c>
      <c r="AX539" s="12" t="s">
        <v>82</v>
      </c>
      <c r="AY539" s="120" t="s">
        <v>163</v>
      </c>
    </row>
    <row r="540" spans="1:51" s="12" customFormat="1" ht="13.5">
      <c r="A540" s="350"/>
      <c r="B540" s="351"/>
      <c r="C540" s="350"/>
      <c r="D540" s="346" t="s">
        <v>171</v>
      </c>
      <c r="E540" s="352" t="s">
        <v>5</v>
      </c>
      <c r="F540" s="353" t="s">
        <v>324</v>
      </c>
      <c r="G540" s="350"/>
      <c r="H540" s="354">
        <v>1.258</v>
      </c>
      <c r="I540" s="350"/>
      <c r="J540" s="350"/>
      <c r="K540" s="350"/>
      <c r="L540" s="119"/>
      <c r="M540" s="122"/>
      <c r="N540" s="123"/>
      <c r="O540" s="123"/>
      <c r="P540" s="123"/>
      <c r="Q540" s="123"/>
      <c r="R540" s="123"/>
      <c r="S540" s="123"/>
      <c r="T540" s="124"/>
      <c r="AT540" s="120" t="s">
        <v>171</v>
      </c>
      <c r="AU540" s="120" t="s">
        <v>90</v>
      </c>
      <c r="AV540" s="12" t="s">
        <v>90</v>
      </c>
      <c r="AW540" s="12" t="s">
        <v>42</v>
      </c>
      <c r="AX540" s="12" t="s">
        <v>82</v>
      </c>
      <c r="AY540" s="120" t="s">
        <v>163</v>
      </c>
    </row>
    <row r="541" spans="1:51" s="12" customFormat="1" ht="13.5">
      <c r="A541" s="350"/>
      <c r="B541" s="351"/>
      <c r="C541" s="350"/>
      <c r="D541" s="346" t="s">
        <v>171</v>
      </c>
      <c r="E541" s="352" t="s">
        <v>5</v>
      </c>
      <c r="F541" s="353" t="s">
        <v>325</v>
      </c>
      <c r="G541" s="350"/>
      <c r="H541" s="354">
        <v>1.258</v>
      </c>
      <c r="I541" s="350"/>
      <c r="J541" s="350"/>
      <c r="K541" s="350"/>
      <c r="L541" s="119"/>
      <c r="M541" s="122"/>
      <c r="N541" s="123"/>
      <c r="O541" s="123"/>
      <c r="P541" s="123"/>
      <c r="Q541" s="123"/>
      <c r="R541" s="123"/>
      <c r="S541" s="123"/>
      <c r="T541" s="124"/>
      <c r="AT541" s="120" t="s">
        <v>171</v>
      </c>
      <c r="AU541" s="120" t="s">
        <v>90</v>
      </c>
      <c r="AV541" s="12" t="s">
        <v>90</v>
      </c>
      <c r="AW541" s="12" t="s">
        <v>42</v>
      </c>
      <c r="AX541" s="12" t="s">
        <v>82</v>
      </c>
      <c r="AY541" s="120" t="s">
        <v>163</v>
      </c>
    </row>
    <row r="542" spans="1:51" s="12" customFormat="1" ht="13.5">
      <c r="A542" s="350"/>
      <c r="B542" s="351"/>
      <c r="C542" s="350"/>
      <c r="D542" s="346" t="s">
        <v>171</v>
      </c>
      <c r="E542" s="352" t="s">
        <v>5</v>
      </c>
      <c r="F542" s="353" t="s">
        <v>326</v>
      </c>
      <c r="G542" s="350"/>
      <c r="H542" s="354">
        <v>1.388</v>
      </c>
      <c r="I542" s="350"/>
      <c r="J542" s="350"/>
      <c r="K542" s="350"/>
      <c r="L542" s="119"/>
      <c r="M542" s="122"/>
      <c r="N542" s="123"/>
      <c r="O542" s="123"/>
      <c r="P542" s="123"/>
      <c r="Q542" s="123"/>
      <c r="R542" s="123"/>
      <c r="S542" s="123"/>
      <c r="T542" s="124"/>
      <c r="AT542" s="120" t="s">
        <v>171</v>
      </c>
      <c r="AU542" s="120" t="s">
        <v>90</v>
      </c>
      <c r="AV542" s="12" t="s">
        <v>90</v>
      </c>
      <c r="AW542" s="12" t="s">
        <v>42</v>
      </c>
      <c r="AX542" s="12" t="s">
        <v>82</v>
      </c>
      <c r="AY542" s="120" t="s">
        <v>163</v>
      </c>
    </row>
    <row r="543" spans="1:51" s="12" customFormat="1" ht="13.5">
      <c r="A543" s="350"/>
      <c r="B543" s="351"/>
      <c r="C543" s="350"/>
      <c r="D543" s="346" t="s">
        <v>171</v>
      </c>
      <c r="E543" s="352" t="s">
        <v>5</v>
      </c>
      <c r="F543" s="353" t="s">
        <v>327</v>
      </c>
      <c r="G543" s="350"/>
      <c r="H543" s="354">
        <v>1.388</v>
      </c>
      <c r="I543" s="350"/>
      <c r="J543" s="350"/>
      <c r="K543" s="350"/>
      <c r="L543" s="119"/>
      <c r="M543" s="122"/>
      <c r="N543" s="123"/>
      <c r="O543" s="123"/>
      <c r="P543" s="123"/>
      <c r="Q543" s="123"/>
      <c r="R543" s="123"/>
      <c r="S543" s="123"/>
      <c r="T543" s="124"/>
      <c r="AT543" s="120" t="s">
        <v>171</v>
      </c>
      <c r="AU543" s="120" t="s">
        <v>90</v>
      </c>
      <c r="AV543" s="12" t="s">
        <v>90</v>
      </c>
      <c r="AW543" s="12" t="s">
        <v>42</v>
      </c>
      <c r="AX543" s="12" t="s">
        <v>82</v>
      </c>
      <c r="AY543" s="120" t="s">
        <v>163</v>
      </c>
    </row>
    <row r="544" spans="1:51" s="13" customFormat="1" ht="13.5">
      <c r="A544" s="355"/>
      <c r="B544" s="356"/>
      <c r="C544" s="355"/>
      <c r="D544" s="346" t="s">
        <v>171</v>
      </c>
      <c r="E544" s="357" t="s">
        <v>5</v>
      </c>
      <c r="F544" s="358" t="s">
        <v>181</v>
      </c>
      <c r="G544" s="355"/>
      <c r="H544" s="359">
        <v>6.524</v>
      </c>
      <c r="I544" s="355"/>
      <c r="J544" s="355"/>
      <c r="K544" s="355"/>
      <c r="L544" s="125"/>
      <c r="M544" s="127"/>
      <c r="N544" s="128"/>
      <c r="O544" s="128"/>
      <c r="P544" s="128"/>
      <c r="Q544" s="128"/>
      <c r="R544" s="128"/>
      <c r="S544" s="128"/>
      <c r="T544" s="129"/>
      <c r="AT544" s="126" t="s">
        <v>171</v>
      </c>
      <c r="AU544" s="126" t="s">
        <v>90</v>
      </c>
      <c r="AV544" s="13" t="s">
        <v>93</v>
      </c>
      <c r="AW544" s="13" t="s">
        <v>42</v>
      </c>
      <c r="AX544" s="13" t="s">
        <v>82</v>
      </c>
      <c r="AY544" s="126" t="s">
        <v>163</v>
      </c>
    </row>
    <row r="545" spans="1:51" s="12" customFormat="1" ht="13.5">
      <c r="A545" s="350"/>
      <c r="B545" s="351"/>
      <c r="C545" s="350"/>
      <c r="D545" s="346" t="s">
        <v>171</v>
      </c>
      <c r="E545" s="352" t="s">
        <v>5</v>
      </c>
      <c r="F545" s="353" t="s">
        <v>328</v>
      </c>
      <c r="G545" s="350"/>
      <c r="H545" s="354">
        <v>1.388</v>
      </c>
      <c r="I545" s="350"/>
      <c r="J545" s="350"/>
      <c r="K545" s="350"/>
      <c r="L545" s="119"/>
      <c r="M545" s="122"/>
      <c r="N545" s="123"/>
      <c r="O545" s="123"/>
      <c r="P545" s="123"/>
      <c r="Q545" s="123"/>
      <c r="R545" s="123"/>
      <c r="S545" s="123"/>
      <c r="T545" s="124"/>
      <c r="AT545" s="120" t="s">
        <v>171</v>
      </c>
      <c r="AU545" s="120" t="s">
        <v>90</v>
      </c>
      <c r="AV545" s="12" t="s">
        <v>90</v>
      </c>
      <c r="AW545" s="12" t="s">
        <v>42</v>
      </c>
      <c r="AX545" s="12" t="s">
        <v>82</v>
      </c>
      <c r="AY545" s="120" t="s">
        <v>163</v>
      </c>
    </row>
    <row r="546" spans="1:51" s="13" customFormat="1" ht="13.5">
      <c r="A546" s="355"/>
      <c r="B546" s="356"/>
      <c r="C546" s="355"/>
      <c r="D546" s="346" t="s">
        <v>171</v>
      </c>
      <c r="E546" s="357" t="s">
        <v>5</v>
      </c>
      <c r="F546" s="358" t="s">
        <v>184</v>
      </c>
      <c r="G546" s="355"/>
      <c r="H546" s="359">
        <v>1.388</v>
      </c>
      <c r="I546" s="355"/>
      <c r="J546" s="355"/>
      <c r="K546" s="355"/>
      <c r="L546" s="125"/>
      <c r="M546" s="127"/>
      <c r="N546" s="128"/>
      <c r="O546" s="128"/>
      <c r="P546" s="128"/>
      <c r="Q546" s="128"/>
      <c r="R546" s="128"/>
      <c r="S546" s="128"/>
      <c r="T546" s="129"/>
      <c r="AT546" s="126" t="s">
        <v>171</v>
      </c>
      <c r="AU546" s="126" t="s">
        <v>90</v>
      </c>
      <c r="AV546" s="13" t="s">
        <v>93</v>
      </c>
      <c r="AW546" s="13" t="s">
        <v>42</v>
      </c>
      <c r="AX546" s="13" t="s">
        <v>82</v>
      </c>
      <c r="AY546" s="126" t="s">
        <v>163</v>
      </c>
    </row>
    <row r="547" spans="1:51" s="14" customFormat="1" ht="13.5">
      <c r="A547" s="360"/>
      <c r="B547" s="361"/>
      <c r="C547" s="360"/>
      <c r="D547" s="362" t="s">
        <v>171</v>
      </c>
      <c r="E547" s="363" t="s">
        <v>5</v>
      </c>
      <c r="F547" s="364" t="s">
        <v>185</v>
      </c>
      <c r="G547" s="360"/>
      <c r="H547" s="365">
        <v>24.49</v>
      </c>
      <c r="I547" s="360"/>
      <c r="J547" s="360"/>
      <c r="K547" s="360"/>
      <c r="L547" s="130"/>
      <c r="M547" s="131"/>
      <c r="N547" s="132"/>
      <c r="O547" s="132"/>
      <c r="P547" s="132"/>
      <c r="Q547" s="132"/>
      <c r="R547" s="132"/>
      <c r="S547" s="132"/>
      <c r="T547" s="133"/>
      <c r="AT547" s="134" t="s">
        <v>171</v>
      </c>
      <c r="AU547" s="134" t="s">
        <v>90</v>
      </c>
      <c r="AV547" s="14" t="s">
        <v>96</v>
      </c>
      <c r="AW547" s="14" t="s">
        <v>42</v>
      </c>
      <c r="AX547" s="14" t="s">
        <v>44</v>
      </c>
      <c r="AY547" s="134" t="s">
        <v>163</v>
      </c>
    </row>
    <row r="548" spans="1:65" s="1" customFormat="1" ht="22.5" customHeight="1">
      <c r="A548" s="267"/>
      <c r="B548" s="268"/>
      <c r="C548" s="338" t="s">
        <v>536</v>
      </c>
      <c r="D548" s="338" t="s">
        <v>165</v>
      </c>
      <c r="E548" s="339" t="s">
        <v>537</v>
      </c>
      <c r="F548" s="340" t="s">
        <v>538</v>
      </c>
      <c r="G548" s="341" t="s">
        <v>188</v>
      </c>
      <c r="H548" s="342">
        <v>24.49</v>
      </c>
      <c r="I548" s="107"/>
      <c r="J548" s="343">
        <f>ROUND(I548*H548,2)</f>
        <v>0</v>
      </c>
      <c r="K548" s="340" t="s">
        <v>169</v>
      </c>
      <c r="L548" s="38"/>
      <c r="M548" s="108" t="s">
        <v>5</v>
      </c>
      <c r="N548" s="109" t="s">
        <v>53</v>
      </c>
      <c r="O548" s="39"/>
      <c r="P548" s="110">
        <f>O548*H548</f>
        <v>0</v>
      </c>
      <c r="Q548" s="110">
        <v>0</v>
      </c>
      <c r="R548" s="110">
        <f>Q548*H548</f>
        <v>0</v>
      </c>
      <c r="S548" s="110">
        <v>0</v>
      </c>
      <c r="T548" s="111">
        <f>S548*H548</f>
        <v>0</v>
      </c>
      <c r="AR548" s="24" t="s">
        <v>333</v>
      </c>
      <c r="AT548" s="24" t="s">
        <v>165</v>
      </c>
      <c r="AU548" s="24" t="s">
        <v>90</v>
      </c>
      <c r="AY548" s="24" t="s">
        <v>163</v>
      </c>
      <c r="BE548" s="112">
        <f>IF(N548="základní",J548,0)</f>
        <v>0</v>
      </c>
      <c r="BF548" s="112">
        <f>IF(N548="snížená",J548,0)</f>
        <v>0</v>
      </c>
      <c r="BG548" s="112">
        <f>IF(N548="zákl. přenesená",J548,0)</f>
        <v>0</v>
      </c>
      <c r="BH548" s="112">
        <f>IF(N548="sníž. přenesená",J548,0)</f>
        <v>0</v>
      </c>
      <c r="BI548" s="112">
        <f>IF(N548="nulová",J548,0)</f>
        <v>0</v>
      </c>
      <c r="BJ548" s="24" t="s">
        <v>44</v>
      </c>
      <c r="BK548" s="112">
        <f>ROUND(I548*H548,2)</f>
        <v>0</v>
      </c>
      <c r="BL548" s="24" t="s">
        <v>333</v>
      </c>
      <c r="BM548" s="24" t="s">
        <v>539</v>
      </c>
    </row>
    <row r="549" spans="1:51" s="11" customFormat="1" ht="13.5">
      <c r="A549" s="344"/>
      <c r="B549" s="345"/>
      <c r="C549" s="344"/>
      <c r="D549" s="346" t="s">
        <v>171</v>
      </c>
      <c r="E549" s="347" t="s">
        <v>5</v>
      </c>
      <c r="F549" s="348" t="s">
        <v>172</v>
      </c>
      <c r="G549" s="344"/>
      <c r="H549" s="349" t="s">
        <v>5</v>
      </c>
      <c r="I549" s="344"/>
      <c r="J549" s="344"/>
      <c r="K549" s="344"/>
      <c r="L549" s="113"/>
      <c r="M549" s="116"/>
      <c r="N549" s="117"/>
      <c r="O549" s="117"/>
      <c r="P549" s="117"/>
      <c r="Q549" s="117"/>
      <c r="R549" s="117"/>
      <c r="S549" s="117"/>
      <c r="T549" s="118"/>
      <c r="AT549" s="114" t="s">
        <v>171</v>
      </c>
      <c r="AU549" s="114" t="s">
        <v>90</v>
      </c>
      <c r="AV549" s="11" t="s">
        <v>44</v>
      </c>
      <c r="AW549" s="11" t="s">
        <v>42</v>
      </c>
      <c r="AX549" s="11" t="s">
        <v>82</v>
      </c>
      <c r="AY549" s="114" t="s">
        <v>163</v>
      </c>
    </row>
    <row r="550" spans="1:51" s="11" customFormat="1" ht="13.5">
      <c r="A550" s="344"/>
      <c r="B550" s="345"/>
      <c r="C550" s="344"/>
      <c r="D550" s="346" t="s">
        <v>171</v>
      </c>
      <c r="E550" s="347" t="s">
        <v>5</v>
      </c>
      <c r="F550" s="348" t="s">
        <v>310</v>
      </c>
      <c r="G550" s="344"/>
      <c r="H550" s="349" t="s">
        <v>5</v>
      </c>
      <c r="I550" s="344"/>
      <c r="J550" s="344"/>
      <c r="K550" s="344"/>
      <c r="L550" s="113"/>
      <c r="M550" s="116"/>
      <c r="N550" s="117"/>
      <c r="O550" s="117"/>
      <c r="P550" s="117"/>
      <c r="Q550" s="117"/>
      <c r="R550" s="117"/>
      <c r="S550" s="117"/>
      <c r="T550" s="118"/>
      <c r="AT550" s="114" t="s">
        <v>171</v>
      </c>
      <c r="AU550" s="114" t="s">
        <v>90</v>
      </c>
      <c r="AV550" s="11" t="s">
        <v>44</v>
      </c>
      <c r="AW550" s="11" t="s">
        <v>42</v>
      </c>
      <c r="AX550" s="11" t="s">
        <v>82</v>
      </c>
      <c r="AY550" s="114" t="s">
        <v>163</v>
      </c>
    </row>
    <row r="551" spans="1:51" s="12" customFormat="1" ht="13.5">
      <c r="A551" s="350"/>
      <c r="B551" s="351"/>
      <c r="C551" s="350"/>
      <c r="D551" s="346" t="s">
        <v>171</v>
      </c>
      <c r="E551" s="352" t="s">
        <v>5</v>
      </c>
      <c r="F551" s="353" t="s">
        <v>311</v>
      </c>
      <c r="G551" s="350"/>
      <c r="H551" s="354">
        <v>1.31</v>
      </c>
      <c r="I551" s="350"/>
      <c r="J551" s="350"/>
      <c r="K551" s="350"/>
      <c r="L551" s="119"/>
      <c r="M551" s="122"/>
      <c r="N551" s="123"/>
      <c r="O551" s="123"/>
      <c r="P551" s="123"/>
      <c r="Q551" s="123"/>
      <c r="R551" s="123"/>
      <c r="S551" s="123"/>
      <c r="T551" s="124"/>
      <c r="AT551" s="120" t="s">
        <v>171</v>
      </c>
      <c r="AU551" s="120" t="s">
        <v>90</v>
      </c>
      <c r="AV551" s="12" t="s">
        <v>90</v>
      </c>
      <c r="AW551" s="12" t="s">
        <v>42</v>
      </c>
      <c r="AX551" s="12" t="s">
        <v>82</v>
      </c>
      <c r="AY551" s="120" t="s">
        <v>163</v>
      </c>
    </row>
    <row r="552" spans="1:51" s="12" customFormat="1" ht="13.5">
      <c r="A552" s="350"/>
      <c r="B552" s="351"/>
      <c r="C552" s="350"/>
      <c r="D552" s="346" t="s">
        <v>171</v>
      </c>
      <c r="E552" s="352" t="s">
        <v>5</v>
      </c>
      <c r="F552" s="353" t="s">
        <v>312</v>
      </c>
      <c r="G552" s="350"/>
      <c r="H552" s="354">
        <v>1.401</v>
      </c>
      <c r="I552" s="350"/>
      <c r="J552" s="350"/>
      <c r="K552" s="350"/>
      <c r="L552" s="119"/>
      <c r="M552" s="122"/>
      <c r="N552" s="123"/>
      <c r="O552" s="123"/>
      <c r="P552" s="123"/>
      <c r="Q552" s="123"/>
      <c r="R552" s="123"/>
      <c r="S552" s="123"/>
      <c r="T552" s="124"/>
      <c r="AT552" s="120" t="s">
        <v>171</v>
      </c>
      <c r="AU552" s="120" t="s">
        <v>90</v>
      </c>
      <c r="AV552" s="12" t="s">
        <v>90</v>
      </c>
      <c r="AW552" s="12" t="s">
        <v>42</v>
      </c>
      <c r="AX552" s="12" t="s">
        <v>82</v>
      </c>
      <c r="AY552" s="120" t="s">
        <v>163</v>
      </c>
    </row>
    <row r="553" spans="1:51" s="12" customFormat="1" ht="13.5">
      <c r="A553" s="350"/>
      <c r="B553" s="351"/>
      <c r="C553" s="350"/>
      <c r="D553" s="346" t="s">
        <v>171</v>
      </c>
      <c r="E553" s="352" t="s">
        <v>5</v>
      </c>
      <c r="F553" s="353" t="s">
        <v>313</v>
      </c>
      <c r="G553" s="350"/>
      <c r="H553" s="354">
        <v>1.401</v>
      </c>
      <c r="I553" s="350"/>
      <c r="J553" s="350"/>
      <c r="K553" s="350"/>
      <c r="L553" s="119"/>
      <c r="M553" s="122"/>
      <c r="N553" s="123"/>
      <c r="O553" s="123"/>
      <c r="P553" s="123"/>
      <c r="Q553" s="123"/>
      <c r="R553" s="123"/>
      <c r="S553" s="123"/>
      <c r="T553" s="124"/>
      <c r="AT553" s="120" t="s">
        <v>171</v>
      </c>
      <c r="AU553" s="120" t="s">
        <v>90</v>
      </c>
      <c r="AV553" s="12" t="s">
        <v>90</v>
      </c>
      <c r="AW553" s="12" t="s">
        <v>42</v>
      </c>
      <c r="AX553" s="12" t="s">
        <v>82</v>
      </c>
      <c r="AY553" s="120" t="s">
        <v>163</v>
      </c>
    </row>
    <row r="554" spans="1:51" s="12" customFormat="1" ht="13.5">
      <c r="A554" s="350"/>
      <c r="B554" s="351"/>
      <c r="C554" s="350"/>
      <c r="D554" s="346" t="s">
        <v>171</v>
      </c>
      <c r="E554" s="352" t="s">
        <v>5</v>
      </c>
      <c r="F554" s="353" t="s">
        <v>314</v>
      </c>
      <c r="G554" s="350"/>
      <c r="H554" s="354">
        <v>1.401</v>
      </c>
      <c r="I554" s="350"/>
      <c r="J554" s="350"/>
      <c r="K554" s="350"/>
      <c r="L554" s="119"/>
      <c r="M554" s="122"/>
      <c r="N554" s="123"/>
      <c r="O554" s="123"/>
      <c r="P554" s="123"/>
      <c r="Q554" s="123"/>
      <c r="R554" s="123"/>
      <c r="S554" s="123"/>
      <c r="T554" s="124"/>
      <c r="AT554" s="120" t="s">
        <v>171</v>
      </c>
      <c r="AU554" s="120" t="s">
        <v>90</v>
      </c>
      <c r="AV554" s="12" t="s">
        <v>90</v>
      </c>
      <c r="AW554" s="12" t="s">
        <v>42</v>
      </c>
      <c r="AX554" s="12" t="s">
        <v>82</v>
      </c>
      <c r="AY554" s="120" t="s">
        <v>163</v>
      </c>
    </row>
    <row r="555" spans="1:51" s="12" customFormat="1" ht="13.5">
      <c r="A555" s="350"/>
      <c r="B555" s="351"/>
      <c r="C555" s="350"/>
      <c r="D555" s="346" t="s">
        <v>171</v>
      </c>
      <c r="E555" s="352" t="s">
        <v>5</v>
      </c>
      <c r="F555" s="353" t="s">
        <v>315</v>
      </c>
      <c r="G555" s="350"/>
      <c r="H555" s="354">
        <v>1.401</v>
      </c>
      <c r="I555" s="350"/>
      <c r="J555" s="350"/>
      <c r="K555" s="350"/>
      <c r="L555" s="119"/>
      <c r="M555" s="122"/>
      <c r="N555" s="123"/>
      <c r="O555" s="123"/>
      <c r="P555" s="123"/>
      <c r="Q555" s="123"/>
      <c r="R555" s="123"/>
      <c r="S555" s="123"/>
      <c r="T555" s="124"/>
      <c r="AT555" s="120" t="s">
        <v>171</v>
      </c>
      <c r="AU555" s="120" t="s">
        <v>90</v>
      </c>
      <c r="AV555" s="12" t="s">
        <v>90</v>
      </c>
      <c r="AW555" s="12" t="s">
        <v>42</v>
      </c>
      <c r="AX555" s="12" t="s">
        <v>82</v>
      </c>
      <c r="AY555" s="120" t="s">
        <v>163</v>
      </c>
    </row>
    <row r="556" spans="1:51" s="13" customFormat="1" ht="13.5">
      <c r="A556" s="355"/>
      <c r="B556" s="356"/>
      <c r="C556" s="355"/>
      <c r="D556" s="346" t="s">
        <v>171</v>
      </c>
      <c r="E556" s="357" t="s">
        <v>5</v>
      </c>
      <c r="F556" s="358" t="s">
        <v>176</v>
      </c>
      <c r="G556" s="355"/>
      <c r="H556" s="359">
        <v>6.914</v>
      </c>
      <c r="I556" s="355"/>
      <c r="J556" s="355"/>
      <c r="K556" s="355"/>
      <c r="L556" s="125"/>
      <c r="M556" s="127"/>
      <c r="N556" s="128"/>
      <c r="O556" s="128"/>
      <c r="P556" s="128"/>
      <c r="Q556" s="128"/>
      <c r="R556" s="128"/>
      <c r="S556" s="128"/>
      <c r="T556" s="129"/>
      <c r="AT556" s="126" t="s">
        <v>171</v>
      </c>
      <c r="AU556" s="126" t="s">
        <v>90</v>
      </c>
      <c r="AV556" s="13" t="s">
        <v>93</v>
      </c>
      <c r="AW556" s="13" t="s">
        <v>42</v>
      </c>
      <c r="AX556" s="13" t="s">
        <v>82</v>
      </c>
      <c r="AY556" s="126" t="s">
        <v>163</v>
      </c>
    </row>
    <row r="557" spans="1:51" s="12" customFormat="1" ht="13.5">
      <c r="A557" s="350"/>
      <c r="B557" s="351"/>
      <c r="C557" s="350"/>
      <c r="D557" s="346" t="s">
        <v>171</v>
      </c>
      <c r="E557" s="352" t="s">
        <v>5</v>
      </c>
      <c r="F557" s="353" t="s">
        <v>316</v>
      </c>
      <c r="G557" s="350"/>
      <c r="H557" s="354">
        <v>1.388</v>
      </c>
      <c r="I557" s="350"/>
      <c r="J557" s="350"/>
      <c r="K557" s="350"/>
      <c r="L557" s="119"/>
      <c r="M557" s="122"/>
      <c r="N557" s="123"/>
      <c r="O557" s="123"/>
      <c r="P557" s="123"/>
      <c r="Q557" s="123"/>
      <c r="R557" s="123"/>
      <c r="S557" s="123"/>
      <c r="T557" s="124"/>
      <c r="AT557" s="120" t="s">
        <v>171</v>
      </c>
      <c r="AU557" s="120" t="s">
        <v>90</v>
      </c>
      <c r="AV557" s="12" t="s">
        <v>90</v>
      </c>
      <c r="AW557" s="12" t="s">
        <v>42</v>
      </c>
      <c r="AX557" s="12" t="s">
        <v>82</v>
      </c>
      <c r="AY557" s="120" t="s">
        <v>163</v>
      </c>
    </row>
    <row r="558" spans="1:51" s="12" customFormat="1" ht="13.5">
      <c r="A558" s="350"/>
      <c r="B558" s="351"/>
      <c r="C558" s="350"/>
      <c r="D558" s="346" t="s">
        <v>171</v>
      </c>
      <c r="E558" s="352" t="s">
        <v>5</v>
      </c>
      <c r="F558" s="353" t="s">
        <v>317</v>
      </c>
      <c r="G558" s="350"/>
      <c r="H558" s="354">
        <v>1.388</v>
      </c>
      <c r="I558" s="350"/>
      <c r="J558" s="350"/>
      <c r="K558" s="350"/>
      <c r="L558" s="119"/>
      <c r="M558" s="122"/>
      <c r="N558" s="123"/>
      <c r="O558" s="123"/>
      <c r="P558" s="123"/>
      <c r="Q558" s="123"/>
      <c r="R558" s="123"/>
      <c r="S558" s="123"/>
      <c r="T558" s="124"/>
      <c r="AT558" s="120" t="s">
        <v>171</v>
      </c>
      <c r="AU558" s="120" t="s">
        <v>90</v>
      </c>
      <c r="AV558" s="12" t="s">
        <v>90</v>
      </c>
      <c r="AW558" s="12" t="s">
        <v>42</v>
      </c>
      <c r="AX558" s="12" t="s">
        <v>82</v>
      </c>
      <c r="AY558" s="120" t="s">
        <v>163</v>
      </c>
    </row>
    <row r="559" spans="1:51" s="12" customFormat="1" ht="13.5">
      <c r="A559" s="350"/>
      <c r="B559" s="351"/>
      <c r="C559" s="350"/>
      <c r="D559" s="346" t="s">
        <v>171</v>
      </c>
      <c r="E559" s="352" t="s">
        <v>5</v>
      </c>
      <c r="F559" s="353" t="s">
        <v>318</v>
      </c>
      <c r="G559" s="350"/>
      <c r="H559" s="354">
        <v>1.31</v>
      </c>
      <c r="I559" s="350"/>
      <c r="J559" s="350"/>
      <c r="K559" s="350"/>
      <c r="L559" s="119"/>
      <c r="M559" s="122"/>
      <c r="N559" s="123"/>
      <c r="O559" s="123"/>
      <c r="P559" s="123"/>
      <c r="Q559" s="123"/>
      <c r="R559" s="123"/>
      <c r="S559" s="123"/>
      <c r="T559" s="124"/>
      <c r="AT559" s="120" t="s">
        <v>171</v>
      </c>
      <c r="AU559" s="120" t="s">
        <v>90</v>
      </c>
      <c r="AV559" s="12" t="s">
        <v>90</v>
      </c>
      <c r="AW559" s="12" t="s">
        <v>42</v>
      </c>
      <c r="AX559" s="12" t="s">
        <v>82</v>
      </c>
      <c r="AY559" s="120" t="s">
        <v>163</v>
      </c>
    </row>
    <row r="560" spans="1:51" s="12" customFormat="1" ht="13.5">
      <c r="A560" s="350"/>
      <c r="B560" s="351"/>
      <c r="C560" s="350"/>
      <c r="D560" s="346" t="s">
        <v>171</v>
      </c>
      <c r="E560" s="352" t="s">
        <v>5</v>
      </c>
      <c r="F560" s="353" t="s">
        <v>319</v>
      </c>
      <c r="G560" s="350"/>
      <c r="H560" s="354">
        <v>1.401</v>
      </c>
      <c r="I560" s="350"/>
      <c r="J560" s="350"/>
      <c r="K560" s="350"/>
      <c r="L560" s="119"/>
      <c r="M560" s="122"/>
      <c r="N560" s="123"/>
      <c r="O560" s="123"/>
      <c r="P560" s="123"/>
      <c r="Q560" s="123"/>
      <c r="R560" s="123"/>
      <c r="S560" s="123"/>
      <c r="T560" s="124"/>
      <c r="AT560" s="120" t="s">
        <v>171</v>
      </c>
      <c r="AU560" s="120" t="s">
        <v>90</v>
      </c>
      <c r="AV560" s="12" t="s">
        <v>90</v>
      </c>
      <c r="AW560" s="12" t="s">
        <v>42</v>
      </c>
      <c r="AX560" s="12" t="s">
        <v>82</v>
      </c>
      <c r="AY560" s="120" t="s">
        <v>163</v>
      </c>
    </row>
    <row r="561" spans="1:51" s="12" customFormat="1" ht="13.5">
      <c r="A561" s="350"/>
      <c r="B561" s="351"/>
      <c r="C561" s="350"/>
      <c r="D561" s="346" t="s">
        <v>171</v>
      </c>
      <c r="E561" s="352" t="s">
        <v>5</v>
      </c>
      <c r="F561" s="353" t="s">
        <v>320</v>
      </c>
      <c r="G561" s="350"/>
      <c r="H561" s="354">
        <v>1.401</v>
      </c>
      <c r="I561" s="350"/>
      <c r="J561" s="350"/>
      <c r="K561" s="350"/>
      <c r="L561" s="119"/>
      <c r="M561" s="122"/>
      <c r="N561" s="123"/>
      <c r="O561" s="123"/>
      <c r="P561" s="123"/>
      <c r="Q561" s="123"/>
      <c r="R561" s="123"/>
      <c r="S561" s="123"/>
      <c r="T561" s="124"/>
      <c r="AT561" s="120" t="s">
        <v>171</v>
      </c>
      <c r="AU561" s="120" t="s">
        <v>90</v>
      </c>
      <c r="AV561" s="12" t="s">
        <v>90</v>
      </c>
      <c r="AW561" s="12" t="s">
        <v>42</v>
      </c>
      <c r="AX561" s="12" t="s">
        <v>82</v>
      </c>
      <c r="AY561" s="120" t="s">
        <v>163</v>
      </c>
    </row>
    <row r="562" spans="1:51" s="12" customFormat="1" ht="13.5">
      <c r="A562" s="350"/>
      <c r="B562" s="351"/>
      <c r="C562" s="350"/>
      <c r="D562" s="346" t="s">
        <v>171</v>
      </c>
      <c r="E562" s="352" t="s">
        <v>5</v>
      </c>
      <c r="F562" s="353" t="s">
        <v>321</v>
      </c>
      <c r="G562" s="350"/>
      <c r="H562" s="354">
        <v>1.388</v>
      </c>
      <c r="I562" s="350"/>
      <c r="J562" s="350"/>
      <c r="K562" s="350"/>
      <c r="L562" s="119"/>
      <c r="M562" s="122"/>
      <c r="N562" s="123"/>
      <c r="O562" s="123"/>
      <c r="P562" s="123"/>
      <c r="Q562" s="123"/>
      <c r="R562" s="123"/>
      <c r="S562" s="123"/>
      <c r="T562" s="124"/>
      <c r="AT562" s="120" t="s">
        <v>171</v>
      </c>
      <c r="AU562" s="120" t="s">
        <v>90</v>
      </c>
      <c r="AV562" s="12" t="s">
        <v>90</v>
      </c>
      <c r="AW562" s="12" t="s">
        <v>42</v>
      </c>
      <c r="AX562" s="12" t="s">
        <v>82</v>
      </c>
      <c r="AY562" s="120" t="s">
        <v>163</v>
      </c>
    </row>
    <row r="563" spans="1:51" s="12" customFormat="1" ht="13.5">
      <c r="A563" s="350"/>
      <c r="B563" s="351"/>
      <c r="C563" s="350"/>
      <c r="D563" s="346" t="s">
        <v>171</v>
      </c>
      <c r="E563" s="352" t="s">
        <v>5</v>
      </c>
      <c r="F563" s="353" t="s">
        <v>322</v>
      </c>
      <c r="G563" s="350"/>
      <c r="H563" s="354">
        <v>1.388</v>
      </c>
      <c r="I563" s="350"/>
      <c r="J563" s="350"/>
      <c r="K563" s="350"/>
      <c r="L563" s="119"/>
      <c r="M563" s="122"/>
      <c r="N563" s="123"/>
      <c r="O563" s="123"/>
      <c r="P563" s="123"/>
      <c r="Q563" s="123"/>
      <c r="R563" s="123"/>
      <c r="S563" s="123"/>
      <c r="T563" s="124"/>
      <c r="AT563" s="120" t="s">
        <v>171</v>
      </c>
      <c r="AU563" s="120" t="s">
        <v>90</v>
      </c>
      <c r="AV563" s="12" t="s">
        <v>90</v>
      </c>
      <c r="AW563" s="12" t="s">
        <v>42</v>
      </c>
      <c r="AX563" s="12" t="s">
        <v>82</v>
      </c>
      <c r="AY563" s="120" t="s">
        <v>163</v>
      </c>
    </row>
    <row r="564" spans="1:51" s="13" customFormat="1" ht="13.5">
      <c r="A564" s="355"/>
      <c r="B564" s="356"/>
      <c r="C564" s="355"/>
      <c r="D564" s="346" t="s">
        <v>171</v>
      </c>
      <c r="E564" s="357" t="s">
        <v>5</v>
      </c>
      <c r="F564" s="358" t="s">
        <v>179</v>
      </c>
      <c r="G564" s="355"/>
      <c r="H564" s="359">
        <v>9.664</v>
      </c>
      <c r="I564" s="355"/>
      <c r="J564" s="355"/>
      <c r="K564" s="355"/>
      <c r="L564" s="125"/>
      <c r="M564" s="127"/>
      <c r="N564" s="128"/>
      <c r="O564" s="128"/>
      <c r="P564" s="128"/>
      <c r="Q564" s="128"/>
      <c r="R564" s="128"/>
      <c r="S564" s="128"/>
      <c r="T564" s="129"/>
      <c r="AT564" s="126" t="s">
        <v>171</v>
      </c>
      <c r="AU564" s="126" t="s">
        <v>90</v>
      </c>
      <c r="AV564" s="13" t="s">
        <v>93</v>
      </c>
      <c r="AW564" s="13" t="s">
        <v>42</v>
      </c>
      <c r="AX564" s="13" t="s">
        <v>82</v>
      </c>
      <c r="AY564" s="126" t="s">
        <v>163</v>
      </c>
    </row>
    <row r="565" spans="1:51" s="12" customFormat="1" ht="13.5">
      <c r="A565" s="350"/>
      <c r="B565" s="351"/>
      <c r="C565" s="350"/>
      <c r="D565" s="346" t="s">
        <v>171</v>
      </c>
      <c r="E565" s="352" t="s">
        <v>5</v>
      </c>
      <c r="F565" s="353" t="s">
        <v>323</v>
      </c>
      <c r="G565" s="350"/>
      <c r="H565" s="354">
        <v>1.232</v>
      </c>
      <c r="I565" s="350"/>
      <c r="J565" s="350"/>
      <c r="K565" s="350"/>
      <c r="L565" s="119"/>
      <c r="M565" s="122"/>
      <c r="N565" s="123"/>
      <c r="O565" s="123"/>
      <c r="P565" s="123"/>
      <c r="Q565" s="123"/>
      <c r="R565" s="123"/>
      <c r="S565" s="123"/>
      <c r="T565" s="124"/>
      <c r="AT565" s="120" t="s">
        <v>171</v>
      </c>
      <c r="AU565" s="120" t="s">
        <v>90</v>
      </c>
      <c r="AV565" s="12" t="s">
        <v>90</v>
      </c>
      <c r="AW565" s="12" t="s">
        <v>42</v>
      </c>
      <c r="AX565" s="12" t="s">
        <v>82</v>
      </c>
      <c r="AY565" s="120" t="s">
        <v>163</v>
      </c>
    </row>
    <row r="566" spans="1:51" s="12" customFormat="1" ht="13.5">
      <c r="A566" s="350"/>
      <c r="B566" s="351"/>
      <c r="C566" s="350"/>
      <c r="D566" s="346" t="s">
        <v>171</v>
      </c>
      <c r="E566" s="352" t="s">
        <v>5</v>
      </c>
      <c r="F566" s="353" t="s">
        <v>324</v>
      </c>
      <c r="G566" s="350"/>
      <c r="H566" s="354">
        <v>1.258</v>
      </c>
      <c r="I566" s="350"/>
      <c r="J566" s="350"/>
      <c r="K566" s="350"/>
      <c r="L566" s="119"/>
      <c r="M566" s="122"/>
      <c r="N566" s="123"/>
      <c r="O566" s="123"/>
      <c r="P566" s="123"/>
      <c r="Q566" s="123"/>
      <c r="R566" s="123"/>
      <c r="S566" s="123"/>
      <c r="T566" s="124"/>
      <c r="AT566" s="120" t="s">
        <v>171</v>
      </c>
      <c r="AU566" s="120" t="s">
        <v>90</v>
      </c>
      <c r="AV566" s="12" t="s">
        <v>90</v>
      </c>
      <c r="AW566" s="12" t="s">
        <v>42</v>
      </c>
      <c r="AX566" s="12" t="s">
        <v>82</v>
      </c>
      <c r="AY566" s="120" t="s">
        <v>163</v>
      </c>
    </row>
    <row r="567" spans="1:51" s="12" customFormat="1" ht="13.5">
      <c r="A567" s="350"/>
      <c r="B567" s="351"/>
      <c r="C567" s="350"/>
      <c r="D567" s="346" t="s">
        <v>171</v>
      </c>
      <c r="E567" s="352" t="s">
        <v>5</v>
      </c>
      <c r="F567" s="353" t="s">
        <v>325</v>
      </c>
      <c r="G567" s="350"/>
      <c r="H567" s="354">
        <v>1.258</v>
      </c>
      <c r="I567" s="350"/>
      <c r="J567" s="350"/>
      <c r="K567" s="350"/>
      <c r="L567" s="119"/>
      <c r="M567" s="122"/>
      <c r="N567" s="123"/>
      <c r="O567" s="123"/>
      <c r="P567" s="123"/>
      <c r="Q567" s="123"/>
      <c r="R567" s="123"/>
      <c r="S567" s="123"/>
      <c r="T567" s="124"/>
      <c r="AT567" s="120" t="s">
        <v>171</v>
      </c>
      <c r="AU567" s="120" t="s">
        <v>90</v>
      </c>
      <c r="AV567" s="12" t="s">
        <v>90</v>
      </c>
      <c r="AW567" s="12" t="s">
        <v>42</v>
      </c>
      <c r="AX567" s="12" t="s">
        <v>82</v>
      </c>
      <c r="AY567" s="120" t="s">
        <v>163</v>
      </c>
    </row>
    <row r="568" spans="1:51" s="12" customFormat="1" ht="13.5">
      <c r="A568" s="350"/>
      <c r="B568" s="351"/>
      <c r="C568" s="350"/>
      <c r="D568" s="346" t="s">
        <v>171</v>
      </c>
      <c r="E568" s="352" t="s">
        <v>5</v>
      </c>
      <c r="F568" s="353" t="s">
        <v>326</v>
      </c>
      <c r="G568" s="350"/>
      <c r="H568" s="354">
        <v>1.388</v>
      </c>
      <c r="I568" s="350"/>
      <c r="J568" s="350"/>
      <c r="K568" s="350"/>
      <c r="L568" s="119"/>
      <c r="M568" s="122"/>
      <c r="N568" s="123"/>
      <c r="O568" s="123"/>
      <c r="P568" s="123"/>
      <c r="Q568" s="123"/>
      <c r="R568" s="123"/>
      <c r="S568" s="123"/>
      <c r="T568" s="124"/>
      <c r="AT568" s="120" t="s">
        <v>171</v>
      </c>
      <c r="AU568" s="120" t="s">
        <v>90</v>
      </c>
      <c r="AV568" s="12" t="s">
        <v>90</v>
      </c>
      <c r="AW568" s="12" t="s">
        <v>42</v>
      </c>
      <c r="AX568" s="12" t="s">
        <v>82</v>
      </c>
      <c r="AY568" s="120" t="s">
        <v>163</v>
      </c>
    </row>
    <row r="569" spans="1:51" s="12" customFormat="1" ht="13.5">
      <c r="A569" s="350"/>
      <c r="B569" s="351"/>
      <c r="C569" s="350"/>
      <c r="D569" s="346" t="s">
        <v>171</v>
      </c>
      <c r="E569" s="352" t="s">
        <v>5</v>
      </c>
      <c r="F569" s="353" t="s">
        <v>327</v>
      </c>
      <c r="G569" s="350"/>
      <c r="H569" s="354">
        <v>1.388</v>
      </c>
      <c r="I569" s="350"/>
      <c r="J569" s="350"/>
      <c r="K569" s="350"/>
      <c r="L569" s="119"/>
      <c r="M569" s="122"/>
      <c r="N569" s="123"/>
      <c r="O569" s="123"/>
      <c r="P569" s="123"/>
      <c r="Q569" s="123"/>
      <c r="R569" s="123"/>
      <c r="S569" s="123"/>
      <c r="T569" s="124"/>
      <c r="AT569" s="120" t="s">
        <v>171</v>
      </c>
      <c r="AU569" s="120" t="s">
        <v>90</v>
      </c>
      <c r="AV569" s="12" t="s">
        <v>90</v>
      </c>
      <c r="AW569" s="12" t="s">
        <v>42</v>
      </c>
      <c r="AX569" s="12" t="s">
        <v>82</v>
      </c>
      <c r="AY569" s="120" t="s">
        <v>163</v>
      </c>
    </row>
    <row r="570" spans="1:51" s="13" customFormat="1" ht="13.5">
      <c r="A570" s="355"/>
      <c r="B570" s="356"/>
      <c r="C570" s="355"/>
      <c r="D570" s="346" t="s">
        <v>171</v>
      </c>
      <c r="E570" s="357" t="s">
        <v>5</v>
      </c>
      <c r="F570" s="358" t="s">
        <v>181</v>
      </c>
      <c r="G570" s="355"/>
      <c r="H570" s="359">
        <v>6.524</v>
      </c>
      <c r="I570" s="355"/>
      <c r="J570" s="355"/>
      <c r="K570" s="355"/>
      <c r="L570" s="125"/>
      <c r="M570" s="127"/>
      <c r="N570" s="128"/>
      <c r="O570" s="128"/>
      <c r="P570" s="128"/>
      <c r="Q570" s="128"/>
      <c r="R570" s="128"/>
      <c r="S570" s="128"/>
      <c r="T570" s="129"/>
      <c r="AT570" s="126" t="s">
        <v>171</v>
      </c>
      <c r="AU570" s="126" t="s">
        <v>90</v>
      </c>
      <c r="AV570" s="13" t="s">
        <v>93</v>
      </c>
      <c r="AW570" s="13" t="s">
        <v>42</v>
      </c>
      <c r="AX570" s="13" t="s">
        <v>82</v>
      </c>
      <c r="AY570" s="126" t="s">
        <v>163</v>
      </c>
    </row>
    <row r="571" spans="1:51" s="12" customFormat="1" ht="13.5">
      <c r="A571" s="350"/>
      <c r="B571" s="351"/>
      <c r="C571" s="350"/>
      <c r="D571" s="346" t="s">
        <v>171</v>
      </c>
      <c r="E571" s="352" t="s">
        <v>5</v>
      </c>
      <c r="F571" s="353" t="s">
        <v>328</v>
      </c>
      <c r="G571" s="350"/>
      <c r="H571" s="354">
        <v>1.388</v>
      </c>
      <c r="I571" s="350"/>
      <c r="J571" s="350"/>
      <c r="K571" s="350"/>
      <c r="L571" s="119"/>
      <c r="M571" s="122"/>
      <c r="N571" s="123"/>
      <c r="O571" s="123"/>
      <c r="P571" s="123"/>
      <c r="Q571" s="123"/>
      <c r="R571" s="123"/>
      <c r="S571" s="123"/>
      <c r="T571" s="124"/>
      <c r="AT571" s="120" t="s">
        <v>171</v>
      </c>
      <c r="AU571" s="120" t="s">
        <v>90</v>
      </c>
      <c r="AV571" s="12" t="s">
        <v>90</v>
      </c>
      <c r="AW571" s="12" t="s">
        <v>42</v>
      </c>
      <c r="AX571" s="12" t="s">
        <v>82</v>
      </c>
      <c r="AY571" s="120" t="s">
        <v>163</v>
      </c>
    </row>
    <row r="572" spans="1:51" s="13" customFormat="1" ht="13.5">
      <c r="A572" s="355"/>
      <c r="B572" s="356"/>
      <c r="C572" s="355"/>
      <c r="D572" s="346" t="s">
        <v>171</v>
      </c>
      <c r="E572" s="357" t="s">
        <v>5</v>
      </c>
      <c r="F572" s="358" t="s">
        <v>184</v>
      </c>
      <c r="G572" s="355"/>
      <c r="H572" s="359">
        <v>1.388</v>
      </c>
      <c r="I572" s="355"/>
      <c r="J572" s="355"/>
      <c r="K572" s="355"/>
      <c r="L572" s="125"/>
      <c r="M572" s="127"/>
      <c r="N572" s="128"/>
      <c r="O572" s="128"/>
      <c r="P572" s="128"/>
      <c r="Q572" s="128"/>
      <c r="R572" s="128"/>
      <c r="S572" s="128"/>
      <c r="T572" s="129"/>
      <c r="AT572" s="126" t="s">
        <v>171</v>
      </c>
      <c r="AU572" s="126" t="s">
        <v>90</v>
      </c>
      <c r="AV572" s="13" t="s">
        <v>93</v>
      </c>
      <c r="AW572" s="13" t="s">
        <v>42</v>
      </c>
      <c r="AX572" s="13" t="s">
        <v>82</v>
      </c>
      <c r="AY572" s="126" t="s">
        <v>163</v>
      </c>
    </row>
    <row r="573" spans="1:51" s="14" customFormat="1" ht="13.5">
      <c r="A573" s="360"/>
      <c r="B573" s="361"/>
      <c r="C573" s="360"/>
      <c r="D573" s="362" t="s">
        <v>171</v>
      </c>
      <c r="E573" s="363" t="s">
        <v>5</v>
      </c>
      <c r="F573" s="364" t="s">
        <v>185</v>
      </c>
      <c r="G573" s="360"/>
      <c r="H573" s="365">
        <v>24.49</v>
      </c>
      <c r="I573" s="360"/>
      <c r="J573" s="360"/>
      <c r="K573" s="360"/>
      <c r="L573" s="130"/>
      <c r="M573" s="131"/>
      <c r="N573" s="132"/>
      <c r="O573" s="132"/>
      <c r="P573" s="132"/>
      <c r="Q573" s="132"/>
      <c r="R573" s="132"/>
      <c r="S573" s="132"/>
      <c r="T573" s="133"/>
      <c r="AT573" s="134" t="s">
        <v>171</v>
      </c>
      <c r="AU573" s="134" t="s">
        <v>90</v>
      </c>
      <c r="AV573" s="14" t="s">
        <v>96</v>
      </c>
      <c r="AW573" s="14" t="s">
        <v>42</v>
      </c>
      <c r="AX573" s="14" t="s">
        <v>44</v>
      </c>
      <c r="AY573" s="134" t="s">
        <v>163</v>
      </c>
    </row>
    <row r="574" spans="1:65" s="1" customFormat="1" ht="22.5" customHeight="1">
      <c r="A574" s="267"/>
      <c r="B574" s="268"/>
      <c r="C574" s="338" t="s">
        <v>540</v>
      </c>
      <c r="D574" s="338" t="s">
        <v>165</v>
      </c>
      <c r="E574" s="339" t="s">
        <v>541</v>
      </c>
      <c r="F574" s="340" t="s">
        <v>542</v>
      </c>
      <c r="G574" s="341" t="s">
        <v>188</v>
      </c>
      <c r="H574" s="342">
        <v>24.49</v>
      </c>
      <c r="I574" s="107"/>
      <c r="J574" s="343">
        <f>ROUND(I574*H574,2)</f>
        <v>0</v>
      </c>
      <c r="K574" s="340" t="s">
        <v>169</v>
      </c>
      <c r="L574" s="38"/>
      <c r="M574" s="108" t="s">
        <v>5</v>
      </c>
      <c r="N574" s="109" t="s">
        <v>53</v>
      </c>
      <c r="O574" s="39"/>
      <c r="P574" s="110">
        <f>O574*H574</f>
        <v>0</v>
      </c>
      <c r="Q574" s="110">
        <v>0.00012</v>
      </c>
      <c r="R574" s="110">
        <f>Q574*H574</f>
        <v>0.0029388</v>
      </c>
      <c r="S574" s="110">
        <v>0</v>
      </c>
      <c r="T574" s="111">
        <f>S574*H574</f>
        <v>0</v>
      </c>
      <c r="AR574" s="24" t="s">
        <v>333</v>
      </c>
      <c r="AT574" s="24" t="s">
        <v>165</v>
      </c>
      <c r="AU574" s="24" t="s">
        <v>90</v>
      </c>
      <c r="AY574" s="24" t="s">
        <v>163</v>
      </c>
      <c r="BE574" s="112">
        <f>IF(N574="základní",J574,0)</f>
        <v>0</v>
      </c>
      <c r="BF574" s="112">
        <f>IF(N574="snížená",J574,0)</f>
        <v>0</v>
      </c>
      <c r="BG574" s="112">
        <f>IF(N574="zákl. přenesená",J574,0)</f>
        <v>0</v>
      </c>
      <c r="BH574" s="112">
        <f>IF(N574="sníž. přenesená",J574,0)</f>
        <v>0</v>
      </c>
      <c r="BI574" s="112">
        <f>IF(N574="nulová",J574,0)</f>
        <v>0</v>
      </c>
      <c r="BJ574" s="24" t="s">
        <v>44</v>
      </c>
      <c r="BK574" s="112">
        <f>ROUND(I574*H574,2)</f>
        <v>0</v>
      </c>
      <c r="BL574" s="24" t="s">
        <v>333</v>
      </c>
      <c r="BM574" s="24" t="s">
        <v>543</v>
      </c>
    </row>
    <row r="575" spans="1:51" s="11" customFormat="1" ht="13.5">
      <c r="A575" s="344"/>
      <c r="B575" s="345"/>
      <c r="C575" s="344"/>
      <c r="D575" s="346" t="s">
        <v>171</v>
      </c>
      <c r="E575" s="347" t="s">
        <v>5</v>
      </c>
      <c r="F575" s="348" t="s">
        <v>172</v>
      </c>
      <c r="G575" s="344"/>
      <c r="H575" s="349" t="s">
        <v>5</v>
      </c>
      <c r="I575" s="344"/>
      <c r="J575" s="344"/>
      <c r="K575" s="344"/>
      <c r="L575" s="113"/>
      <c r="M575" s="116"/>
      <c r="N575" s="117"/>
      <c r="O575" s="117"/>
      <c r="P575" s="117"/>
      <c r="Q575" s="117"/>
      <c r="R575" s="117"/>
      <c r="S575" s="117"/>
      <c r="T575" s="118"/>
      <c r="AT575" s="114" t="s">
        <v>171</v>
      </c>
      <c r="AU575" s="114" t="s">
        <v>90</v>
      </c>
      <c r="AV575" s="11" t="s">
        <v>44</v>
      </c>
      <c r="AW575" s="11" t="s">
        <v>42</v>
      </c>
      <c r="AX575" s="11" t="s">
        <v>82</v>
      </c>
      <c r="AY575" s="114" t="s">
        <v>163</v>
      </c>
    </row>
    <row r="576" spans="1:51" s="11" customFormat="1" ht="13.5">
      <c r="A576" s="344"/>
      <c r="B576" s="345"/>
      <c r="C576" s="344"/>
      <c r="D576" s="346" t="s">
        <v>171</v>
      </c>
      <c r="E576" s="347" t="s">
        <v>5</v>
      </c>
      <c r="F576" s="348" t="s">
        <v>310</v>
      </c>
      <c r="G576" s="344"/>
      <c r="H576" s="349" t="s">
        <v>5</v>
      </c>
      <c r="I576" s="344"/>
      <c r="J576" s="344"/>
      <c r="K576" s="344"/>
      <c r="L576" s="113"/>
      <c r="M576" s="116"/>
      <c r="N576" s="117"/>
      <c r="O576" s="117"/>
      <c r="P576" s="117"/>
      <c r="Q576" s="117"/>
      <c r="R576" s="117"/>
      <c r="S576" s="117"/>
      <c r="T576" s="118"/>
      <c r="AT576" s="114" t="s">
        <v>171</v>
      </c>
      <c r="AU576" s="114" t="s">
        <v>90</v>
      </c>
      <c r="AV576" s="11" t="s">
        <v>44</v>
      </c>
      <c r="AW576" s="11" t="s">
        <v>42</v>
      </c>
      <c r="AX576" s="11" t="s">
        <v>82</v>
      </c>
      <c r="AY576" s="114" t="s">
        <v>163</v>
      </c>
    </row>
    <row r="577" spans="1:51" s="12" customFormat="1" ht="13.5">
      <c r="A577" s="350"/>
      <c r="B577" s="351"/>
      <c r="C577" s="350"/>
      <c r="D577" s="346" t="s">
        <v>171</v>
      </c>
      <c r="E577" s="352" t="s">
        <v>5</v>
      </c>
      <c r="F577" s="353" t="s">
        <v>311</v>
      </c>
      <c r="G577" s="350"/>
      <c r="H577" s="354">
        <v>1.31</v>
      </c>
      <c r="I577" s="350"/>
      <c r="J577" s="350"/>
      <c r="K577" s="350"/>
      <c r="L577" s="119"/>
      <c r="M577" s="122"/>
      <c r="N577" s="123"/>
      <c r="O577" s="123"/>
      <c r="P577" s="123"/>
      <c r="Q577" s="123"/>
      <c r="R577" s="123"/>
      <c r="S577" s="123"/>
      <c r="T577" s="124"/>
      <c r="AT577" s="120" t="s">
        <v>171</v>
      </c>
      <c r="AU577" s="120" t="s">
        <v>90</v>
      </c>
      <c r="AV577" s="12" t="s">
        <v>90</v>
      </c>
      <c r="AW577" s="12" t="s">
        <v>42</v>
      </c>
      <c r="AX577" s="12" t="s">
        <v>82</v>
      </c>
      <c r="AY577" s="120" t="s">
        <v>163</v>
      </c>
    </row>
    <row r="578" spans="1:51" s="12" customFormat="1" ht="13.5">
      <c r="A578" s="350"/>
      <c r="B578" s="351"/>
      <c r="C578" s="350"/>
      <c r="D578" s="346" t="s">
        <v>171</v>
      </c>
      <c r="E578" s="352" t="s">
        <v>5</v>
      </c>
      <c r="F578" s="353" t="s">
        <v>312</v>
      </c>
      <c r="G578" s="350"/>
      <c r="H578" s="354">
        <v>1.401</v>
      </c>
      <c r="I578" s="350"/>
      <c r="J578" s="350"/>
      <c r="K578" s="350"/>
      <c r="L578" s="119"/>
      <c r="M578" s="122"/>
      <c r="N578" s="123"/>
      <c r="O578" s="123"/>
      <c r="P578" s="123"/>
      <c r="Q578" s="123"/>
      <c r="R578" s="123"/>
      <c r="S578" s="123"/>
      <c r="T578" s="124"/>
      <c r="AT578" s="120" t="s">
        <v>171</v>
      </c>
      <c r="AU578" s="120" t="s">
        <v>90</v>
      </c>
      <c r="AV578" s="12" t="s">
        <v>90</v>
      </c>
      <c r="AW578" s="12" t="s">
        <v>42</v>
      </c>
      <c r="AX578" s="12" t="s">
        <v>82</v>
      </c>
      <c r="AY578" s="120" t="s">
        <v>163</v>
      </c>
    </row>
    <row r="579" spans="1:51" s="12" customFormat="1" ht="13.5">
      <c r="A579" s="350"/>
      <c r="B579" s="351"/>
      <c r="C579" s="350"/>
      <c r="D579" s="346" t="s">
        <v>171</v>
      </c>
      <c r="E579" s="352" t="s">
        <v>5</v>
      </c>
      <c r="F579" s="353" t="s">
        <v>313</v>
      </c>
      <c r="G579" s="350"/>
      <c r="H579" s="354">
        <v>1.401</v>
      </c>
      <c r="I579" s="350"/>
      <c r="J579" s="350"/>
      <c r="K579" s="350"/>
      <c r="L579" s="119"/>
      <c r="M579" s="122"/>
      <c r="N579" s="123"/>
      <c r="O579" s="123"/>
      <c r="P579" s="123"/>
      <c r="Q579" s="123"/>
      <c r="R579" s="123"/>
      <c r="S579" s="123"/>
      <c r="T579" s="124"/>
      <c r="AT579" s="120" t="s">
        <v>171</v>
      </c>
      <c r="AU579" s="120" t="s">
        <v>90</v>
      </c>
      <c r="AV579" s="12" t="s">
        <v>90</v>
      </c>
      <c r="AW579" s="12" t="s">
        <v>42</v>
      </c>
      <c r="AX579" s="12" t="s">
        <v>82</v>
      </c>
      <c r="AY579" s="120" t="s">
        <v>163</v>
      </c>
    </row>
    <row r="580" spans="1:51" s="12" customFormat="1" ht="13.5">
      <c r="A580" s="350"/>
      <c r="B580" s="351"/>
      <c r="C580" s="350"/>
      <c r="D580" s="346" t="s">
        <v>171</v>
      </c>
      <c r="E580" s="352" t="s">
        <v>5</v>
      </c>
      <c r="F580" s="353" t="s">
        <v>314</v>
      </c>
      <c r="G580" s="350"/>
      <c r="H580" s="354">
        <v>1.401</v>
      </c>
      <c r="I580" s="350"/>
      <c r="J580" s="350"/>
      <c r="K580" s="350"/>
      <c r="L580" s="119"/>
      <c r="M580" s="122"/>
      <c r="N580" s="123"/>
      <c r="O580" s="123"/>
      <c r="P580" s="123"/>
      <c r="Q580" s="123"/>
      <c r="R580" s="123"/>
      <c r="S580" s="123"/>
      <c r="T580" s="124"/>
      <c r="AT580" s="120" t="s">
        <v>171</v>
      </c>
      <c r="AU580" s="120" t="s">
        <v>90</v>
      </c>
      <c r="AV580" s="12" t="s">
        <v>90</v>
      </c>
      <c r="AW580" s="12" t="s">
        <v>42</v>
      </c>
      <c r="AX580" s="12" t="s">
        <v>82</v>
      </c>
      <c r="AY580" s="120" t="s">
        <v>163</v>
      </c>
    </row>
    <row r="581" spans="1:51" s="12" customFormat="1" ht="13.5">
      <c r="A581" s="350"/>
      <c r="B581" s="351"/>
      <c r="C581" s="350"/>
      <c r="D581" s="346" t="s">
        <v>171</v>
      </c>
      <c r="E581" s="352" t="s">
        <v>5</v>
      </c>
      <c r="F581" s="353" t="s">
        <v>315</v>
      </c>
      <c r="G581" s="350"/>
      <c r="H581" s="354">
        <v>1.401</v>
      </c>
      <c r="I581" s="350"/>
      <c r="J581" s="350"/>
      <c r="K581" s="350"/>
      <c r="L581" s="119"/>
      <c r="M581" s="122"/>
      <c r="N581" s="123"/>
      <c r="O581" s="123"/>
      <c r="P581" s="123"/>
      <c r="Q581" s="123"/>
      <c r="R581" s="123"/>
      <c r="S581" s="123"/>
      <c r="T581" s="124"/>
      <c r="AT581" s="120" t="s">
        <v>171</v>
      </c>
      <c r="AU581" s="120" t="s">
        <v>90</v>
      </c>
      <c r="AV581" s="12" t="s">
        <v>90</v>
      </c>
      <c r="AW581" s="12" t="s">
        <v>42</v>
      </c>
      <c r="AX581" s="12" t="s">
        <v>82</v>
      </c>
      <c r="AY581" s="120" t="s">
        <v>163</v>
      </c>
    </row>
    <row r="582" spans="1:51" s="13" customFormat="1" ht="13.5">
      <c r="A582" s="355"/>
      <c r="B582" s="356"/>
      <c r="C582" s="355"/>
      <c r="D582" s="346" t="s">
        <v>171</v>
      </c>
      <c r="E582" s="357" t="s">
        <v>5</v>
      </c>
      <c r="F582" s="358" t="s">
        <v>176</v>
      </c>
      <c r="G582" s="355"/>
      <c r="H582" s="359">
        <v>6.914</v>
      </c>
      <c r="I582" s="355"/>
      <c r="J582" s="355"/>
      <c r="K582" s="355"/>
      <c r="L582" s="125"/>
      <c r="M582" s="127"/>
      <c r="N582" s="128"/>
      <c r="O582" s="128"/>
      <c r="P582" s="128"/>
      <c r="Q582" s="128"/>
      <c r="R582" s="128"/>
      <c r="S582" s="128"/>
      <c r="T582" s="129"/>
      <c r="AT582" s="126" t="s">
        <v>171</v>
      </c>
      <c r="AU582" s="126" t="s">
        <v>90</v>
      </c>
      <c r="AV582" s="13" t="s">
        <v>93</v>
      </c>
      <c r="AW582" s="13" t="s">
        <v>42</v>
      </c>
      <c r="AX582" s="13" t="s">
        <v>82</v>
      </c>
      <c r="AY582" s="126" t="s">
        <v>163</v>
      </c>
    </row>
    <row r="583" spans="1:51" s="12" customFormat="1" ht="13.5">
      <c r="A583" s="350"/>
      <c r="B583" s="351"/>
      <c r="C583" s="350"/>
      <c r="D583" s="346" t="s">
        <v>171</v>
      </c>
      <c r="E583" s="352" t="s">
        <v>5</v>
      </c>
      <c r="F583" s="353" t="s">
        <v>316</v>
      </c>
      <c r="G583" s="350"/>
      <c r="H583" s="354">
        <v>1.388</v>
      </c>
      <c r="I583" s="350"/>
      <c r="J583" s="350"/>
      <c r="K583" s="350"/>
      <c r="L583" s="119"/>
      <c r="M583" s="122"/>
      <c r="N583" s="123"/>
      <c r="O583" s="123"/>
      <c r="P583" s="123"/>
      <c r="Q583" s="123"/>
      <c r="R583" s="123"/>
      <c r="S583" s="123"/>
      <c r="T583" s="124"/>
      <c r="AT583" s="120" t="s">
        <v>171</v>
      </c>
      <c r="AU583" s="120" t="s">
        <v>90</v>
      </c>
      <c r="AV583" s="12" t="s">
        <v>90</v>
      </c>
      <c r="AW583" s="12" t="s">
        <v>42</v>
      </c>
      <c r="AX583" s="12" t="s">
        <v>82</v>
      </c>
      <c r="AY583" s="120" t="s">
        <v>163</v>
      </c>
    </row>
    <row r="584" spans="1:51" s="12" customFormat="1" ht="13.5">
      <c r="A584" s="350"/>
      <c r="B584" s="351"/>
      <c r="C584" s="350"/>
      <c r="D584" s="346" t="s">
        <v>171</v>
      </c>
      <c r="E584" s="352" t="s">
        <v>5</v>
      </c>
      <c r="F584" s="353" t="s">
        <v>317</v>
      </c>
      <c r="G584" s="350"/>
      <c r="H584" s="354">
        <v>1.388</v>
      </c>
      <c r="I584" s="350"/>
      <c r="J584" s="350"/>
      <c r="K584" s="350"/>
      <c r="L584" s="119"/>
      <c r="M584" s="122"/>
      <c r="N584" s="123"/>
      <c r="O584" s="123"/>
      <c r="P584" s="123"/>
      <c r="Q584" s="123"/>
      <c r="R584" s="123"/>
      <c r="S584" s="123"/>
      <c r="T584" s="124"/>
      <c r="AT584" s="120" t="s">
        <v>171</v>
      </c>
      <c r="AU584" s="120" t="s">
        <v>90</v>
      </c>
      <c r="AV584" s="12" t="s">
        <v>90</v>
      </c>
      <c r="AW584" s="12" t="s">
        <v>42</v>
      </c>
      <c r="AX584" s="12" t="s">
        <v>82</v>
      </c>
      <c r="AY584" s="120" t="s">
        <v>163</v>
      </c>
    </row>
    <row r="585" spans="1:51" s="12" customFormat="1" ht="13.5">
      <c r="A585" s="350"/>
      <c r="B585" s="351"/>
      <c r="C585" s="350"/>
      <c r="D585" s="346" t="s">
        <v>171</v>
      </c>
      <c r="E585" s="352" t="s">
        <v>5</v>
      </c>
      <c r="F585" s="353" t="s">
        <v>318</v>
      </c>
      <c r="G585" s="350"/>
      <c r="H585" s="354">
        <v>1.31</v>
      </c>
      <c r="I585" s="350"/>
      <c r="J585" s="350"/>
      <c r="K585" s="350"/>
      <c r="L585" s="119"/>
      <c r="M585" s="122"/>
      <c r="N585" s="123"/>
      <c r="O585" s="123"/>
      <c r="P585" s="123"/>
      <c r="Q585" s="123"/>
      <c r="R585" s="123"/>
      <c r="S585" s="123"/>
      <c r="T585" s="124"/>
      <c r="AT585" s="120" t="s">
        <v>171</v>
      </c>
      <c r="AU585" s="120" t="s">
        <v>90</v>
      </c>
      <c r="AV585" s="12" t="s">
        <v>90</v>
      </c>
      <c r="AW585" s="12" t="s">
        <v>42</v>
      </c>
      <c r="AX585" s="12" t="s">
        <v>82</v>
      </c>
      <c r="AY585" s="120" t="s">
        <v>163</v>
      </c>
    </row>
    <row r="586" spans="1:51" s="12" customFormat="1" ht="13.5">
      <c r="A586" s="350"/>
      <c r="B586" s="351"/>
      <c r="C586" s="350"/>
      <c r="D586" s="346" t="s">
        <v>171</v>
      </c>
      <c r="E586" s="352" t="s">
        <v>5</v>
      </c>
      <c r="F586" s="353" t="s">
        <v>319</v>
      </c>
      <c r="G586" s="350"/>
      <c r="H586" s="354">
        <v>1.401</v>
      </c>
      <c r="I586" s="350"/>
      <c r="J586" s="350"/>
      <c r="K586" s="350"/>
      <c r="L586" s="119"/>
      <c r="M586" s="122"/>
      <c r="N586" s="123"/>
      <c r="O586" s="123"/>
      <c r="P586" s="123"/>
      <c r="Q586" s="123"/>
      <c r="R586" s="123"/>
      <c r="S586" s="123"/>
      <c r="T586" s="124"/>
      <c r="AT586" s="120" t="s">
        <v>171</v>
      </c>
      <c r="AU586" s="120" t="s">
        <v>90</v>
      </c>
      <c r="AV586" s="12" t="s">
        <v>90</v>
      </c>
      <c r="AW586" s="12" t="s">
        <v>42</v>
      </c>
      <c r="AX586" s="12" t="s">
        <v>82</v>
      </c>
      <c r="AY586" s="120" t="s">
        <v>163</v>
      </c>
    </row>
    <row r="587" spans="1:51" s="12" customFormat="1" ht="13.5">
      <c r="A587" s="350"/>
      <c r="B587" s="351"/>
      <c r="C587" s="350"/>
      <c r="D587" s="346" t="s">
        <v>171</v>
      </c>
      <c r="E587" s="352" t="s">
        <v>5</v>
      </c>
      <c r="F587" s="353" t="s">
        <v>320</v>
      </c>
      <c r="G587" s="350"/>
      <c r="H587" s="354">
        <v>1.401</v>
      </c>
      <c r="I587" s="350"/>
      <c r="J587" s="350"/>
      <c r="K587" s="350"/>
      <c r="L587" s="119"/>
      <c r="M587" s="122"/>
      <c r="N587" s="123"/>
      <c r="O587" s="123"/>
      <c r="P587" s="123"/>
      <c r="Q587" s="123"/>
      <c r="R587" s="123"/>
      <c r="S587" s="123"/>
      <c r="T587" s="124"/>
      <c r="AT587" s="120" t="s">
        <v>171</v>
      </c>
      <c r="AU587" s="120" t="s">
        <v>90</v>
      </c>
      <c r="AV587" s="12" t="s">
        <v>90</v>
      </c>
      <c r="AW587" s="12" t="s">
        <v>42</v>
      </c>
      <c r="AX587" s="12" t="s">
        <v>82</v>
      </c>
      <c r="AY587" s="120" t="s">
        <v>163</v>
      </c>
    </row>
    <row r="588" spans="1:51" s="12" customFormat="1" ht="13.5">
      <c r="A588" s="350"/>
      <c r="B588" s="351"/>
      <c r="C588" s="350"/>
      <c r="D588" s="346" t="s">
        <v>171</v>
      </c>
      <c r="E588" s="352" t="s">
        <v>5</v>
      </c>
      <c r="F588" s="353" t="s">
        <v>321</v>
      </c>
      <c r="G588" s="350"/>
      <c r="H588" s="354">
        <v>1.388</v>
      </c>
      <c r="I588" s="350"/>
      <c r="J588" s="350"/>
      <c r="K588" s="350"/>
      <c r="L588" s="119"/>
      <c r="M588" s="122"/>
      <c r="N588" s="123"/>
      <c r="O588" s="123"/>
      <c r="P588" s="123"/>
      <c r="Q588" s="123"/>
      <c r="R588" s="123"/>
      <c r="S588" s="123"/>
      <c r="T588" s="124"/>
      <c r="AT588" s="120" t="s">
        <v>171</v>
      </c>
      <c r="AU588" s="120" t="s">
        <v>90</v>
      </c>
      <c r="AV588" s="12" t="s">
        <v>90</v>
      </c>
      <c r="AW588" s="12" t="s">
        <v>42</v>
      </c>
      <c r="AX588" s="12" t="s">
        <v>82</v>
      </c>
      <c r="AY588" s="120" t="s">
        <v>163</v>
      </c>
    </row>
    <row r="589" spans="1:51" s="12" customFormat="1" ht="13.5">
      <c r="A589" s="350"/>
      <c r="B589" s="351"/>
      <c r="C589" s="350"/>
      <c r="D589" s="346" t="s">
        <v>171</v>
      </c>
      <c r="E589" s="352" t="s">
        <v>5</v>
      </c>
      <c r="F589" s="353" t="s">
        <v>322</v>
      </c>
      <c r="G589" s="350"/>
      <c r="H589" s="354">
        <v>1.388</v>
      </c>
      <c r="I589" s="350"/>
      <c r="J589" s="350"/>
      <c r="K589" s="350"/>
      <c r="L589" s="119"/>
      <c r="M589" s="122"/>
      <c r="N589" s="123"/>
      <c r="O589" s="123"/>
      <c r="P589" s="123"/>
      <c r="Q589" s="123"/>
      <c r="R589" s="123"/>
      <c r="S589" s="123"/>
      <c r="T589" s="124"/>
      <c r="AT589" s="120" t="s">
        <v>171</v>
      </c>
      <c r="AU589" s="120" t="s">
        <v>90</v>
      </c>
      <c r="AV589" s="12" t="s">
        <v>90</v>
      </c>
      <c r="AW589" s="12" t="s">
        <v>42</v>
      </c>
      <c r="AX589" s="12" t="s">
        <v>82</v>
      </c>
      <c r="AY589" s="120" t="s">
        <v>163</v>
      </c>
    </row>
    <row r="590" spans="1:51" s="13" customFormat="1" ht="13.5">
      <c r="A590" s="355"/>
      <c r="B590" s="356"/>
      <c r="C590" s="355"/>
      <c r="D590" s="346" t="s">
        <v>171</v>
      </c>
      <c r="E590" s="357" t="s">
        <v>5</v>
      </c>
      <c r="F590" s="358" t="s">
        <v>179</v>
      </c>
      <c r="G590" s="355"/>
      <c r="H590" s="359">
        <v>9.664</v>
      </c>
      <c r="I590" s="355"/>
      <c r="J590" s="355"/>
      <c r="K590" s="355"/>
      <c r="L590" s="125"/>
      <c r="M590" s="127"/>
      <c r="N590" s="128"/>
      <c r="O590" s="128"/>
      <c r="P590" s="128"/>
      <c r="Q590" s="128"/>
      <c r="R590" s="128"/>
      <c r="S590" s="128"/>
      <c r="T590" s="129"/>
      <c r="AT590" s="126" t="s">
        <v>171</v>
      </c>
      <c r="AU590" s="126" t="s">
        <v>90</v>
      </c>
      <c r="AV590" s="13" t="s">
        <v>93</v>
      </c>
      <c r="AW590" s="13" t="s">
        <v>42</v>
      </c>
      <c r="AX590" s="13" t="s">
        <v>82</v>
      </c>
      <c r="AY590" s="126" t="s">
        <v>163</v>
      </c>
    </row>
    <row r="591" spans="1:51" s="12" customFormat="1" ht="13.5">
      <c r="A591" s="350"/>
      <c r="B591" s="351"/>
      <c r="C591" s="350"/>
      <c r="D591" s="346" t="s">
        <v>171</v>
      </c>
      <c r="E591" s="352" t="s">
        <v>5</v>
      </c>
      <c r="F591" s="353" t="s">
        <v>323</v>
      </c>
      <c r="G591" s="350"/>
      <c r="H591" s="354">
        <v>1.232</v>
      </c>
      <c r="I591" s="350"/>
      <c r="J591" s="350"/>
      <c r="K591" s="350"/>
      <c r="L591" s="119"/>
      <c r="M591" s="122"/>
      <c r="N591" s="123"/>
      <c r="O591" s="123"/>
      <c r="P591" s="123"/>
      <c r="Q591" s="123"/>
      <c r="R591" s="123"/>
      <c r="S591" s="123"/>
      <c r="T591" s="124"/>
      <c r="AT591" s="120" t="s">
        <v>171</v>
      </c>
      <c r="AU591" s="120" t="s">
        <v>90</v>
      </c>
      <c r="AV591" s="12" t="s">
        <v>90</v>
      </c>
      <c r="AW591" s="12" t="s">
        <v>42</v>
      </c>
      <c r="AX591" s="12" t="s">
        <v>82</v>
      </c>
      <c r="AY591" s="120" t="s">
        <v>163</v>
      </c>
    </row>
    <row r="592" spans="1:51" s="12" customFormat="1" ht="13.5">
      <c r="A592" s="350"/>
      <c r="B592" s="351"/>
      <c r="C592" s="350"/>
      <c r="D592" s="346" t="s">
        <v>171</v>
      </c>
      <c r="E592" s="352" t="s">
        <v>5</v>
      </c>
      <c r="F592" s="353" t="s">
        <v>324</v>
      </c>
      <c r="G592" s="350"/>
      <c r="H592" s="354">
        <v>1.258</v>
      </c>
      <c r="I592" s="350"/>
      <c r="J592" s="350"/>
      <c r="K592" s="350"/>
      <c r="L592" s="119"/>
      <c r="M592" s="122"/>
      <c r="N592" s="123"/>
      <c r="O592" s="123"/>
      <c r="P592" s="123"/>
      <c r="Q592" s="123"/>
      <c r="R592" s="123"/>
      <c r="S592" s="123"/>
      <c r="T592" s="124"/>
      <c r="AT592" s="120" t="s">
        <v>171</v>
      </c>
      <c r="AU592" s="120" t="s">
        <v>90</v>
      </c>
      <c r="AV592" s="12" t="s">
        <v>90</v>
      </c>
      <c r="AW592" s="12" t="s">
        <v>42</v>
      </c>
      <c r="AX592" s="12" t="s">
        <v>82</v>
      </c>
      <c r="AY592" s="120" t="s">
        <v>163</v>
      </c>
    </row>
    <row r="593" spans="1:51" s="12" customFormat="1" ht="13.5">
      <c r="A593" s="350"/>
      <c r="B593" s="351"/>
      <c r="C593" s="350"/>
      <c r="D593" s="346" t="s">
        <v>171</v>
      </c>
      <c r="E593" s="352" t="s">
        <v>5</v>
      </c>
      <c r="F593" s="353" t="s">
        <v>325</v>
      </c>
      <c r="G593" s="350"/>
      <c r="H593" s="354">
        <v>1.258</v>
      </c>
      <c r="I593" s="350"/>
      <c r="J593" s="350"/>
      <c r="K593" s="350"/>
      <c r="L593" s="119"/>
      <c r="M593" s="122"/>
      <c r="N593" s="123"/>
      <c r="O593" s="123"/>
      <c r="P593" s="123"/>
      <c r="Q593" s="123"/>
      <c r="R593" s="123"/>
      <c r="S593" s="123"/>
      <c r="T593" s="124"/>
      <c r="AT593" s="120" t="s">
        <v>171</v>
      </c>
      <c r="AU593" s="120" t="s">
        <v>90</v>
      </c>
      <c r="AV593" s="12" t="s">
        <v>90</v>
      </c>
      <c r="AW593" s="12" t="s">
        <v>42</v>
      </c>
      <c r="AX593" s="12" t="s">
        <v>82</v>
      </c>
      <c r="AY593" s="120" t="s">
        <v>163</v>
      </c>
    </row>
    <row r="594" spans="1:51" s="12" customFormat="1" ht="13.5">
      <c r="A594" s="350"/>
      <c r="B594" s="351"/>
      <c r="C594" s="350"/>
      <c r="D594" s="346" t="s">
        <v>171</v>
      </c>
      <c r="E594" s="352" t="s">
        <v>5</v>
      </c>
      <c r="F594" s="353" t="s">
        <v>326</v>
      </c>
      <c r="G594" s="350"/>
      <c r="H594" s="354">
        <v>1.388</v>
      </c>
      <c r="I594" s="350"/>
      <c r="J594" s="350"/>
      <c r="K594" s="350"/>
      <c r="L594" s="119"/>
      <c r="M594" s="122"/>
      <c r="N594" s="123"/>
      <c r="O594" s="123"/>
      <c r="P594" s="123"/>
      <c r="Q594" s="123"/>
      <c r="R594" s="123"/>
      <c r="S594" s="123"/>
      <c r="T594" s="124"/>
      <c r="AT594" s="120" t="s">
        <v>171</v>
      </c>
      <c r="AU594" s="120" t="s">
        <v>90</v>
      </c>
      <c r="AV594" s="12" t="s">
        <v>90</v>
      </c>
      <c r="AW594" s="12" t="s">
        <v>42</v>
      </c>
      <c r="AX594" s="12" t="s">
        <v>82</v>
      </c>
      <c r="AY594" s="120" t="s">
        <v>163</v>
      </c>
    </row>
    <row r="595" spans="1:51" s="12" customFormat="1" ht="13.5">
      <c r="A595" s="350"/>
      <c r="B595" s="351"/>
      <c r="C595" s="350"/>
      <c r="D595" s="346" t="s">
        <v>171</v>
      </c>
      <c r="E595" s="352" t="s">
        <v>5</v>
      </c>
      <c r="F595" s="353" t="s">
        <v>327</v>
      </c>
      <c r="G595" s="350"/>
      <c r="H595" s="354">
        <v>1.388</v>
      </c>
      <c r="I595" s="350"/>
      <c r="J595" s="350"/>
      <c r="K595" s="350"/>
      <c r="L595" s="119"/>
      <c r="M595" s="122"/>
      <c r="N595" s="123"/>
      <c r="O595" s="123"/>
      <c r="P595" s="123"/>
      <c r="Q595" s="123"/>
      <c r="R595" s="123"/>
      <c r="S595" s="123"/>
      <c r="T595" s="124"/>
      <c r="AT595" s="120" t="s">
        <v>171</v>
      </c>
      <c r="AU595" s="120" t="s">
        <v>90</v>
      </c>
      <c r="AV595" s="12" t="s">
        <v>90</v>
      </c>
      <c r="AW595" s="12" t="s">
        <v>42</v>
      </c>
      <c r="AX595" s="12" t="s">
        <v>82</v>
      </c>
      <c r="AY595" s="120" t="s">
        <v>163</v>
      </c>
    </row>
    <row r="596" spans="1:51" s="13" customFormat="1" ht="13.5">
      <c r="A596" s="355"/>
      <c r="B596" s="356"/>
      <c r="C596" s="355"/>
      <c r="D596" s="346" t="s">
        <v>171</v>
      </c>
      <c r="E596" s="357" t="s">
        <v>5</v>
      </c>
      <c r="F596" s="358" t="s">
        <v>181</v>
      </c>
      <c r="G596" s="355"/>
      <c r="H596" s="359">
        <v>6.524</v>
      </c>
      <c r="I596" s="355"/>
      <c r="J596" s="355"/>
      <c r="K596" s="355"/>
      <c r="L596" s="125"/>
      <c r="M596" s="127"/>
      <c r="N596" s="128"/>
      <c r="O596" s="128"/>
      <c r="P596" s="128"/>
      <c r="Q596" s="128"/>
      <c r="R596" s="128"/>
      <c r="S596" s="128"/>
      <c r="T596" s="129"/>
      <c r="AT596" s="126" t="s">
        <v>171</v>
      </c>
      <c r="AU596" s="126" t="s">
        <v>90</v>
      </c>
      <c r="AV596" s="13" t="s">
        <v>93</v>
      </c>
      <c r="AW596" s="13" t="s">
        <v>42</v>
      </c>
      <c r="AX596" s="13" t="s">
        <v>82</v>
      </c>
      <c r="AY596" s="126" t="s">
        <v>163</v>
      </c>
    </row>
    <row r="597" spans="1:51" s="12" customFormat="1" ht="13.5">
      <c r="A597" s="350"/>
      <c r="B597" s="351"/>
      <c r="C597" s="350"/>
      <c r="D597" s="346" t="s">
        <v>171</v>
      </c>
      <c r="E597" s="352" t="s">
        <v>5</v>
      </c>
      <c r="F597" s="353" t="s">
        <v>328</v>
      </c>
      <c r="G597" s="350"/>
      <c r="H597" s="354">
        <v>1.388</v>
      </c>
      <c r="I597" s="350"/>
      <c r="J597" s="350"/>
      <c r="K597" s="350"/>
      <c r="L597" s="119"/>
      <c r="M597" s="122"/>
      <c r="N597" s="123"/>
      <c r="O597" s="123"/>
      <c r="P597" s="123"/>
      <c r="Q597" s="123"/>
      <c r="R597" s="123"/>
      <c r="S597" s="123"/>
      <c r="T597" s="124"/>
      <c r="AT597" s="120" t="s">
        <v>171</v>
      </c>
      <c r="AU597" s="120" t="s">
        <v>90</v>
      </c>
      <c r="AV597" s="12" t="s">
        <v>90</v>
      </c>
      <c r="AW597" s="12" t="s">
        <v>42</v>
      </c>
      <c r="AX597" s="12" t="s">
        <v>82</v>
      </c>
      <c r="AY597" s="120" t="s">
        <v>163</v>
      </c>
    </row>
    <row r="598" spans="1:51" s="13" customFormat="1" ht="13.5">
      <c r="A598" s="355"/>
      <c r="B598" s="356"/>
      <c r="C598" s="355"/>
      <c r="D598" s="346" t="s">
        <v>171</v>
      </c>
      <c r="E598" s="357" t="s">
        <v>5</v>
      </c>
      <c r="F598" s="358" t="s">
        <v>184</v>
      </c>
      <c r="G598" s="355"/>
      <c r="H598" s="359">
        <v>1.388</v>
      </c>
      <c r="I598" s="355"/>
      <c r="J598" s="355"/>
      <c r="K598" s="355"/>
      <c r="L598" s="125"/>
      <c r="M598" s="127"/>
      <c r="N598" s="128"/>
      <c r="O598" s="128"/>
      <c r="P598" s="128"/>
      <c r="Q598" s="128"/>
      <c r="R598" s="128"/>
      <c r="S598" s="128"/>
      <c r="T598" s="129"/>
      <c r="AT598" s="126" t="s">
        <v>171</v>
      </c>
      <c r="AU598" s="126" t="s">
        <v>90</v>
      </c>
      <c r="AV598" s="13" t="s">
        <v>93</v>
      </c>
      <c r="AW598" s="13" t="s">
        <v>42</v>
      </c>
      <c r="AX598" s="13" t="s">
        <v>82</v>
      </c>
      <c r="AY598" s="126" t="s">
        <v>163</v>
      </c>
    </row>
    <row r="599" spans="1:51" s="14" customFormat="1" ht="13.5">
      <c r="A599" s="360"/>
      <c r="B599" s="361"/>
      <c r="C599" s="360"/>
      <c r="D599" s="362" t="s">
        <v>171</v>
      </c>
      <c r="E599" s="363" t="s">
        <v>5</v>
      </c>
      <c r="F599" s="364" t="s">
        <v>185</v>
      </c>
      <c r="G599" s="360"/>
      <c r="H599" s="365">
        <v>24.49</v>
      </c>
      <c r="I599" s="360"/>
      <c r="J599" s="360"/>
      <c r="K599" s="360"/>
      <c r="L599" s="130"/>
      <c r="M599" s="131"/>
      <c r="N599" s="132"/>
      <c r="O599" s="132"/>
      <c r="P599" s="132"/>
      <c r="Q599" s="132"/>
      <c r="R599" s="132"/>
      <c r="S599" s="132"/>
      <c r="T599" s="133"/>
      <c r="AT599" s="134" t="s">
        <v>171</v>
      </c>
      <c r="AU599" s="134" t="s">
        <v>90</v>
      </c>
      <c r="AV599" s="14" t="s">
        <v>96</v>
      </c>
      <c r="AW599" s="14" t="s">
        <v>42</v>
      </c>
      <c r="AX599" s="14" t="s">
        <v>44</v>
      </c>
      <c r="AY599" s="134" t="s">
        <v>163</v>
      </c>
    </row>
    <row r="600" spans="1:65" s="1" customFormat="1" ht="22.5" customHeight="1">
      <c r="A600" s="267"/>
      <c r="B600" s="268"/>
      <c r="C600" s="338" t="s">
        <v>544</v>
      </c>
      <c r="D600" s="338" t="s">
        <v>165</v>
      </c>
      <c r="E600" s="339" t="s">
        <v>545</v>
      </c>
      <c r="F600" s="340" t="s">
        <v>546</v>
      </c>
      <c r="G600" s="341" t="s">
        <v>188</v>
      </c>
      <c r="H600" s="342">
        <v>24.49</v>
      </c>
      <c r="I600" s="107"/>
      <c r="J600" s="343">
        <f>ROUND(I600*H600,2)</f>
        <v>0</v>
      </c>
      <c r="K600" s="340" t="s">
        <v>169</v>
      </c>
      <c r="L600" s="38"/>
      <c r="M600" s="108" t="s">
        <v>5</v>
      </c>
      <c r="N600" s="109" t="s">
        <v>53</v>
      </c>
      <c r="O600" s="39"/>
      <c r="P600" s="110">
        <f>O600*H600</f>
        <v>0</v>
      </c>
      <c r="Q600" s="110">
        <v>0.00012</v>
      </c>
      <c r="R600" s="110">
        <f>Q600*H600</f>
        <v>0.0029388</v>
      </c>
      <c r="S600" s="110">
        <v>0</v>
      </c>
      <c r="T600" s="111">
        <f>S600*H600</f>
        <v>0</v>
      </c>
      <c r="AR600" s="24" t="s">
        <v>333</v>
      </c>
      <c r="AT600" s="24" t="s">
        <v>165</v>
      </c>
      <c r="AU600" s="24" t="s">
        <v>90</v>
      </c>
      <c r="AY600" s="24" t="s">
        <v>163</v>
      </c>
      <c r="BE600" s="112">
        <f>IF(N600="základní",J600,0)</f>
        <v>0</v>
      </c>
      <c r="BF600" s="112">
        <f>IF(N600="snížená",J600,0)</f>
        <v>0</v>
      </c>
      <c r="BG600" s="112">
        <f>IF(N600="zákl. přenesená",J600,0)</f>
        <v>0</v>
      </c>
      <c r="BH600" s="112">
        <f>IF(N600="sníž. přenesená",J600,0)</f>
        <v>0</v>
      </c>
      <c r="BI600" s="112">
        <f>IF(N600="nulová",J600,0)</f>
        <v>0</v>
      </c>
      <c r="BJ600" s="24" t="s">
        <v>44</v>
      </c>
      <c r="BK600" s="112">
        <f>ROUND(I600*H600,2)</f>
        <v>0</v>
      </c>
      <c r="BL600" s="24" t="s">
        <v>333</v>
      </c>
      <c r="BM600" s="24" t="s">
        <v>547</v>
      </c>
    </row>
    <row r="601" spans="1:51" s="11" customFormat="1" ht="13.5">
      <c r="A601" s="344"/>
      <c r="B601" s="345"/>
      <c r="C601" s="344"/>
      <c r="D601" s="346" t="s">
        <v>171</v>
      </c>
      <c r="E601" s="347" t="s">
        <v>5</v>
      </c>
      <c r="F601" s="348" t="s">
        <v>172</v>
      </c>
      <c r="G601" s="344"/>
      <c r="H601" s="349" t="s">
        <v>5</v>
      </c>
      <c r="I601" s="344"/>
      <c r="J601" s="344"/>
      <c r="K601" s="344"/>
      <c r="L601" s="113"/>
      <c r="M601" s="116"/>
      <c r="N601" s="117"/>
      <c r="O601" s="117"/>
      <c r="P601" s="117"/>
      <c r="Q601" s="117"/>
      <c r="R601" s="117"/>
      <c r="S601" s="117"/>
      <c r="T601" s="118"/>
      <c r="AT601" s="114" t="s">
        <v>171</v>
      </c>
      <c r="AU601" s="114" t="s">
        <v>90</v>
      </c>
      <c r="AV601" s="11" t="s">
        <v>44</v>
      </c>
      <c r="AW601" s="11" t="s">
        <v>42</v>
      </c>
      <c r="AX601" s="11" t="s">
        <v>82</v>
      </c>
      <c r="AY601" s="114" t="s">
        <v>163</v>
      </c>
    </row>
    <row r="602" spans="1:51" s="11" customFormat="1" ht="13.5">
      <c r="A602" s="344"/>
      <c r="B602" s="345"/>
      <c r="C602" s="344"/>
      <c r="D602" s="346" t="s">
        <v>171</v>
      </c>
      <c r="E602" s="347" t="s">
        <v>5</v>
      </c>
      <c r="F602" s="348" t="s">
        <v>310</v>
      </c>
      <c r="G602" s="344"/>
      <c r="H602" s="349" t="s">
        <v>5</v>
      </c>
      <c r="I602" s="344"/>
      <c r="J602" s="344"/>
      <c r="K602" s="344"/>
      <c r="L602" s="113"/>
      <c r="M602" s="116"/>
      <c r="N602" s="117"/>
      <c r="O602" s="117"/>
      <c r="P602" s="117"/>
      <c r="Q602" s="117"/>
      <c r="R602" s="117"/>
      <c r="S602" s="117"/>
      <c r="T602" s="118"/>
      <c r="AT602" s="114" t="s">
        <v>171</v>
      </c>
      <c r="AU602" s="114" t="s">
        <v>90</v>
      </c>
      <c r="AV602" s="11" t="s">
        <v>44</v>
      </c>
      <c r="AW602" s="11" t="s">
        <v>42</v>
      </c>
      <c r="AX602" s="11" t="s">
        <v>82</v>
      </c>
      <c r="AY602" s="114" t="s">
        <v>163</v>
      </c>
    </row>
    <row r="603" spans="1:51" s="12" customFormat="1" ht="13.5">
      <c r="A603" s="350"/>
      <c r="B603" s="351"/>
      <c r="C603" s="350"/>
      <c r="D603" s="346" t="s">
        <v>171</v>
      </c>
      <c r="E603" s="352" t="s">
        <v>5</v>
      </c>
      <c r="F603" s="353" t="s">
        <v>311</v>
      </c>
      <c r="G603" s="350"/>
      <c r="H603" s="354">
        <v>1.31</v>
      </c>
      <c r="I603" s="350"/>
      <c r="J603" s="350"/>
      <c r="K603" s="350"/>
      <c r="L603" s="119"/>
      <c r="M603" s="122"/>
      <c r="N603" s="123"/>
      <c r="O603" s="123"/>
      <c r="P603" s="123"/>
      <c r="Q603" s="123"/>
      <c r="R603" s="123"/>
      <c r="S603" s="123"/>
      <c r="T603" s="124"/>
      <c r="AT603" s="120" t="s">
        <v>171</v>
      </c>
      <c r="AU603" s="120" t="s">
        <v>90</v>
      </c>
      <c r="AV603" s="12" t="s">
        <v>90</v>
      </c>
      <c r="AW603" s="12" t="s">
        <v>42</v>
      </c>
      <c r="AX603" s="12" t="s">
        <v>82</v>
      </c>
      <c r="AY603" s="120" t="s">
        <v>163</v>
      </c>
    </row>
    <row r="604" spans="1:51" s="12" customFormat="1" ht="13.5">
      <c r="A604" s="350"/>
      <c r="B604" s="351"/>
      <c r="C604" s="350"/>
      <c r="D604" s="346" t="s">
        <v>171</v>
      </c>
      <c r="E604" s="352" t="s">
        <v>5</v>
      </c>
      <c r="F604" s="353" t="s">
        <v>312</v>
      </c>
      <c r="G604" s="350"/>
      <c r="H604" s="354">
        <v>1.401</v>
      </c>
      <c r="I604" s="350"/>
      <c r="J604" s="350"/>
      <c r="K604" s="350"/>
      <c r="L604" s="119"/>
      <c r="M604" s="122"/>
      <c r="N604" s="123"/>
      <c r="O604" s="123"/>
      <c r="P604" s="123"/>
      <c r="Q604" s="123"/>
      <c r="R604" s="123"/>
      <c r="S604" s="123"/>
      <c r="T604" s="124"/>
      <c r="AT604" s="120" t="s">
        <v>171</v>
      </c>
      <c r="AU604" s="120" t="s">
        <v>90</v>
      </c>
      <c r="AV604" s="12" t="s">
        <v>90</v>
      </c>
      <c r="AW604" s="12" t="s">
        <v>42</v>
      </c>
      <c r="AX604" s="12" t="s">
        <v>82</v>
      </c>
      <c r="AY604" s="120" t="s">
        <v>163</v>
      </c>
    </row>
    <row r="605" spans="1:51" s="12" customFormat="1" ht="13.5">
      <c r="A605" s="350"/>
      <c r="B605" s="351"/>
      <c r="C605" s="350"/>
      <c r="D605" s="346" t="s">
        <v>171</v>
      </c>
      <c r="E605" s="352" t="s">
        <v>5</v>
      </c>
      <c r="F605" s="353" t="s">
        <v>313</v>
      </c>
      <c r="G605" s="350"/>
      <c r="H605" s="354">
        <v>1.401</v>
      </c>
      <c r="I605" s="350"/>
      <c r="J605" s="350"/>
      <c r="K605" s="350"/>
      <c r="L605" s="119"/>
      <c r="M605" s="122"/>
      <c r="N605" s="123"/>
      <c r="O605" s="123"/>
      <c r="P605" s="123"/>
      <c r="Q605" s="123"/>
      <c r="R605" s="123"/>
      <c r="S605" s="123"/>
      <c r="T605" s="124"/>
      <c r="AT605" s="120" t="s">
        <v>171</v>
      </c>
      <c r="AU605" s="120" t="s">
        <v>90</v>
      </c>
      <c r="AV605" s="12" t="s">
        <v>90</v>
      </c>
      <c r="AW605" s="12" t="s">
        <v>42</v>
      </c>
      <c r="AX605" s="12" t="s">
        <v>82</v>
      </c>
      <c r="AY605" s="120" t="s">
        <v>163</v>
      </c>
    </row>
    <row r="606" spans="1:51" s="12" customFormat="1" ht="13.5">
      <c r="A606" s="350"/>
      <c r="B606" s="351"/>
      <c r="C606" s="350"/>
      <c r="D606" s="346" t="s">
        <v>171</v>
      </c>
      <c r="E606" s="352" t="s">
        <v>5</v>
      </c>
      <c r="F606" s="353" t="s">
        <v>314</v>
      </c>
      <c r="G606" s="350"/>
      <c r="H606" s="354">
        <v>1.401</v>
      </c>
      <c r="I606" s="350"/>
      <c r="J606" s="350"/>
      <c r="K606" s="350"/>
      <c r="L606" s="119"/>
      <c r="M606" s="122"/>
      <c r="N606" s="123"/>
      <c r="O606" s="123"/>
      <c r="P606" s="123"/>
      <c r="Q606" s="123"/>
      <c r="R606" s="123"/>
      <c r="S606" s="123"/>
      <c r="T606" s="124"/>
      <c r="AT606" s="120" t="s">
        <v>171</v>
      </c>
      <c r="AU606" s="120" t="s">
        <v>90</v>
      </c>
      <c r="AV606" s="12" t="s">
        <v>90</v>
      </c>
      <c r="AW606" s="12" t="s">
        <v>42</v>
      </c>
      <c r="AX606" s="12" t="s">
        <v>82</v>
      </c>
      <c r="AY606" s="120" t="s">
        <v>163</v>
      </c>
    </row>
    <row r="607" spans="1:51" s="12" customFormat="1" ht="13.5">
      <c r="A607" s="350"/>
      <c r="B607" s="351"/>
      <c r="C607" s="350"/>
      <c r="D607" s="346" t="s">
        <v>171</v>
      </c>
      <c r="E607" s="352" t="s">
        <v>5</v>
      </c>
      <c r="F607" s="353" t="s">
        <v>315</v>
      </c>
      <c r="G607" s="350"/>
      <c r="H607" s="354">
        <v>1.401</v>
      </c>
      <c r="I607" s="350"/>
      <c r="J607" s="350"/>
      <c r="K607" s="350"/>
      <c r="L607" s="119"/>
      <c r="M607" s="122"/>
      <c r="N607" s="123"/>
      <c r="O607" s="123"/>
      <c r="P607" s="123"/>
      <c r="Q607" s="123"/>
      <c r="R607" s="123"/>
      <c r="S607" s="123"/>
      <c r="T607" s="124"/>
      <c r="AT607" s="120" t="s">
        <v>171</v>
      </c>
      <c r="AU607" s="120" t="s">
        <v>90</v>
      </c>
      <c r="AV607" s="12" t="s">
        <v>90</v>
      </c>
      <c r="AW607" s="12" t="s">
        <v>42</v>
      </c>
      <c r="AX607" s="12" t="s">
        <v>82</v>
      </c>
      <c r="AY607" s="120" t="s">
        <v>163</v>
      </c>
    </row>
    <row r="608" spans="1:51" s="13" customFormat="1" ht="13.5">
      <c r="A608" s="355"/>
      <c r="B608" s="356"/>
      <c r="C608" s="355"/>
      <c r="D608" s="346" t="s">
        <v>171</v>
      </c>
      <c r="E608" s="357" t="s">
        <v>5</v>
      </c>
      <c r="F608" s="358" t="s">
        <v>176</v>
      </c>
      <c r="G608" s="355"/>
      <c r="H608" s="359">
        <v>6.914</v>
      </c>
      <c r="I608" s="355"/>
      <c r="J608" s="355"/>
      <c r="K608" s="355"/>
      <c r="L608" s="125"/>
      <c r="M608" s="127"/>
      <c r="N608" s="128"/>
      <c r="O608" s="128"/>
      <c r="P608" s="128"/>
      <c r="Q608" s="128"/>
      <c r="R608" s="128"/>
      <c r="S608" s="128"/>
      <c r="T608" s="129"/>
      <c r="AT608" s="126" t="s">
        <v>171</v>
      </c>
      <c r="AU608" s="126" t="s">
        <v>90</v>
      </c>
      <c r="AV608" s="13" t="s">
        <v>93</v>
      </c>
      <c r="AW608" s="13" t="s">
        <v>42</v>
      </c>
      <c r="AX608" s="13" t="s">
        <v>82</v>
      </c>
      <c r="AY608" s="126" t="s">
        <v>163</v>
      </c>
    </row>
    <row r="609" spans="1:51" s="12" customFormat="1" ht="13.5">
      <c r="A609" s="350"/>
      <c r="B609" s="351"/>
      <c r="C609" s="350"/>
      <c r="D609" s="346" t="s">
        <v>171</v>
      </c>
      <c r="E609" s="352" t="s">
        <v>5</v>
      </c>
      <c r="F609" s="353" t="s">
        <v>316</v>
      </c>
      <c r="G609" s="350"/>
      <c r="H609" s="354">
        <v>1.388</v>
      </c>
      <c r="I609" s="350"/>
      <c r="J609" s="350"/>
      <c r="K609" s="350"/>
      <c r="L609" s="119"/>
      <c r="M609" s="122"/>
      <c r="N609" s="123"/>
      <c r="O609" s="123"/>
      <c r="P609" s="123"/>
      <c r="Q609" s="123"/>
      <c r="R609" s="123"/>
      <c r="S609" s="123"/>
      <c r="T609" s="124"/>
      <c r="AT609" s="120" t="s">
        <v>171</v>
      </c>
      <c r="AU609" s="120" t="s">
        <v>90</v>
      </c>
      <c r="AV609" s="12" t="s">
        <v>90</v>
      </c>
      <c r="AW609" s="12" t="s">
        <v>42</v>
      </c>
      <c r="AX609" s="12" t="s">
        <v>82</v>
      </c>
      <c r="AY609" s="120" t="s">
        <v>163</v>
      </c>
    </row>
    <row r="610" spans="1:51" s="12" customFormat="1" ht="13.5">
      <c r="A610" s="350"/>
      <c r="B610" s="351"/>
      <c r="C610" s="350"/>
      <c r="D610" s="346" t="s">
        <v>171</v>
      </c>
      <c r="E610" s="352" t="s">
        <v>5</v>
      </c>
      <c r="F610" s="353" t="s">
        <v>317</v>
      </c>
      <c r="G610" s="350"/>
      <c r="H610" s="354">
        <v>1.388</v>
      </c>
      <c r="I610" s="350"/>
      <c r="J610" s="350"/>
      <c r="K610" s="350"/>
      <c r="L610" s="119"/>
      <c r="M610" s="122"/>
      <c r="N610" s="123"/>
      <c r="O610" s="123"/>
      <c r="P610" s="123"/>
      <c r="Q610" s="123"/>
      <c r="R610" s="123"/>
      <c r="S610" s="123"/>
      <c r="T610" s="124"/>
      <c r="AT610" s="120" t="s">
        <v>171</v>
      </c>
      <c r="AU610" s="120" t="s">
        <v>90</v>
      </c>
      <c r="AV610" s="12" t="s">
        <v>90</v>
      </c>
      <c r="AW610" s="12" t="s">
        <v>42</v>
      </c>
      <c r="AX610" s="12" t="s">
        <v>82</v>
      </c>
      <c r="AY610" s="120" t="s">
        <v>163</v>
      </c>
    </row>
    <row r="611" spans="1:51" s="12" customFormat="1" ht="13.5">
      <c r="A611" s="350"/>
      <c r="B611" s="351"/>
      <c r="C611" s="350"/>
      <c r="D611" s="346" t="s">
        <v>171</v>
      </c>
      <c r="E611" s="352" t="s">
        <v>5</v>
      </c>
      <c r="F611" s="353" t="s">
        <v>318</v>
      </c>
      <c r="G611" s="350"/>
      <c r="H611" s="354">
        <v>1.31</v>
      </c>
      <c r="I611" s="350"/>
      <c r="J611" s="350"/>
      <c r="K611" s="350"/>
      <c r="L611" s="119"/>
      <c r="M611" s="122"/>
      <c r="N611" s="123"/>
      <c r="O611" s="123"/>
      <c r="P611" s="123"/>
      <c r="Q611" s="123"/>
      <c r="R611" s="123"/>
      <c r="S611" s="123"/>
      <c r="T611" s="124"/>
      <c r="AT611" s="120" t="s">
        <v>171</v>
      </c>
      <c r="AU611" s="120" t="s">
        <v>90</v>
      </c>
      <c r="AV611" s="12" t="s">
        <v>90</v>
      </c>
      <c r="AW611" s="12" t="s">
        <v>42</v>
      </c>
      <c r="AX611" s="12" t="s">
        <v>82</v>
      </c>
      <c r="AY611" s="120" t="s">
        <v>163</v>
      </c>
    </row>
    <row r="612" spans="1:51" s="12" customFormat="1" ht="13.5">
      <c r="A612" s="350"/>
      <c r="B612" s="351"/>
      <c r="C612" s="350"/>
      <c r="D612" s="346" t="s">
        <v>171</v>
      </c>
      <c r="E612" s="352" t="s">
        <v>5</v>
      </c>
      <c r="F612" s="353" t="s">
        <v>319</v>
      </c>
      <c r="G612" s="350"/>
      <c r="H612" s="354">
        <v>1.401</v>
      </c>
      <c r="I612" s="350"/>
      <c r="J612" s="350"/>
      <c r="K612" s="350"/>
      <c r="L612" s="119"/>
      <c r="M612" s="122"/>
      <c r="N612" s="123"/>
      <c r="O612" s="123"/>
      <c r="P612" s="123"/>
      <c r="Q612" s="123"/>
      <c r="R612" s="123"/>
      <c r="S612" s="123"/>
      <c r="T612" s="124"/>
      <c r="AT612" s="120" t="s">
        <v>171</v>
      </c>
      <c r="AU612" s="120" t="s">
        <v>90</v>
      </c>
      <c r="AV612" s="12" t="s">
        <v>90</v>
      </c>
      <c r="AW612" s="12" t="s">
        <v>42</v>
      </c>
      <c r="AX612" s="12" t="s">
        <v>82</v>
      </c>
      <c r="AY612" s="120" t="s">
        <v>163</v>
      </c>
    </row>
    <row r="613" spans="1:51" s="12" customFormat="1" ht="13.5">
      <c r="A613" s="350"/>
      <c r="B613" s="351"/>
      <c r="C613" s="350"/>
      <c r="D613" s="346" t="s">
        <v>171</v>
      </c>
      <c r="E613" s="352" t="s">
        <v>5</v>
      </c>
      <c r="F613" s="353" t="s">
        <v>320</v>
      </c>
      <c r="G613" s="350"/>
      <c r="H613" s="354">
        <v>1.401</v>
      </c>
      <c r="I613" s="350"/>
      <c r="J613" s="350"/>
      <c r="K613" s="350"/>
      <c r="L613" s="119"/>
      <c r="M613" s="122"/>
      <c r="N613" s="123"/>
      <c r="O613" s="123"/>
      <c r="P613" s="123"/>
      <c r="Q613" s="123"/>
      <c r="R613" s="123"/>
      <c r="S613" s="123"/>
      <c r="T613" s="124"/>
      <c r="AT613" s="120" t="s">
        <v>171</v>
      </c>
      <c r="AU613" s="120" t="s">
        <v>90</v>
      </c>
      <c r="AV613" s="12" t="s">
        <v>90</v>
      </c>
      <c r="AW613" s="12" t="s">
        <v>42</v>
      </c>
      <c r="AX613" s="12" t="s">
        <v>82</v>
      </c>
      <c r="AY613" s="120" t="s">
        <v>163</v>
      </c>
    </row>
    <row r="614" spans="1:51" s="12" customFormat="1" ht="13.5">
      <c r="A614" s="350"/>
      <c r="B614" s="351"/>
      <c r="C614" s="350"/>
      <c r="D614" s="346" t="s">
        <v>171</v>
      </c>
      <c r="E614" s="352" t="s">
        <v>5</v>
      </c>
      <c r="F614" s="353" t="s">
        <v>321</v>
      </c>
      <c r="G614" s="350"/>
      <c r="H614" s="354">
        <v>1.388</v>
      </c>
      <c r="I614" s="350"/>
      <c r="J614" s="350"/>
      <c r="K614" s="350"/>
      <c r="L614" s="119"/>
      <c r="M614" s="122"/>
      <c r="N614" s="123"/>
      <c r="O614" s="123"/>
      <c r="P614" s="123"/>
      <c r="Q614" s="123"/>
      <c r="R614" s="123"/>
      <c r="S614" s="123"/>
      <c r="T614" s="124"/>
      <c r="AT614" s="120" t="s">
        <v>171</v>
      </c>
      <c r="AU614" s="120" t="s">
        <v>90</v>
      </c>
      <c r="AV614" s="12" t="s">
        <v>90</v>
      </c>
      <c r="AW614" s="12" t="s">
        <v>42</v>
      </c>
      <c r="AX614" s="12" t="s">
        <v>82</v>
      </c>
      <c r="AY614" s="120" t="s">
        <v>163</v>
      </c>
    </row>
    <row r="615" spans="1:51" s="12" customFormat="1" ht="13.5">
      <c r="A615" s="350"/>
      <c r="B615" s="351"/>
      <c r="C615" s="350"/>
      <c r="D615" s="346" t="s">
        <v>171</v>
      </c>
      <c r="E615" s="352" t="s">
        <v>5</v>
      </c>
      <c r="F615" s="353" t="s">
        <v>322</v>
      </c>
      <c r="G615" s="350"/>
      <c r="H615" s="354">
        <v>1.388</v>
      </c>
      <c r="I615" s="350"/>
      <c r="J615" s="350"/>
      <c r="K615" s="350"/>
      <c r="L615" s="119"/>
      <c r="M615" s="122"/>
      <c r="N615" s="123"/>
      <c r="O615" s="123"/>
      <c r="P615" s="123"/>
      <c r="Q615" s="123"/>
      <c r="R615" s="123"/>
      <c r="S615" s="123"/>
      <c r="T615" s="124"/>
      <c r="AT615" s="120" t="s">
        <v>171</v>
      </c>
      <c r="AU615" s="120" t="s">
        <v>90</v>
      </c>
      <c r="AV615" s="12" t="s">
        <v>90</v>
      </c>
      <c r="AW615" s="12" t="s">
        <v>42</v>
      </c>
      <c r="AX615" s="12" t="s">
        <v>82</v>
      </c>
      <c r="AY615" s="120" t="s">
        <v>163</v>
      </c>
    </row>
    <row r="616" spans="1:51" s="13" customFormat="1" ht="13.5">
      <c r="A616" s="355"/>
      <c r="B616" s="356"/>
      <c r="C616" s="355"/>
      <c r="D616" s="346" t="s">
        <v>171</v>
      </c>
      <c r="E616" s="357" t="s">
        <v>5</v>
      </c>
      <c r="F616" s="358" t="s">
        <v>179</v>
      </c>
      <c r="G616" s="355"/>
      <c r="H616" s="359">
        <v>9.664</v>
      </c>
      <c r="I616" s="355"/>
      <c r="J616" s="355"/>
      <c r="K616" s="355"/>
      <c r="L616" s="125"/>
      <c r="M616" s="127"/>
      <c r="N616" s="128"/>
      <c r="O616" s="128"/>
      <c r="P616" s="128"/>
      <c r="Q616" s="128"/>
      <c r="R616" s="128"/>
      <c r="S616" s="128"/>
      <c r="T616" s="129"/>
      <c r="AT616" s="126" t="s">
        <v>171</v>
      </c>
      <c r="AU616" s="126" t="s">
        <v>90</v>
      </c>
      <c r="AV616" s="13" t="s">
        <v>93</v>
      </c>
      <c r="AW616" s="13" t="s">
        <v>42</v>
      </c>
      <c r="AX616" s="13" t="s">
        <v>82</v>
      </c>
      <c r="AY616" s="126" t="s">
        <v>163</v>
      </c>
    </row>
    <row r="617" spans="1:51" s="12" customFormat="1" ht="13.5">
      <c r="A617" s="350"/>
      <c r="B617" s="351"/>
      <c r="C617" s="350"/>
      <c r="D617" s="346" t="s">
        <v>171</v>
      </c>
      <c r="E617" s="352" t="s">
        <v>5</v>
      </c>
      <c r="F617" s="353" t="s">
        <v>323</v>
      </c>
      <c r="G617" s="350"/>
      <c r="H617" s="354">
        <v>1.232</v>
      </c>
      <c r="I617" s="350"/>
      <c r="J617" s="350"/>
      <c r="K617" s="350"/>
      <c r="L617" s="119"/>
      <c r="M617" s="122"/>
      <c r="N617" s="123"/>
      <c r="O617" s="123"/>
      <c r="P617" s="123"/>
      <c r="Q617" s="123"/>
      <c r="R617" s="123"/>
      <c r="S617" s="123"/>
      <c r="T617" s="124"/>
      <c r="AT617" s="120" t="s">
        <v>171</v>
      </c>
      <c r="AU617" s="120" t="s">
        <v>90</v>
      </c>
      <c r="AV617" s="12" t="s">
        <v>90</v>
      </c>
      <c r="AW617" s="12" t="s">
        <v>42</v>
      </c>
      <c r="AX617" s="12" t="s">
        <v>82</v>
      </c>
      <c r="AY617" s="120" t="s">
        <v>163</v>
      </c>
    </row>
    <row r="618" spans="1:51" s="12" customFormat="1" ht="13.5">
      <c r="A618" s="350"/>
      <c r="B618" s="351"/>
      <c r="C618" s="350"/>
      <c r="D618" s="346" t="s">
        <v>171</v>
      </c>
      <c r="E618" s="352" t="s">
        <v>5</v>
      </c>
      <c r="F618" s="353" t="s">
        <v>324</v>
      </c>
      <c r="G618" s="350"/>
      <c r="H618" s="354">
        <v>1.258</v>
      </c>
      <c r="I618" s="350"/>
      <c r="J618" s="350"/>
      <c r="K618" s="350"/>
      <c r="L618" s="119"/>
      <c r="M618" s="122"/>
      <c r="N618" s="123"/>
      <c r="O618" s="123"/>
      <c r="P618" s="123"/>
      <c r="Q618" s="123"/>
      <c r="R618" s="123"/>
      <c r="S618" s="123"/>
      <c r="T618" s="124"/>
      <c r="AT618" s="120" t="s">
        <v>171</v>
      </c>
      <c r="AU618" s="120" t="s">
        <v>90</v>
      </c>
      <c r="AV618" s="12" t="s">
        <v>90</v>
      </c>
      <c r="AW618" s="12" t="s">
        <v>42</v>
      </c>
      <c r="AX618" s="12" t="s">
        <v>82</v>
      </c>
      <c r="AY618" s="120" t="s">
        <v>163</v>
      </c>
    </row>
    <row r="619" spans="1:51" s="12" customFormat="1" ht="13.5">
      <c r="A619" s="350"/>
      <c r="B619" s="351"/>
      <c r="C619" s="350"/>
      <c r="D619" s="346" t="s">
        <v>171</v>
      </c>
      <c r="E619" s="352" t="s">
        <v>5</v>
      </c>
      <c r="F619" s="353" t="s">
        <v>325</v>
      </c>
      <c r="G619" s="350"/>
      <c r="H619" s="354">
        <v>1.258</v>
      </c>
      <c r="I619" s="350"/>
      <c r="J619" s="350"/>
      <c r="K619" s="350"/>
      <c r="L619" s="119"/>
      <c r="M619" s="122"/>
      <c r="N619" s="123"/>
      <c r="O619" s="123"/>
      <c r="P619" s="123"/>
      <c r="Q619" s="123"/>
      <c r="R619" s="123"/>
      <c r="S619" s="123"/>
      <c r="T619" s="124"/>
      <c r="AT619" s="120" t="s">
        <v>171</v>
      </c>
      <c r="AU619" s="120" t="s">
        <v>90</v>
      </c>
      <c r="AV619" s="12" t="s">
        <v>90</v>
      </c>
      <c r="AW619" s="12" t="s">
        <v>42</v>
      </c>
      <c r="AX619" s="12" t="s">
        <v>82</v>
      </c>
      <c r="AY619" s="120" t="s">
        <v>163</v>
      </c>
    </row>
    <row r="620" spans="1:51" s="12" customFormat="1" ht="13.5">
      <c r="A620" s="350"/>
      <c r="B620" s="351"/>
      <c r="C620" s="350"/>
      <c r="D620" s="346" t="s">
        <v>171</v>
      </c>
      <c r="E620" s="352" t="s">
        <v>5</v>
      </c>
      <c r="F620" s="353" t="s">
        <v>326</v>
      </c>
      <c r="G620" s="350"/>
      <c r="H620" s="354">
        <v>1.388</v>
      </c>
      <c r="I620" s="350"/>
      <c r="J620" s="350"/>
      <c r="K620" s="350"/>
      <c r="L620" s="119"/>
      <c r="M620" s="122"/>
      <c r="N620" s="123"/>
      <c r="O620" s="123"/>
      <c r="P620" s="123"/>
      <c r="Q620" s="123"/>
      <c r="R620" s="123"/>
      <c r="S620" s="123"/>
      <c r="T620" s="124"/>
      <c r="AT620" s="120" t="s">
        <v>171</v>
      </c>
      <c r="AU620" s="120" t="s">
        <v>90</v>
      </c>
      <c r="AV620" s="12" t="s">
        <v>90</v>
      </c>
      <c r="AW620" s="12" t="s">
        <v>42</v>
      </c>
      <c r="AX620" s="12" t="s">
        <v>82</v>
      </c>
      <c r="AY620" s="120" t="s">
        <v>163</v>
      </c>
    </row>
    <row r="621" spans="1:51" s="12" customFormat="1" ht="13.5">
      <c r="A621" s="350"/>
      <c r="B621" s="351"/>
      <c r="C621" s="350"/>
      <c r="D621" s="346" t="s">
        <v>171</v>
      </c>
      <c r="E621" s="352" t="s">
        <v>5</v>
      </c>
      <c r="F621" s="353" t="s">
        <v>327</v>
      </c>
      <c r="G621" s="350"/>
      <c r="H621" s="354">
        <v>1.388</v>
      </c>
      <c r="I621" s="350"/>
      <c r="J621" s="350"/>
      <c r="K621" s="350"/>
      <c r="L621" s="119"/>
      <c r="M621" s="122"/>
      <c r="N621" s="123"/>
      <c r="O621" s="123"/>
      <c r="P621" s="123"/>
      <c r="Q621" s="123"/>
      <c r="R621" s="123"/>
      <c r="S621" s="123"/>
      <c r="T621" s="124"/>
      <c r="AT621" s="120" t="s">
        <v>171</v>
      </c>
      <c r="AU621" s="120" t="s">
        <v>90</v>
      </c>
      <c r="AV621" s="12" t="s">
        <v>90</v>
      </c>
      <c r="AW621" s="12" t="s">
        <v>42</v>
      </c>
      <c r="AX621" s="12" t="s">
        <v>82</v>
      </c>
      <c r="AY621" s="120" t="s">
        <v>163</v>
      </c>
    </row>
    <row r="622" spans="1:51" s="13" customFormat="1" ht="13.5">
      <c r="A622" s="355"/>
      <c r="B622" s="356"/>
      <c r="C622" s="355"/>
      <c r="D622" s="346" t="s">
        <v>171</v>
      </c>
      <c r="E622" s="357" t="s">
        <v>5</v>
      </c>
      <c r="F622" s="358" t="s">
        <v>181</v>
      </c>
      <c r="G622" s="355"/>
      <c r="H622" s="359">
        <v>6.524</v>
      </c>
      <c r="I622" s="355"/>
      <c r="J622" s="355"/>
      <c r="K622" s="355"/>
      <c r="L622" s="125"/>
      <c r="M622" s="127"/>
      <c r="N622" s="128"/>
      <c r="O622" s="128"/>
      <c r="P622" s="128"/>
      <c r="Q622" s="128"/>
      <c r="R622" s="128"/>
      <c r="S622" s="128"/>
      <c r="T622" s="129"/>
      <c r="AT622" s="126" t="s">
        <v>171</v>
      </c>
      <c r="AU622" s="126" t="s">
        <v>90</v>
      </c>
      <c r="AV622" s="13" t="s">
        <v>93</v>
      </c>
      <c r="AW622" s="13" t="s">
        <v>42</v>
      </c>
      <c r="AX622" s="13" t="s">
        <v>82</v>
      </c>
      <c r="AY622" s="126" t="s">
        <v>163</v>
      </c>
    </row>
    <row r="623" spans="1:51" s="12" customFormat="1" ht="13.5">
      <c r="A623" s="350"/>
      <c r="B623" s="351"/>
      <c r="C623" s="350"/>
      <c r="D623" s="346" t="s">
        <v>171</v>
      </c>
      <c r="E623" s="352" t="s">
        <v>5</v>
      </c>
      <c r="F623" s="353" t="s">
        <v>328</v>
      </c>
      <c r="G623" s="350"/>
      <c r="H623" s="354">
        <v>1.388</v>
      </c>
      <c r="I623" s="350"/>
      <c r="J623" s="350"/>
      <c r="K623" s="350"/>
      <c r="L623" s="119"/>
      <c r="M623" s="122"/>
      <c r="N623" s="123"/>
      <c r="O623" s="123"/>
      <c r="P623" s="123"/>
      <c r="Q623" s="123"/>
      <c r="R623" s="123"/>
      <c r="S623" s="123"/>
      <c r="T623" s="124"/>
      <c r="AT623" s="120" t="s">
        <v>171</v>
      </c>
      <c r="AU623" s="120" t="s">
        <v>90</v>
      </c>
      <c r="AV623" s="12" t="s">
        <v>90</v>
      </c>
      <c r="AW623" s="12" t="s">
        <v>42</v>
      </c>
      <c r="AX623" s="12" t="s">
        <v>82</v>
      </c>
      <c r="AY623" s="120" t="s">
        <v>163</v>
      </c>
    </row>
    <row r="624" spans="1:51" s="13" customFormat="1" ht="13.5">
      <c r="A624" s="355"/>
      <c r="B624" s="356"/>
      <c r="C624" s="355"/>
      <c r="D624" s="346" t="s">
        <v>171</v>
      </c>
      <c r="E624" s="357" t="s">
        <v>5</v>
      </c>
      <c r="F624" s="358" t="s">
        <v>184</v>
      </c>
      <c r="G624" s="355"/>
      <c r="H624" s="359">
        <v>1.388</v>
      </c>
      <c r="I624" s="355"/>
      <c r="J624" s="355"/>
      <c r="K624" s="355"/>
      <c r="L624" s="125"/>
      <c r="M624" s="127"/>
      <c r="N624" s="128"/>
      <c r="O624" s="128"/>
      <c r="P624" s="128"/>
      <c r="Q624" s="128"/>
      <c r="R624" s="128"/>
      <c r="S624" s="128"/>
      <c r="T624" s="129"/>
      <c r="AT624" s="126" t="s">
        <v>171</v>
      </c>
      <c r="AU624" s="126" t="s">
        <v>90</v>
      </c>
      <c r="AV624" s="13" t="s">
        <v>93</v>
      </c>
      <c r="AW624" s="13" t="s">
        <v>42</v>
      </c>
      <c r="AX624" s="13" t="s">
        <v>82</v>
      </c>
      <c r="AY624" s="126" t="s">
        <v>163</v>
      </c>
    </row>
    <row r="625" spans="1:51" s="14" customFormat="1" ht="13.5">
      <c r="A625" s="360"/>
      <c r="B625" s="361"/>
      <c r="C625" s="360"/>
      <c r="D625" s="346" t="s">
        <v>171</v>
      </c>
      <c r="E625" s="373" t="s">
        <v>5</v>
      </c>
      <c r="F625" s="374" t="s">
        <v>185</v>
      </c>
      <c r="G625" s="360"/>
      <c r="H625" s="375">
        <v>24.49</v>
      </c>
      <c r="I625" s="360"/>
      <c r="J625" s="360"/>
      <c r="K625" s="360"/>
      <c r="L625" s="130"/>
      <c r="M625" s="131"/>
      <c r="N625" s="132"/>
      <c r="O625" s="132"/>
      <c r="P625" s="132"/>
      <c r="Q625" s="132"/>
      <c r="R625" s="132"/>
      <c r="S625" s="132"/>
      <c r="T625" s="133"/>
      <c r="AT625" s="134" t="s">
        <v>171</v>
      </c>
      <c r="AU625" s="134" t="s">
        <v>90</v>
      </c>
      <c r="AV625" s="14" t="s">
        <v>96</v>
      </c>
      <c r="AW625" s="14" t="s">
        <v>42</v>
      </c>
      <c r="AX625" s="14" t="s">
        <v>44</v>
      </c>
      <c r="AY625" s="134" t="s">
        <v>163</v>
      </c>
    </row>
    <row r="626" spans="1:63" s="10" customFormat="1" ht="29.85" customHeight="1">
      <c r="A626" s="330"/>
      <c r="B626" s="331"/>
      <c r="C626" s="330"/>
      <c r="D626" s="335" t="s">
        <v>81</v>
      </c>
      <c r="E626" s="336" t="s">
        <v>548</v>
      </c>
      <c r="F626" s="336" t="s">
        <v>549</v>
      </c>
      <c r="G626" s="330"/>
      <c r="H626" s="330"/>
      <c r="I626" s="330"/>
      <c r="J626" s="337">
        <f>BK626</f>
        <v>0</v>
      </c>
      <c r="K626" s="330"/>
      <c r="L626" s="99"/>
      <c r="M626" s="101"/>
      <c r="N626" s="102"/>
      <c r="O626" s="102"/>
      <c r="P626" s="103">
        <f>SUM(P627:P782)</f>
        <v>0</v>
      </c>
      <c r="Q626" s="102"/>
      <c r="R626" s="103">
        <f>SUM(R627:R782)</f>
        <v>0.14133</v>
      </c>
      <c r="S626" s="102"/>
      <c r="T626" s="104">
        <f>SUM(T627:T782)</f>
        <v>0.0292082</v>
      </c>
      <c r="AR626" s="100" t="s">
        <v>90</v>
      </c>
      <c r="AT626" s="105" t="s">
        <v>81</v>
      </c>
      <c r="AU626" s="105" t="s">
        <v>44</v>
      </c>
      <c r="AY626" s="100" t="s">
        <v>163</v>
      </c>
      <c r="BK626" s="106">
        <f>SUM(BK627:BK782)</f>
        <v>0</v>
      </c>
    </row>
    <row r="627" spans="1:65" s="1" customFormat="1" ht="22.5" customHeight="1">
      <c r="A627" s="267"/>
      <c r="B627" s="268"/>
      <c r="C627" s="338" t="s">
        <v>550</v>
      </c>
      <c r="D627" s="338" t="s">
        <v>165</v>
      </c>
      <c r="E627" s="339" t="s">
        <v>551</v>
      </c>
      <c r="F627" s="340" t="s">
        <v>552</v>
      </c>
      <c r="G627" s="341" t="s">
        <v>188</v>
      </c>
      <c r="H627" s="342">
        <v>94.22</v>
      </c>
      <c r="I627" s="107"/>
      <c r="J627" s="343">
        <f>ROUND(I627*H627,2)</f>
        <v>0</v>
      </c>
      <c r="K627" s="340" t="s">
        <v>169</v>
      </c>
      <c r="L627" s="38"/>
      <c r="M627" s="108" t="s">
        <v>5</v>
      </c>
      <c r="N627" s="109" t="s">
        <v>53</v>
      </c>
      <c r="O627" s="39"/>
      <c r="P627" s="110">
        <f>O627*H627</f>
        <v>0</v>
      </c>
      <c r="Q627" s="110">
        <v>0</v>
      </c>
      <c r="R627" s="110">
        <f>Q627*H627</f>
        <v>0</v>
      </c>
      <c r="S627" s="110">
        <v>0</v>
      </c>
      <c r="T627" s="111">
        <f>S627*H627</f>
        <v>0</v>
      </c>
      <c r="AR627" s="24" t="s">
        <v>333</v>
      </c>
      <c r="AT627" s="24" t="s">
        <v>165</v>
      </c>
      <c r="AU627" s="24" t="s">
        <v>90</v>
      </c>
      <c r="AY627" s="24" t="s">
        <v>163</v>
      </c>
      <c r="BE627" s="112">
        <f>IF(N627="základní",J627,0)</f>
        <v>0</v>
      </c>
      <c r="BF627" s="112">
        <f>IF(N627="snížená",J627,0)</f>
        <v>0</v>
      </c>
      <c r="BG627" s="112">
        <f>IF(N627="zákl. přenesená",J627,0)</f>
        <v>0</v>
      </c>
      <c r="BH627" s="112">
        <f>IF(N627="sníž. přenesená",J627,0)</f>
        <v>0</v>
      </c>
      <c r="BI627" s="112">
        <f>IF(N627="nulová",J627,0)</f>
        <v>0</v>
      </c>
      <c r="BJ627" s="24" t="s">
        <v>44</v>
      </c>
      <c r="BK627" s="112">
        <f>ROUND(I627*H627,2)</f>
        <v>0</v>
      </c>
      <c r="BL627" s="24" t="s">
        <v>333</v>
      </c>
      <c r="BM627" s="24" t="s">
        <v>553</v>
      </c>
    </row>
    <row r="628" spans="1:51" s="11" customFormat="1" ht="13.5">
      <c r="A628" s="344"/>
      <c r="B628" s="345"/>
      <c r="C628" s="344"/>
      <c r="D628" s="346" t="s">
        <v>171</v>
      </c>
      <c r="E628" s="347" t="s">
        <v>5</v>
      </c>
      <c r="F628" s="348" t="s">
        <v>172</v>
      </c>
      <c r="G628" s="344"/>
      <c r="H628" s="349" t="s">
        <v>5</v>
      </c>
      <c r="I628" s="344"/>
      <c r="J628" s="344"/>
      <c r="K628" s="344"/>
      <c r="L628" s="113"/>
      <c r="M628" s="116"/>
      <c r="N628" s="117"/>
      <c r="O628" s="117"/>
      <c r="P628" s="117"/>
      <c r="Q628" s="117"/>
      <c r="R628" s="117"/>
      <c r="S628" s="117"/>
      <c r="T628" s="118"/>
      <c r="AT628" s="114" t="s">
        <v>171</v>
      </c>
      <c r="AU628" s="114" t="s">
        <v>90</v>
      </c>
      <c r="AV628" s="11" t="s">
        <v>44</v>
      </c>
      <c r="AW628" s="11" t="s">
        <v>42</v>
      </c>
      <c r="AX628" s="11" t="s">
        <v>82</v>
      </c>
      <c r="AY628" s="114" t="s">
        <v>163</v>
      </c>
    </row>
    <row r="629" spans="1:51" s="11" customFormat="1" ht="13.5">
      <c r="A629" s="344"/>
      <c r="B629" s="345"/>
      <c r="C629" s="344"/>
      <c r="D629" s="346" t="s">
        <v>171</v>
      </c>
      <c r="E629" s="347" t="s">
        <v>5</v>
      </c>
      <c r="F629" s="348" t="s">
        <v>554</v>
      </c>
      <c r="G629" s="344"/>
      <c r="H629" s="349" t="s">
        <v>5</v>
      </c>
      <c r="I629" s="344"/>
      <c r="J629" s="344"/>
      <c r="K629" s="344"/>
      <c r="L629" s="113"/>
      <c r="M629" s="116"/>
      <c r="N629" s="117"/>
      <c r="O629" s="117"/>
      <c r="P629" s="117"/>
      <c r="Q629" s="117"/>
      <c r="R629" s="117"/>
      <c r="S629" s="117"/>
      <c r="T629" s="118"/>
      <c r="AT629" s="114" t="s">
        <v>171</v>
      </c>
      <c r="AU629" s="114" t="s">
        <v>90</v>
      </c>
      <c r="AV629" s="11" t="s">
        <v>44</v>
      </c>
      <c r="AW629" s="11" t="s">
        <v>42</v>
      </c>
      <c r="AX629" s="11" t="s">
        <v>82</v>
      </c>
      <c r="AY629" s="114" t="s">
        <v>163</v>
      </c>
    </row>
    <row r="630" spans="1:51" s="12" customFormat="1" ht="13.5">
      <c r="A630" s="350"/>
      <c r="B630" s="351"/>
      <c r="C630" s="350"/>
      <c r="D630" s="346" t="s">
        <v>171</v>
      </c>
      <c r="E630" s="352" t="s">
        <v>5</v>
      </c>
      <c r="F630" s="353" t="s">
        <v>555</v>
      </c>
      <c r="G630" s="350"/>
      <c r="H630" s="354">
        <v>5.04</v>
      </c>
      <c r="I630" s="350"/>
      <c r="J630" s="350"/>
      <c r="K630" s="350"/>
      <c r="L630" s="119"/>
      <c r="M630" s="122"/>
      <c r="N630" s="123"/>
      <c r="O630" s="123"/>
      <c r="P630" s="123"/>
      <c r="Q630" s="123"/>
      <c r="R630" s="123"/>
      <c r="S630" s="123"/>
      <c r="T630" s="124"/>
      <c r="AT630" s="120" t="s">
        <v>171</v>
      </c>
      <c r="AU630" s="120" t="s">
        <v>90</v>
      </c>
      <c r="AV630" s="12" t="s">
        <v>90</v>
      </c>
      <c r="AW630" s="12" t="s">
        <v>42</v>
      </c>
      <c r="AX630" s="12" t="s">
        <v>82</v>
      </c>
      <c r="AY630" s="120" t="s">
        <v>163</v>
      </c>
    </row>
    <row r="631" spans="1:51" s="12" customFormat="1" ht="13.5">
      <c r="A631" s="350"/>
      <c r="B631" s="351"/>
      <c r="C631" s="350"/>
      <c r="D631" s="346" t="s">
        <v>171</v>
      </c>
      <c r="E631" s="352" t="s">
        <v>5</v>
      </c>
      <c r="F631" s="353" t="s">
        <v>556</v>
      </c>
      <c r="G631" s="350"/>
      <c r="H631" s="354">
        <v>5.39</v>
      </c>
      <c r="I631" s="350"/>
      <c r="J631" s="350"/>
      <c r="K631" s="350"/>
      <c r="L631" s="119"/>
      <c r="M631" s="122"/>
      <c r="N631" s="123"/>
      <c r="O631" s="123"/>
      <c r="P631" s="123"/>
      <c r="Q631" s="123"/>
      <c r="R631" s="123"/>
      <c r="S631" s="123"/>
      <c r="T631" s="124"/>
      <c r="AT631" s="120" t="s">
        <v>171</v>
      </c>
      <c r="AU631" s="120" t="s">
        <v>90</v>
      </c>
      <c r="AV631" s="12" t="s">
        <v>90</v>
      </c>
      <c r="AW631" s="12" t="s">
        <v>42</v>
      </c>
      <c r="AX631" s="12" t="s">
        <v>82</v>
      </c>
      <c r="AY631" s="120" t="s">
        <v>163</v>
      </c>
    </row>
    <row r="632" spans="1:51" s="12" customFormat="1" ht="13.5">
      <c r="A632" s="350"/>
      <c r="B632" s="351"/>
      <c r="C632" s="350"/>
      <c r="D632" s="346" t="s">
        <v>171</v>
      </c>
      <c r="E632" s="352" t="s">
        <v>5</v>
      </c>
      <c r="F632" s="353" t="s">
        <v>557</v>
      </c>
      <c r="G632" s="350"/>
      <c r="H632" s="354">
        <v>5.39</v>
      </c>
      <c r="I632" s="350"/>
      <c r="J632" s="350"/>
      <c r="K632" s="350"/>
      <c r="L632" s="119"/>
      <c r="M632" s="122"/>
      <c r="N632" s="123"/>
      <c r="O632" s="123"/>
      <c r="P632" s="123"/>
      <c r="Q632" s="123"/>
      <c r="R632" s="123"/>
      <c r="S632" s="123"/>
      <c r="T632" s="124"/>
      <c r="AT632" s="120" t="s">
        <v>171</v>
      </c>
      <c r="AU632" s="120" t="s">
        <v>90</v>
      </c>
      <c r="AV632" s="12" t="s">
        <v>90</v>
      </c>
      <c r="AW632" s="12" t="s">
        <v>42</v>
      </c>
      <c r="AX632" s="12" t="s">
        <v>82</v>
      </c>
      <c r="AY632" s="120" t="s">
        <v>163</v>
      </c>
    </row>
    <row r="633" spans="1:51" s="12" customFormat="1" ht="13.5">
      <c r="A633" s="350"/>
      <c r="B633" s="351"/>
      <c r="C633" s="350"/>
      <c r="D633" s="346" t="s">
        <v>171</v>
      </c>
      <c r="E633" s="352" t="s">
        <v>5</v>
      </c>
      <c r="F633" s="353" t="s">
        <v>558</v>
      </c>
      <c r="G633" s="350"/>
      <c r="H633" s="354">
        <v>5.39</v>
      </c>
      <c r="I633" s="350"/>
      <c r="J633" s="350"/>
      <c r="K633" s="350"/>
      <c r="L633" s="119"/>
      <c r="M633" s="122"/>
      <c r="N633" s="123"/>
      <c r="O633" s="123"/>
      <c r="P633" s="123"/>
      <c r="Q633" s="123"/>
      <c r="R633" s="123"/>
      <c r="S633" s="123"/>
      <c r="T633" s="124"/>
      <c r="AT633" s="120" t="s">
        <v>171</v>
      </c>
      <c r="AU633" s="120" t="s">
        <v>90</v>
      </c>
      <c r="AV633" s="12" t="s">
        <v>90</v>
      </c>
      <c r="AW633" s="12" t="s">
        <v>42</v>
      </c>
      <c r="AX633" s="12" t="s">
        <v>82</v>
      </c>
      <c r="AY633" s="120" t="s">
        <v>163</v>
      </c>
    </row>
    <row r="634" spans="1:51" s="12" customFormat="1" ht="13.5">
      <c r="A634" s="350"/>
      <c r="B634" s="351"/>
      <c r="C634" s="350"/>
      <c r="D634" s="346" t="s">
        <v>171</v>
      </c>
      <c r="E634" s="352" t="s">
        <v>5</v>
      </c>
      <c r="F634" s="353" t="s">
        <v>559</v>
      </c>
      <c r="G634" s="350"/>
      <c r="H634" s="354">
        <v>5.39</v>
      </c>
      <c r="I634" s="350"/>
      <c r="J634" s="350"/>
      <c r="K634" s="350"/>
      <c r="L634" s="119"/>
      <c r="M634" s="122"/>
      <c r="N634" s="123"/>
      <c r="O634" s="123"/>
      <c r="P634" s="123"/>
      <c r="Q634" s="123"/>
      <c r="R634" s="123"/>
      <c r="S634" s="123"/>
      <c r="T634" s="124"/>
      <c r="AT634" s="120" t="s">
        <v>171</v>
      </c>
      <c r="AU634" s="120" t="s">
        <v>90</v>
      </c>
      <c r="AV634" s="12" t="s">
        <v>90</v>
      </c>
      <c r="AW634" s="12" t="s">
        <v>42</v>
      </c>
      <c r="AX634" s="12" t="s">
        <v>82</v>
      </c>
      <c r="AY634" s="120" t="s">
        <v>163</v>
      </c>
    </row>
    <row r="635" spans="1:51" s="13" customFormat="1" ht="13.5">
      <c r="A635" s="355"/>
      <c r="B635" s="356"/>
      <c r="C635" s="355"/>
      <c r="D635" s="346" t="s">
        <v>171</v>
      </c>
      <c r="E635" s="357" t="s">
        <v>5</v>
      </c>
      <c r="F635" s="358" t="s">
        <v>176</v>
      </c>
      <c r="G635" s="355"/>
      <c r="H635" s="359">
        <v>26.6</v>
      </c>
      <c r="I635" s="355"/>
      <c r="J635" s="355"/>
      <c r="K635" s="355"/>
      <c r="L635" s="125"/>
      <c r="M635" s="127"/>
      <c r="N635" s="128"/>
      <c r="O635" s="128"/>
      <c r="P635" s="128"/>
      <c r="Q635" s="128"/>
      <c r="R635" s="128"/>
      <c r="S635" s="128"/>
      <c r="T635" s="129"/>
      <c r="AT635" s="126" t="s">
        <v>171</v>
      </c>
      <c r="AU635" s="126" t="s">
        <v>90</v>
      </c>
      <c r="AV635" s="13" t="s">
        <v>93</v>
      </c>
      <c r="AW635" s="13" t="s">
        <v>42</v>
      </c>
      <c r="AX635" s="13" t="s">
        <v>82</v>
      </c>
      <c r="AY635" s="126" t="s">
        <v>163</v>
      </c>
    </row>
    <row r="636" spans="1:51" s="12" customFormat="1" ht="13.5">
      <c r="A636" s="350"/>
      <c r="B636" s="351"/>
      <c r="C636" s="350"/>
      <c r="D636" s="346" t="s">
        <v>171</v>
      </c>
      <c r="E636" s="352" t="s">
        <v>5</v>
      </c>
      <c r="F636" s="353" t="s">
        <v>560</v>
      </c>
      <c r="G636" s="350"/>
      <c r="H636" s="354">
        <v>5.34</v>
      </c>
      <c r="I636" s="350"/>
      <c r="J636" s="350"/>
      <c r="K636" s="350"/>
      <c r="L636" s="119"/>
      <c r="M636" s="122"/>
      <c r="N636" s="123"/>
      <c r="O636" s="123"/>
      <c r="P636" s="123"/>
      <c r="Q636" s="123"/>
      <c r="R636" s="123"/>
      <c r="S636" s="123"/>
      <c r="T636" s="124"/>
      <c r="AT636" s="120" t="s">
        <v>171</v>
      </c>
      <c r="AU636" s="120" t="s">
        <v>90</v>
      </c>
      <c r="AV636" s="12" t="s">
        <v>90</v>
      </c>
      <c r="AW636" s="12" t="s">
        <v>42</v>
      </c>
      <c r="AX636" s="12" t="s">
        <v>82</v>
      </c>
      <c r="AY636" s="120" t="s">
        <v>163</v>
      </c>
    </row>
    <row r="637" spans="1:51" s="12" customFormat="1" ht="13.5">
      <c r="A637" s="350"/>
      <c r="B637" s="351"/>
      <c r="C637" s="350"/>
      <c r="D637" s="346" t="s">
        <v>171</v>
      </c>
      <c r="E637" s="352" t="s">
        <v>5</v>
      </c>
      <c r="F637" s="353" t="s">
        <v>561</v>
      </c>
      <c r="G637" s="350"/>
      <c r="H637" s="354">
        <v>5.34</v>
      </c>
      <c r="I637" s="350"/>
      <c r="J637" s="350"/>
      <c r="K637" s="350"/>
      <c r="L637" s="119"/>
      <c r="M637" s="122"/>
      <c r="N637" s="123"/>
      <c r="O637" s="123"/>
      <c r="P637" s="123"/>
      <c r="Q637" s="123"/>
      <c r="R637" s="123"/>
      <c r="S637" s="123"/>
      <c r="T637" s="124"/>
      <c r="AT637" s="120" t="s">
        <v>171</v>
      </c>
      <c r="AU637" s="120" t="s">
        <v>90</v>
      </c>
      <c r="AV637" s="12" t="s">
        <v>90</v>
      </c>
      <c r="AW637" s="12" t="s">
        <v>42</v>
      </c>
      <c r="AX637" s="12" t="s">
        <v>82</v>
      </c>
      <c r="AY637" s="120" t="s">
        <v>163</v>
      </c>
    </row>
    <row r="638" spans="1:51" s="12" customFormat="1" ht="13.5">
      <c r="A638" s="350"/>
      <c r="B638" s="351"/>
      <c r="C638" s="350"/>
      <c r="D638" s="346" t="s">
        <v>171</v>
      </c>
      <c r="E638" s="352" t="s">
        <v>5</v>
      </c>
      <c r="F638" s="353" t="s">
        <v>562</v>
      </c>
      <c r="G638" s="350"/>
      <c r="H638" s="354">
        <v>5.04</v>
      </c>
      <c r="I638" s="350"/>
      <c r="J638" s="350"/>
      <c r="K638" s="350"/>
      <c r="L638" s="119"/>
      <c r="M638" s="122"/>
      <c r="N638" s="123"/>
      <c r="O638" s="123"/>
      <c r="P638" s="123"/>
      <c r="Q638" s="123"/>
      <c r="R638" s="123"/>
      <c r="S638" s="123"/>
      <c r="T638" s="124"/>
      <c r="AT638" s="120" t="s">
        <v>171</v>
      </c>
      <c r="AU638" s="120" t="s">
        <v>90</v>
      </c>
      <c r="AV638" s="12" t="s">
        <v>90</v>
      </c>
      <c r="AW638" s="12" t="s">
        <v>42</v>
      </c>
      <c r="AX638" s="12" t="s">
        <v>82</v>
      </c>
      <c r="AY638" s="120" t="s">
        <v>163</v>
      </c>
    </row>
    <row r="639" spans="1:51" s="12" customFormat="1" ht="13.5">
      <c r="A639" s="350"/>
      <c r="B639" s="351"/>
      <c r="C639" s="350"/>
      <c r="D639" s="346" t="s">
        <v>171</v>
      </c>
      <c r="E639" s="352" t="s">
        <v>5</v>
      </c>
      <c r="F639" s="353" t="s">
        <v>563</v>
      </c>
      <c r="G639" s="350"/>
      <c r="H639" s="354">
        <v>5.39</v>
      </c>
      <c r="I639" s="350"/>
      <c r="J639" s="350"/>
      <c r="K639" s="350"/>
      <c r="L639" s="119"/>
      <c r="M639" s="122"/>
      <c r="N639" s="123"/>
      <c r="O639" s="123"/>
      <c r="P639" s="123"/>
      <c r="Q639" s="123"/>
      <c r="R639" s="123"/>
      <c r="S639" s="123"/>
      <c r="T639" s="124"/>
      <c r="AT639" s="120" t="s">
        <v>171</v>
      </c>
      <c r="AU639" s="120" t="s">
        <v>90</v>
      </c>
      <c r="AV639" s="12" t="s">
        <v>90</v>
      </c>
      <c r="AW639" s="12" t="s">
        <v>42</v>
      </c>
      <c r="AX639" s="12" t="s">
        <v>82</v>
      </c>
      <c r="AY639" s="120" t="s">
        <v>163</v>
      </c>
    </row>
    <row r="640" spans="1:51" s="12" customFormat="1" ht="13.5">
      <c r="A640" s="350"/>
      <c r="B640" s="351"/>
      <c r="C640" s="350"/>
      <c r="D640" s="346" t="s">
        <v>171</v>
      </c>
      <c r="E640" s="352" t="s">
        <v>5</v>
      </c>
      <c r="F640" s="353" t="s">
        <v>564</v>
      </c>
      <c r="G640" s="350"/>
      <c r="H640" s="354">
        <v>5.39</v>
      </c>
      <c r="I640" s="350"/>
      <c r="J640" s="350"/>
      <c r="K640" s="350"/>
      <c r="L640" s="119"/>
      <c r="M640" s="122"/>
      <c r="N640" s="123"/>
      <c r="O640" s="123"/>
      <c r="P640" s="123"/>
      <c r="Q640" s="123"/>
      <c r="R640" s="123"/>
      <c r="S640" s="123"/>
      <c r="T640" s="124"/>
      <c r="AT640" s="120" t="s">
        <v>171</v>
      </c>
      <c r="AU640" s="120" t="s">
        <v>90</v>
      </c>
      <c r="AV640" s="12" t="s">
        <v>90</v>
      </c>
      <c r="AW640" s="12" t="s">
        <v>42</v>
      </c>
      <c r="AX640" s="12" t="s">
        <v>82</v>
      </c>
      <c r="AY640" s="120" t="s">
        <v>163</v>
      </c>
    </row>
    <row r="641" spans="1:51" s="12" customFormat="1" ht="13.5">
      <c r="A641" s="350"/>
      <c r="B641" s="351"/>
      <c r="C641" s="350"/>
      <c r="D641" s="346" t="s">
        <v>171</v>
      </c>
      <c r="E641" s="352" t="s">
        <v>5</v>
      </c>
      <c r="F641" s="353" t="s">
        <v>565</v>
      </c>
      <c r="G641" s="350"/>
      <c r="H641" s="354">
        <v>5.34</v>
      </c>
      <c r="I641" s="350"/>
      <c r="J641" s="350"/>
      <c r="K641" s="350"/>
      <c r="L641" s="119"/>
      <c r="M641" s="122"/>
      <c r="N641" s="123"/>
      <c r="O641" s="123"/>
      <c r="P641" s="123"/>
      <c r="Q641" s="123"/>
      <c r="R641" s="123"/>
      <c r="S641" s="123"/>
      <c r="T641" s="124"/>
      <c r="AT641" s="120" t="s">
        <v>171</v>
      </c>
      <c r="AU641" s="120" t="s">
        <v>90</v>
      </c>
      <c r="AV641" s="12" t="s">
        <v>90</v>
      </c>
      <c r="AW641" s="12" t="s">
        <v>42</v>
      </c>
      <c r="AX641" s="12" t="s">
        <v>82</v>
      </c>
      <c r="AY641" s="120" t="s">
        <v>163</v>
      </c>
    </row>
    <row r="642" spans="1:51" s="12" customFormat="1" ht="13.5">
      <c r="A642" s="350"/>
      <c r="B642" s="351"/>
      <c r="C642" s="350"/>
      <c r="D642" s="346" t="s">
        <v>171</v>
      </c>
      <c r="E642" s="352" t="s">
        <v>5</v>
      </c>
      <c r="F642" s="353" t="s">
        <v>566</v>
      </c>
      <c r="G642" s="350"/>
      <c r="H642" s="354">
        <v>5.34</v>
      </c>
      <c r="I642" s="350"/>
      <c r="J642" s="350"/>
      <c r="K642" s="350"/>
      <c r="L642" s="119"/>
      <c r="M642" s="122"/>
      <c r="N642" s="123"/>
      <c r="O642" s="123"/>
      <c r="P642" s="123"/>
      <c r="Q642" s="123"/>
      <c r="R642" s="123"/>
      <c r="S642" s="123"/>
      <c r="T642" s="124"/>
      <c r="AT642" s="120" t="s">
        <v>171</v>
      </c>
      <c r="AU642" s="120" t="s">
        <v>90</v>
      </c>
      <c r="AV642" s="12" t="s">
        <v>90</v>
      </c>
      <c r="AW642" s="12" t="s">
        <v>42</v>
      </c>
      <c r="AX642" s="12" t="s">
        <v>82</v>
      </c>
      <c r="AY642" s="120" t="s">
        <v>163</v>
      </c>
    </row>
    <row r="643" spans="1:51" s="13" customFormat="1" ht="13.5">
      <c r="A643" s="355"/>
      <c r="B643" s="356"/>
      <c r="C643" s="355"/>
      <c r="D643" s="346" t="s">
        <v>171</v>
      </c>
      <c r="E643" s="357" t="s">
        <v>5</v>
      </c>
      <c r="F643" s="358" t="s">
        <v>179</v>
      </c>
      <c r="G643" s="355"/>
      <c r="H643" s="359">
        <v>37.18</v>
      </c>
      <c r="I643" s="355"/>
      <c r="J643" s="355"/>
      <c r="K643" s="355"/>
      <c r="L643" s="125"/>
      <c r="M643" s="127"/>
      <c r="N643" s="128"/>
      <c r="O643" s="128"/>
      <c r="P643" s="128"/>
      <c r="Q643" s="128"/>
      <c r="R643" s="128"/>
      <c r="S643" s="128"/>
      <c r="T643" s="129"/>
      <c r="AT643" s="126" t="s">
        <v>171</v>
      </c>
      <c r="AU643" s="126" t="s">
        <v>90</v>
      </c>
      <c r="AV643" s="13" t="s">
        <v>93</v>
      </c>
      <c r="AW643" s="13" t="s">
        <v>42</v>
      </c>
      <c r="AX643" s="13" t="s">
        <v>82</v>
      </c>
      <c r="AY643" s="126" t="s">
        <v>163</v>
      </c>
    </row>
    <row r="644" spans="1:51" s="12" customFormat="1" ht="13.5">
      <c r="A644" s="350"/>
      <c r="B644" s="351"/>
      <c r="C644" s="350"/>
      <c r="D644" s="346" t="s">
        <v>171</v>
      </c>
      <c r="E644" s="352" t="s">
        <v>5</v>
      </c>
      <c r="F644" s="353" t="s">
        <v>567</v>
      </c>
      <c r="G644" s="350"/>
      <c r="H644" s="354">
        <v>4.74</v>
      </c>
      <c r="I644" s="350"/>
      <c r="J644" s="350"/>
      <c r="K644" s="350"/>
      <c r="L644" s="119"/>
      <c r="M644" s="122"/>
      <c r="N644" s="123"/>
      <c r="O644" s="123"/>
      <c r="P644" s="123"/>
      <c r="Q644" s="123"/>
      <c r="R644" s="123"/>
      <c r="S644" s="123"/>
      <c r="T644" s="124"/>
      <c r="AT644" s="120" t="s">
        <v>171</v>
      </c>
      <c r="AU644" s="120" t="s">
        <v>90</v>
      </c>
      <c r="AV644" s="12" t="s">
        <v>90</v>
      </c>
      <c r="AW644" s="12" t="s">
        <v>42</v>
      </c>
      <c r="AX644" s="12" t="s">
        <v>82</v>
      </c>
      <c r="AY644" s="120" t="s">
        <v>163</v>
      </c>
    </row>
    <row r="645" spans="1:51" s="12" customFormat="1" ht="13.5">
      <c r="A645" s="350"/>
      <c r="B645" s="351"/>
      <c r="C645" s="350"/>
      <c r="D645" s="346" t="s">
        <v>171</v>
      </c>
      <c r="E645" s="352" t="s">
        <v>5</v>
      </c>
      <c r="F645" s="353" t="s">
        <v>568</v>
      </c>
      <c r="G645" s="350"/>
      <c r="H645" s="354">
        <v>4.84</v>
      </c>
      <c r="I645" s="350"/>
      <c r="J645" s="350"/>
      <c r="K645" s="350"/>
      <c r="L645" s="119"/>
      <c r="M645" s="122"/>
      <c r="N645" s="123"/>
      <c r="O645" s="123"/>
      <c r="P645" s="123"/>
      <c r="Q645" s="123"/>
      <c r="R645" s="123"/>
      <c r="S645" s="123"/>
      <c r="T645" s="124"/>
      <c r="AT645" s="120" t="s">
        <v>171</v>
      </c>
      <c r="AU645" s="120" t="s">
        <v>90</v>
      </c>
      <c r="AV645" s="12" t="s">
        <v>90</v>
      </c>
      <c r="AW645" s="12" t="s">
        <v>42</v>
      </c>
      <c r="AX645" s="12" t="s">
        <v>82</v>
      </c>
      <c r="AY645" s="120" t="s">
        <v>163</v>
      </c>
    </row>
    <row r="646" spans="1:51" s="12" customFormat="1" ht="13.5">
      <c r="A646" s="350"/>
      <c r="B646" s="351"/>
      <c r="C646" s="350"/>
      <c r="D646" s="346" t="s">
        <v>171</v>
      </c>
      <c r="E646" s="352" t="s">
        <v>5</v>
      </c>
      <c r="F646" s="353" t="s">
        <v>569</v>
      </c>
      <c r="G646" s="350"/>
      <c r="H646" s="354">
        <v>4.84</v>
      </c>
      <c r="I646" s="350"/>
      <c r="J646" s="350"/>
      <c r="K646" s="350"/>
      <c r="L646" s="119"/>
      <c r="M646" s="122"/>
      <c r="N646" s="123"/>
      <c r="O646" s="123"/>
      <c r="P646" s="123"/>
      <c r="Q646" s="123"/>
      <c r="R646" s="123"/>
      <c r="S646" s="123"/>
      <c r="T646" s="124"/>
      <c r="AT646" s="120" t="s">
        <v>171</v>
      </c>
      <c r="AU646" s="120" t="s">
        <v>90</v>
      </c>
      <c r="AV646" s="12" t="s">
        <v>90</v>
      </c>
      <c r="AW646" s="12" t="s">
        <v>42</v>
      </c>
      <c r="AX646" s="12" t="s">
        <v>82</v>
      </c>
      <c r="AY646" s="120" t="s">
        <v>163</v>
      </c>
    </row>
    <row r="647" spans="1:51" s="12" customFormat="1" ht="13.5">
      <c r="A647" s="350"/>
      <c r="B647" s="351"/>
      <c r="C647" s="350"/>
      <c r="D647" s="346" t="s">
        <v>171</v>
      </c>
      <c r="E647" s="352" t="s">
        <v>5</v>
      </c>
      <c r="F647" s="353" t="s">
        <v>570</v>
      </c>
      <c r="G647" s="350"/>
      <c r="H647" s="354">
        <v>5.34</v>
      </c>
      <c r="I647" s="350"/>
      <c r="J647" s="350"/>
      <c r="K647" s="350"/>
      <c r="L647" s="119"/>
      <c r="M647" s="122"/>
      <c r="N647" s="123"/>
      <c r="O647" s="123"/>
      <c r="P647" s="123"/>
      <c r="Q647" s="123"/>
      <c r="R647" s="123"/>
      <c r="S647" s="123"/>
      <c r="T647" s="124"/>
      <c r="AT647" s="120" t="s">
        <v>171</v>
      </c>
      <c r="AU647" s="120" t="s">
        <v>90</v>
      </c>
      <c r="AV647" s="12" t="s">
        <v>90</v>
      </c>
      <c r="AW647" s="12" t="s">
        <v>42</v>
      </c>
      <c r="AX647" s="12" t="s">
        <v>82</v>
      </c>
      <c r="AY647" s="120" t="s">
        <v>163</v>
      </c>
    </row>
    <row r="648" spans="1:51" s="12" customFormat="1" ht="13.5">
      <c r="A648" s="350"/>
      <c r="B648" s="351"/>
      <c r="C648" s="350"/>
      <c r="D648" s="346" t="s">
        <v>171</v>
      </c>
      <c r="E648" s="352" t="s">
        <v>5</v>
      </c>
      <c r="F648" s="353" t="s">
        <v>571</v>
      </c>
      <c r="G648" s="350"/>
      <c r="H648" s="354">
        <v>5.34</v>
      </c>
      <c r="I648" s="350"/>
      <c r="J648" s="350"/>
      <c r="K648" s="350"/>
      <c r="L648" s="119"/>
      <c r="M648" s="122"/>
      <c r="N648" s="123"/>
      <c r="O648" s="123"/>
      <c r="P648" s="123"/>
      <c r="Q648" s="123"/>
      <c r="R648" s="123"/>
      <c r="S648" s="123"/>
      <c r="T648" s="124"/>
      <c r="AT648" s="120" t="s">
        <v>171</v>
      </c>
      <c r="AU648" s="120" t="s">
        <v>90</v>
      </c>
      <c r="AV648" s="12" t="s">
        <v>90</v>
      </c>
      <c r="AW648" s="12" t="s">
        <v>42</v>
      </c>
      <c r="AX648" s="12" t="s">
        <v>82</v>
      </c>
      <c r="AY648" s="120" t="s">
        <v>163</v>
      </c>
    </row>
    <row r="649" spans="1:51" s="13" customFormat="1" ht="13.5">
      <c r="A649" s="355"/>
      <c r="B649" s="356"/>
      <c r="C649" s="355"/>
      <c r="D649" s="346" t="s">
        <v>171</v>
      </c>
      <c r="E649" s="357" t="s">
        <v>5</v>
      </c>
      <c r="F649" s="358" t="s">
        <v>181</v>
      </c>
      <c r="G649" s="355"/>
      <c r="H649" s="359">
        <v>25.1</v>
      </c>
      <c r="I649" s="355"/>
      <c r="J649" s="355"/>
      <c r="K649" s="355"/>
      <c r="L649" s="125"/>
      <c r="M649" s="127"/>
      <c r="N649" s="128"/>
      <c r="O649" s="128"/>
      <c r="P649" s="128"/>
      <c r="Q649" s="128"/>
      <c r="R649" s="128"/>
      <c r="S649" s="128"/>
      <c r="T649" s="129"/>
      <c r="AT649" s="126" t="s">
        <v>171</v>
      </c>
      <c r="AU649" s="126" t="s">
        <v>90</v>
      </c>
      <c r="AV649" s="13" t="s">
        <v>93</v>
      </c>
      <c r="AW649" s="13" t="s">
        <v>42</v>
      </c>
      <c r="AX649" s="13" t="s">
        <v>82</v>
      </c>
      <c r="AY649" s="126" t="s">
        <v>163</v>
      </c>
    </row>
    <row r="650" spans="1:51" s="12" customFormat="1" ht="13.5">
      <c r="A650" s="350"/>
      <c r="B650" s="351"/>
      <c r="C650" s="350"/>
      <c r="D650" s="346" t="s">
        <v>171</v>
      </c>
      <c r="E650" s="352" t="s">
        <v>5</v>
      </c>
      <c r="F650" s="353" t="s">
        <v>572</v>
      </c>
      <c r="G650" s="350"/>
      <c r="H650" s="354">
        <v>5.34</v>
      </c>
      <c r="I650" s="350"/>
      <c r="J650" s="350"/>
      <c r="K650" s="350"/>
      <c r="L650" s="119"/>
      <c r="M650" s="122"/>
      <c r="N650" s="123"/>
      <c r="O650" s="123"/>
      <c r="P650" s="123"/>
      <c r="Q650" s="123"/>
      <c r="R650" s="123"/>
      <c r="S650" s="123"/>
      <c r="T650" s="124"/>
      <c r="AT650" s="120" t="s">
        <v>171</v>
      </c>
      <c r="AU650" s="120" t="s">
        <v>90</v>
      </c>
      <c r="AV650" s="12" t="s">
        <v>90</v>
      </c>
      <c r="AW650" s="12" t="s">
        <v>42</v>
      </c>
      <c r="AX650" s="12" t="s">
        <v>82</v>
      </c>
      <c r="AY650" s="120" t="s">
        <v>163</v>
      </c>
    </row>
    <row r="651" spans="1:51" s="13" customFormat="1" ht="13.5">
      <c r="A651" s="355"/>
      <c r="B651" s="356"/>
      <c r="C651" s="355"/>
      <c r="D651" s="346" t="s">
        <v>171</v>
      </c>
      <c r="E651" s="357" t="s">
        <v>5</v>
      </c>
      <c r="F651" s="358" t="s">
        <v>184</v>
      </c>
      <c r="G651" s="355"/>
      <c r="H651" s="359">
        <v>5.34</v>
      </c>
      <c r="I651" s="355"/>
      <c r="J651" s="355"/>
      <c r="K651" s="355"/>
      <c r="L651" s="125"/>
      <c r="M651" s="127"/>
      <c r="N651" s="128"/>
      <c r="O651" s="128"/>
      <c r="P651" s="128"/>
      <c r="Q651" s="128"/>
      <c r="R651" s="128"/>
      <c r="S651" s="128"/>
      <c r="T651" s="129"/>
      <c r="AT651" s="126" t="s">
        <v>171</v>
      </c>
      <c r="AU651" s="126" t="s">
        <v>90</v>
      </c>
      <c r="AV651" s="13" t="s">
        <v>93</v>
      </c>
      <c r="AW651" s="13" t="s">
        <v>42</v>
      </c>
      <c r="AX651" s="13" t="s">
        <v>82</v>
      </c>
      <c r="AY651" s="126" t="s">
        <v>163</v>
      </c>
    </row>
    <row r="652" spans="1:51" s="14" customFormat="1" ht="13.5">
      <c r="A652" s="360"/>
      <c r="B652" s="361"/>
      <c r="C652" s="360"/>
      <c r="D652" s="362" t="s">
        <v>171</v>
      </c>
      <c r="E652" s="363" t="s">
        <v>5</v>
      </c>
      <c r="F652" s="364" t="s">
        <v>185</v>
      </c>
      <c r="G652" s="360"/>
      <c r="H652" s="365">
        <v>94.22</v>
      </c>
      <c r="I652" s="360"/>
      <c r="J652" s="360"/>
      <c r="K652" s="360"/>
      <c r="L652" s="130"/>
      <c r="M652" s="131"/>
      <c r="N652" s="132"/>
      <c r="O652" s="132"/>
      <c r="P652" s="132"/>
      <c r="Q652" s="132"/>
      <c r="R652" s="132"/>
      <c r="S652" s="132"/>
      <c r="T652" s="133"/>
      <c r="AT652" s="134" t="s">
        <v>171</v>
      </c>
      <c r="AU652" s="134" t="s">
        <v>90</v>
      </c>
      <c r="AV652" s="14" t="s">
        <v>96</v>
      </c>
      <c r="AW652" s="14" t="s">
        <v>42</v>
      </c>
      <c r="AX652" s="14" t="s">
        <v>44</v>
      </c>
      <c r="AY652" s="134" t="s">
        <v>163</v>
      </c>
    </row>
    <row r="653" spans="1:65" s="1" customFormat="1" ht="22.5" customHeight="1">
      <c r="A653" s="267"/>
      <c r="B653" s="268"/>
      <c r="C653" s="338" t="s">
        <v>573</v>
      </c>
      <c r="D653" s="338" t="s">
        <v>165</v>
      </c>
      <c r="E653" s="339" t="s">
        <v>574</v>
      </c>
      <c r="F653" s="340" t="s">
        <v>575</v>
      </c>
      <c r="G653" s="341" t="s">
        <v>188</v>
      </c>
      <c r="H653" s="342">
        <v>94.22</v>
      </c>
      <c r="I653" s="107"/>
      <c r="J653" s="343">
        <f>ROUND(I653*H653,2)</f>
        <v>0</v>
      </c>
      <c r="K653" s="340" t="s">
        <v>169</v>
      </c>
      <c r="L653" s="38"/>
      <c r="M653" s="108" t="s">
        <v>5</v>
      </c>
      <c r="N653" s="109" t="s">
        <v>53</v>
      </c>
      <c r="O653" s="39"/>
      <c r="P653" s="110">
        <f>O653*H653</f>
        <v>0</v>
      </c>
      <c r="Q653" s="110">
        <v>0.001</v>
      </c>
      <c r="R653" s="110">
        <f>Q653*H653</f>
        <v>0.09422</v>
      </c>
      <c r="S653" s="110">
        <v>0.00031</v>
      </c>
      <c r="T653" s="111">
        <f>S653*H653</f>
        <v>0.0292082</v>
      </c>
      <c r="AR653" s="24" t="s">
        <v>333</v>
      </c>
      <c r="AT653" s="24" t="s">
        <v>165</v>
      </c>
      <c r="AU653" s="24" t="s">
        <v>90</v>
      </c>
      <c r="AY653" s="24" t="s">
        <v>163</v>
      </c>
      <c r="BE653" s="112">
        <f>IF(N653="základní",J653,0)</f>
        <v>0</v>
      </c>
      <c r="BF653" s="112">
        <f>IF(N653="snížená",J653,0)</f>
        <v>0</v>
      </c>
      <c r="BG653" s="112">
        <f>IF(N653="zákl. přenesená",J653,0)</f>
        <v>0</v>
      </c>
      <c r="BH653" s="112">
        <f>IF(N653="sníž. přenesená",J653,0)</f>
        <v>0</v>
      </c>
      <c r="BI653" s="112">
        <f>IF(N653="nulová",J653,0)</f>
        <v>0</v>
      </c>
      <c r="BJ653" s="24" t="s">
        <v>44</v>
      </c>
      <c r="BK653" s="112">
        <f>ROUND(I653*H653,2)</f>
        <v>0</v>
      </c>
      <c r="BL653" s="24" t="s">
        <v>333</v>
      </c>
      <c r="BM653" s="24" t="s">
        <v>576</v>
      </c>
    </row>
    <row r="654" spans="1:47" s="1" customFormat="1" ht="27">
      <c r="A654" s="267"/>
      <c r="B654" s="268"/>
      <c r="C654" s="267"/>
      <c r="D654" s="346" t="s">
        <v>190</v>
      </c>
      <c r="E654" s="267"/>
      <c r="F654" s="366" t="s">
        <v>577</v>
      </c>
      <c r="G654" s="267"/>
      <c r="H654" s="267"/>
      <c r="I654" s="267"/>
      <c r="J654" s="267"/>
      <c r="K654" s="267"/>
      <c r="L654" s="38"/>
      <c r="M654" s="136"/>
      <c r="N654" s="39"/>
      <c r="O654" s="39"/>
      <c r="P654" s="39"/>
      <c r="Q654" s="39"/>
      <c r="R654" s="39"/>
      <c r="S654" s="39"/>
      <c r="T654" s="60"/>
      <c r="AT654" s="24" t="s">
        <v>190</v>
      </c>
      <c r="AU654" s="24" t="s">
        <v>90</v>
      </c>
    </row>
    <row r="655" spans="1:51" s="11" customFormat="1" ht="13.5">
      <c r="A655" s="344"/>
      <c r="B655" s="345"/>
      <c r="C655" s="344"/>
      <c r="D655" s="346" t="s">
        <v>171</v>
      </c>
      <c r="E655" s="347" t="s">
        <v>5</v>
      </c>
      <c r="F655" s="348" t="s">
        <v>172</v>
      </c>
      <c r="G655" s="344"/>
      <c r="H655" s="349" t="s">
        <v>5</v>
      </c>
      <c r="I655" s="344"/>
      <c r="J655" s="344"/>
      <c r="K655" s="344"/>
      <c r="L655" s="113"/>
      <c r="M655" s="116"/>
      <c r="N655" s="117"/>
      <c r="O655" s="117"/>
      <c r="P655" s="117"/>
      <c r="Q655" s="117"/>
      <c r="R655" s="117"/>
      <c r="S655" s="117"/>
      <c r="T655" s="118"/>
      <c r="AT655" s="114" t="s">
        <v>171</v>
      </c>
      <c r="AU655" s="114" t="s">
        <v>90</v>
      </c>
      <c r="AV655" s="11" t="s">
        <v>44</v>
      </c>
      <c r="AW655" s="11" t="s">
        <v>42</v>
      </c>
      <c r="AX655" s="11" t="s">
        <v>82</v>
      </c>
      <c r="AY655" s="114" t="s">
        <v>163</v>
      </c>
    </row>
    <row r="656" spans="1:51" s="11" customFormat="1" ht="13.5">
      <c r="A656" s="344"/>
      <c r="B656" s="345"/>
      <c r="C656" s="344"/>
      <c r="D656" s="346" t="s">
        <v>171</v>
      </c>
      <c r="E656" s="347" t="s">
        <v>5</v>
      </c>
      <c r="F656" s="348" t="s">
        <v>554</v>
      </c>
      <c r="G656" s="344"/>
      <c r="H656" s="349" t="s">
        <v>5</v>
      </c>
      <c r="I656" s="344"/>
      <c r="J656" s="344"/>
      <c r="K656" s="344"/>
      <c r="L656" s="113"/>
      <c r="M656" s="116"/>
      <c r="N656" s="117"/>
      <c r="O656" s="117"/>
      <c r="P656" s="117"/>
      <c r="Q656" s="117"/>
      <c r="R656" s="117"/>
      <c r="S656" s="117"/>
      <c r="T656" s="118"/>
      <c r="AT656" s="114" t="s">
        <v>171</v>
      </c>
      <c r="AU656" s="114" t="s">
        <v>90</v>
      </c>
      <c r="AV656" s="11" t="s">
        <v>44</v>
      </c>
      <c r="AW656" s="11" t="s">
        <v>42</v>
      </c>
      <c r="AX656" s="11" t="s">
        <v>82</v>
      </c>
      <c r="AY656" s="114" t="s">
        <v>163</v>
      </c>
    </row>
    <row r="657" spans="1:51" s="12" customFormat="1" ht="13.5">
      <c r="A657" s="350"/>
      <c r="B657" s="351"/>
      <c r="C657" s="350"/>
      <c r="D657" s="346" t="s">
        <v>171</v>
      </c>
      <c r="E657" s="352" t="s">
        <v>5</v>
      </c>
      <c r="F657" s="353" t="s">
        <v>555</v>
      </c>
      <c r="G657" s="350"/>
      <c r="H657" s="354">
        <v>5.04</v>
      </c>
      <c r="I657" s="350"/>
      <c r="J657" s="350"/>
      <c r="K657" s="350"/>
      <c r="L657" s="119"/>
      <c r="M657" s="122"/>
      <c r="N657" s="123"/>
      <c r="O657" s="123"/>
      <c r="P657" s="123"/>
      <c r="Q657" s="123"/>
      <c r="R657" s="123"/>
      <c r="S657" s="123"/>
      <c r="T657" s="124"/>
      <c r="AT657" s="120" t="s">
        <v>171</v>
      </c>
      <c r="AU657" s="120" t="s">
        <v>90</v>
      </c>
      <c r="AV657" s="12" t="s">
        <v>90</v>
      </c>
      <c r="AW657" s="12" t="s">
        <v>42</v>
      </c>
      <c r="AX657" s="12" t="s">
        <v>82</v>
      </c>
      <c r="AY657" s="120" t="s">
        <v>163</v>
      </c>
    </row>
    <row r="658" spans="1:51" s="12" customFormat="1" ht="13.5">
      <c r="A658" s="350"/>
      <c r="B658" s="351"/>
      <c r="C658" s="350"/>
      <c r="D658" s="346" t="s">
        <v>171</v>
      </c>
      <c r="E658" s="352" t="s">
        <v>5</v>
      </c>
      <c r="F658" s="353" t="s">
        <v>556</v>
      </c>
      <c r="G658" s="350"/>
      <c r="H658" s="354">
        <v>5.39</v>
      </c>
      <c r="I658" s="350"/>
      <c r="J658" s="350"/>
      <c r="K658" s="350"/>
      <c r="L658" s="119"/>
      <c r="M658" s="122"/>
      <c r="N658" s="123"/>
      <c r="O658" s="123"/>
      <c r="P658" s="123"/>
      <c r="Q658" s="123"/>
      <c r="R658" s="123"/>
      <c r="S658" s="123"/>
      <c r="T658" s="124"/>
      <c r="AT658" s="120" t="s">
        <v>171</v>
      </c>
      <c r="AU658" s="120" t="s">
        <v>90</v>
      </c>
      <c r="AV658" s="12" t="s">
        <v>90</v>
      </c>
      <c r="AW658" s="12" t="s">
        <v>42</v>
      </c>
      <c r="AX658" s="12" t="s">
        <v>82</v>
      </c>
      <c r="AY658" s="120" t="s">
        <v>163</v>
      </c>
    </row>
    <row r="659" spans="1:51" s="12" customFormat="1" ht="13.5">
      <c r="A659" s="350"/>
      <c r="B659" s="351"/>
      <c r="C659" s="350"/>
      <c r="D659" s="346" t="s">
        <v>171</v>
      </c>
      <c r="E659" s="352" t="s">
        <v>5</v>
      </c>
      <c r="F659" s="353" t="s">
        <v>557</v>
      </c>
      <c r="G659" s="350"/>
      <c r="H659" s="354">
        <v>5.39</v>
      </c>
      <c r="I659" s="350"/>
      <c r="J659" s="350"/>
      <c r="K659" s="350"/>
      <c r="L659" s="119"/>
      <c r="M659" s="122"/>
      <c r="N659" s="123"/>
      <c r="O659" s="123"/>
      <c r="P659" s="123"/>
      <c r="Q659" s="123"/>
      <c r="R659" s="123"/>
      <c r="S659" s="123"/>
      <c r="T659" s="124"/>
      <c r="AT659" s="120" t="s">
        <v>171</v>
      </c>
      <c r="AU659" s="120" t="s">
        <v>90</v>
      </c>
      <c r="AV659" s="12" t="s">
        <v>90</v>
      </c>
      <c r="AW659" s="12" t="s">
        <v>42</v>
      </c>
      <c r="AX659" s="12" t="s">
        <v>82</v>
      </c>
      <c r="AY659" s="120" t="s">
        <v>163</v>
      </c>
    </row>
    <row r="660" spans="1:51" s="12" customFormat="1" ht="13.5">
      <c r="A660" s="350"/>
      <c r="B660" s="351"/>
      <c r="C660" s="350"/>
      <c r="D660" s="346" t="s">
        <v>171</v>
      </c>
      <c r="E660" s="352" t="s">
        <v>5</v>
      </c>
      <c r="F660" s="353" t="s">
        <v>558</v>
      </c>
      <c r="G660" s="350"/>
      <c r="H660" s="354">
        <v>5.39</v>
      </c>
      <c r="I660" s="350"/>
      <c r="J660" s="350"/>
      <c r="K660" s="350"/>
      <c r="L660" s="119"/>
      <c r="M660" s="122"/>
      <c r="N660" s="123"/>
      <c r="O660" s="123"/>
      <c r="P660" s="123"/>
      <c r="Q660" s="123"/>
      <c r="R660" s="123"/>
      <c r="S660" s="123"/>
      <c r="T660" s="124"/>
      <c r="AT660" s="120" t="s">
        <v>171</v>
      </c>
      <c r="AU660" s="120" t="s">
        <v>90</v>
      </c>
      <c r="AV660" s="12" t="s">
        <v>90</v>
      </c>
      <c r="AW660" s="12" t="s">
        <v>42</v>
      </c>
      <c r="AX660" s="12" t="s">
        <v>82</v>
      </c>
      <c r="AY660" s="120" t="s">
        <v>163</v>
      </c>
    </row>
    <row r="661" spans="1:51" s="12" customFormat="1" ht="13.5">
      <c r="A661" s="350"/>
      <c r="B661" s="351"/>
      <c r="C661" s="350"/>
      <c r="D661" s="346" t="s">
        <v>171</v>
      </c>
      <c r="E661" s="352" t="s">
        <v>5</v>
      </c>
      <c r="F661" s="353" t="s">
        <v>559</v>
      </c>
      <c r="G661" s="350"/>
      <c r="H661" s="354">
        <v>5.39</v>
      </c>
      <c r="I661" s="350"/>
      <c r="J661" s="350"/>
      <c r="K661" s="350"/>
      <c r="L661" s="119"/>
      <c r="M661" s="122"/>
      <c r="N661" s="123"/>
      <c r="O661" s="123"/>
      <c r="P661" s="123"/>
      <c r="Q661" s="123"/>
      <c r="R661" s="123"/>
      <c r="S661" s="123"/>
      <c r="T661" s="124"/>
      <c r="AT661" s="120" t="s">
        <v>171</v>
      </c>
      <c r="AU661" s="120" t="s">
        <v>90</v>
      </c>
      <c r="AV661" s="12" t="s">
        <v>90</v>
      </c>
      <c r="AW661" s="12" t="s">
        <v>42</v>
      </c>
      <c r="AX661" s="12" t="s">
        <v>82</v>
      </c>
      <c r="AY661" s="120" t="s">
        <v>163</v>
      </c>
    </row>
    <row r="662" spans="1:51" s="13" customFormat="1" ht="13.5">
      <c r="A662" s="355"/>
      <c r="B662" s="356"/>
      <c r="C662" s="355"/>
      <c r="D662" s="346" t="s">
        <v>171</v>
      </c>
      <c r="E662" s="357" t="s">
        <v>5</v>
      </c>
      <c r="F662" s="358" t="s">
        <v>176</v>
      </c>
      <c r="G662" s="355"/>
      <c r="H662" s="359">
        <v>26.6</v>
      </c>
      <c r="I662" s="355"/>
      <c r="J662" s="355"/>
      <c r="K662" s="355"/>
      <c r="L662" s="125"/>
      <c r="M662" s="127"/>
      <c r="N662" s="128"/>
      <c r="O662" s="128"/>
      <c r="P662" s="128"/>
      <c r="Q662" s="128"/>
      <c r="R662" s="128"/>
      <c r="S662" s="128"/>
      <c r="T662" s="129"/>
      <c r="AT662" s="126" t="s">
        <v>171</v>
      </c>
      <c r="AU662" s="126" t="s">
        <v>90</v>
      </c>
      <c r="AV662" s="13" t="s">
        <v>93</v>
      </c>
      <c r="AW662" s="13" t="s">
        <v>42</v>
      </c>
      <c r="AX662" s="13" t="s">
        <v>82</v>
      </c>
      <c r="AY662" s="126" t="s">
        <v>163</v>
      </c>
    </row>
    <row r="663" spans="1:51" s="12" customFormat="1" ht="13.5">
      <c r="A663" s="350"/>
      <c r="B663" s="351"/>
      <c r="C663" s="350"/>
      <c r="D663" s="346" t="s">
        <v>171</v>
      </c>
      <c r="E663" s="352" t="s">
        <v>5</v>
      </c>
      <c r="F663" s="353" t="s">
        <v>560</v>
      </c>
      <c r="G663" s="350"/>
      <c r="H663" s="354">
        <v>5.34</v>
      </c>
      <c r="I663" s="350"/>
      <c r="J663" s="350"/>
      <c r="K663" s="350"/>
      <c r="L663" s="119"/>
      <c r="M663" s="122"/>
      <c r="N663" s="123"/>
      <c r="O663" s="123"/>
      <c r="P663" s="123"/>
      <c r="Q663" s="123"/>
      <c r="R663" s="123"/>
      <c r="S663" s="123"/>
      <c r="T663" s="124"/>
      <c r="AT663" s="120" t="s">
        <v>171</v>
      </c>
      <c r="AU663" s="120" t="s">
        <v>90</v>
      </c>
      <c r="AV663" s="12" t="s">
        <v>90</v>
      </c>
      <c r="AW663" s="12" t="s">
        <v>42</v>
      </c>
      <c r="AX663" s="12" t="s">
        <v>82</v>
      </c>
      <c r="AY663" s="120" t="s">
        <v>163</v>
      </c>
    </row>
    <row r="664" spans="1:51" s="12" customFormat="1" ht="13.5">
      <c r="A664" s="350"/>
      <c r="B664" s="351"/>
      <c r="C664" s="350"/>
      <c r="D664" s="346" t="s">
        <v>171</v>
      </c>
      <c r="E664" s="352" t="s">
        <v>5</v>
      </c>
      <c r="F664" s="353" t="s">
        <v>561</v>
      </c>
      <c r="G664" s="350"/>
      <c r="H664" s="354">
        <v>5.34</v>
      </c>
      <c r="I664" s="350"/>
      <c r="J664" s="350"/>
      <c r="K664" s="350"/>
      <c r="L664" s="119"/>
      <c r="M664" s="122"/>
      <c r="N664" s="123"/>
      <c r="O664" s="123"/>
      <c r="P664" s="123"/>
      <c r="Q664" s="123"/>
      <c r="R664" s="123"/>
      <c r="S664" s="123"/>
      <c r="T664" s="124"/>
      <c r="AT664" s="120" t="s">
        <v>171</v>
      </c>
      <c r="AU664" s="120" t="s">
        <v>90</v>
      </c>
      <c r="AV664" s="12" t="s">
        <v>90</v>
      </c>
      <c r="AW664" s="12" t="s">
        <v>42</v>
      </c>
      <c r="AX664" s="12" t="s">
        <v>82</v>
      </c>
      <c r="AY664" s="120" t="s">
        <v>163</v>
      </c>
    </row>
    <row r="665" spans="1:51" s="12" customFormat="1" ht="13.5">
      <c r="A665" s="350"/>
      <c r="B665" s="351"/>
      <c r="C665" s="350"/>
      <c r="D665" s="346" t="s">
        <v>171</v>
      </c>
      <c r="E665" s="352" t="s">
        <v>5</v>
      </c>
      <c r="F665" s="353" t="s">
        <v>562</v>
      </c>
      <c r="G665" s="350"/>
      <c r="H665" s="354">
        <v>5.04</v>
      </c>
      <c r="I665" s="350"/>
      <c r="J665" s="350"/>
      <c r="K665" s="350"/>
      <c r="L665" s="119"/>
      <c r="M665" s="122"/>
      <c r="N665" s="123"/>
      <c r="O665" s="123"/>
      <c r="P665" s="123"/>
      <c r="Q665" s="123"/>
      <c r="R665" s="123"/>
      <c r="S665" s="123"/>
      <c r="T665" s="124"/>
      <c r="AT665" s="120" t="s">
        <v>171</v>
      </c>
      <c r="AU665" s="120" t="s">
        <v>90</v>
      </c>
      <c r="AV665" s="12" t="s">
        <v>90</v>
      </c>
      <c r="AW665" s="12" t="s">
        <v>42</v>
      </c>
      <c r="AX665" s="12" t="s">
        <v>82</v>
      </c>
      <c r="AY665" s="120" t="s">
        <v>163</v>
      </c>
    </row>
    <row r="666" spans="1:51" s="12" customFormat="1" ht="13.5">
      <c r="A666" s="350"/>
      <c r="B666" s="351"/>
      <c r="C666" s="350"/>
      <c r="D666" s="346" t="s">
        <v>171</v>
      </c>
      <c r="E666" s="352" t="s">
        <v>5</v>
      </c>
      <c r="F666" s="353" t="s">
        <v>563</v>
      </c>
      <c r="G666" s="350"/>
      <c r="H666" s="354">
        <v>5.39</v>
      </c>
      <c r="I666" s="350"/>
      <c r="J666" s="350"/>
      <c r="K666" s="350"/>
      <c r="L666" s="119"/>
      <c r="M666" s="122"/>
      <c r="N666" s="123"/>
      <c r="O666" s="123"/>
      <c r="P666" s="123"/>
      <c r="Q666" s="123"/>
      <c r="R666" s="123"/>
      <c r="S666" s="123"/>
      <c r="T666" s="124"/>
      <c r="AT666" s="120" t="s">
        <v>171</v>
      </c>
      <c r="AU666" s="120" t="s">
        <v>90</v>
      </c>
      <c r="AV666" s="12" t="s">
        <v>90</v>
      </c>
      <c r="AW666" s="12" t="s">
        <v>42</v>
      </c>
      <c r="AX666" s="12" t="s">
        <v>82</v>
      </c>
      <c r="AY666" s="120" t="s">
        <v>163</v>
      </c>
    </row>
    <row r="667" spans="1:51" s="12" customFormat="1" ht="13.5">
      <c r="A667" s="350"/>
      <c r="B667" s="351"/>
      <c r="C667" s="350"/>
      <c r="D667" s="346" t="s">
        <v>171</v>
      </c>
      <c r="E667" s="352" t="s">
        <v>5</v>
      </c>
      <c r="F667" s="353" t="s">
        <v>564</v>
      </c>
      <c r="G667" s="350"/>
      <c r="H667" s="354">
        <v>5.39</v>
      </c>
      <c r="I667" s="350"/>
      <c r="J667" s="350"/>
      <c r="K667" s="350"/>
      <c r="L667" s="119"/>
      <c r="M667" s="122"/>
      <c r="N667" s="123"/>
      <c r="O667" s="123"/>
      <c r="P667" s="123"/>
      <c r="Q667" s="123"/>
      <c r="R667" s="123"/>
      <c r="S667" s="123"/>
      <c r="T667" s="124"/>
      <c r="AT667" s="120" t="s">
        <v>171</v>
      </c>
      <c r="AU667" s="120" t="s">
        <v>90</v>
      </c>
      <c r="AV667" s="12" t="s">
        <v>90</v>
      </c>
      <c r="AW667" s="12" t="s">
        <v>42</v>
      </c>
      <c r="AX667" s="12" t="s">
        <v>82</v>
      </c>
      <c r="AY667" s="120" t="s">
        <v>163</v>
      </c>
    </row>
    <row r="668" spans="1:51" s="12" customFormat="1" ht="13.5">
      <c r="A668" s="350"/>
      <c r="B668" s="351"/>
      <c r="C668" s="350"/>
      <c r="D668" s="346" t="s">
        <v>171</v>
      </c>
      <c r="E668" s="352" t="s">
        <v>5</v>
      </c>
      <c r="F668" s="353" t="s">
        <v>565</v>
      </c>
      <c r="G668" s="350"/>
      <c r="H668" s="354">
        <v>5.34</v>
      </c>
      <c r="I668" s="350"/>
      <c r="J668" s="350"/>
      <c r="K668" s="350"/>
      <c r="L668" s="119"/>
      <c r="M668" s="122"/>
      <c r="N668" s="123"/>
      <c r="O668" s="123"/>
      <c r="P668" s="123"/>
      <c r="Q668" s="123"/>
      <c r="R668" s="123"/>
      <c r="S668" s="123"/>
      <c r="T668" s="124"/>
      <c r="AT668" s="120" t="s">
        <v>171</v>
      </c>
      <c r="AU668" s="120" t="s">
        <v>90</v>
      </c>
      <c r="AV668" s="12" t="s">
        <v>90</v>
      </c>
      <c r="AW668" s="12" t="s">
        <v>42</v>
      </c>
      <c r="AX668" s="12" t="s">
        <v>82</v>
      </c>
      <c r="AY668" s="120" t="s">
        <v>163</v>
      </c>
    </row>
    <row r="669" spans="1:51" s="12" customFormat="1" ht="13.5">
      <c r="A669" s="350"/>
      <c r="B669" s="351"/>
      <c r="C669" s="350"/>
      <c r="D669" s="346" t="s">
        <v>171</v>
      </c>
      <c r="E669" s="352" t="s">
        <v>5</v>
      </c>
      <c r="F669" s="353" t="s">
        <v>566</v>
      </c>
      <c r="G669" s="350"/>
      <c r="H669" s="354">
        <v>5.34</v>
      </c>
      <c r="I669" s="350"/>
      <c r="J669" s="350"/>
      <c r="K669" s="350"/>
      <c r="L669" s="119"/>
      <c r="M669" s="122"/>
      <c r="N669" s="123"/>
      <c r="O669" s="123"/>
      <c r="P669" s="123"/>
      <c r="Q669" s="123"/>
      <c r="R669" s="123"/>
      <c r="S669" s="123"/>
      <c r="T669" s="124"/>
      <c r="AT669" s="120" t="s">
        <v>171</v>
      </c>
      <c r="AU669" s="120" t="s">
        <v>90</v>
      </c>
      <c r="AV669" s="12" t="s">
        <v>90</v>
      </c>
      <c r="AW669" s="12" t="s">
        <v>42</v>
      </c>
      <c r="AX669" s="12" t="s">
        <v>82</v>
      </c>
      <c r="AY669" s="120" t="s">
        <v>163</v>
      </c>
    </row>
    <row r="670" spans="1:51" s="13" customFormat="1" ht="13.5">
      <c r="A670" s="355"/>
      <c r="B670" s="356"/>
      <c r="C670" s="355"/>
      <c r="D670" s="346" t="s">
        <v>171</v>
      </c>
      <c r="E670" s="357" t="s">
        <v>5</v>
      </c>
      <c r="F670" s="358" t="s">
        <v>179</v>
      </c>
      <c r="G670" s="355"/>
      <c r="H670" s="359">
        <v>37.18</v>
      </c>
      <c r="I670" s="355"/>
      <c r="J670" s="355"/>
      <c r="K670" s="355"/>
      <c r="L670" s="125"/>
      <c r="M670" s="127"/>
      <c r="N670" s="128"/>
      <c r="O670" s="128"/>
      <c r="P670" s="128"/>
      <c r="Q670" s="128"/>
      <c r="R670" s="128"/>
      <c r="S670" s="128"/>
      <c r="T670" s="129"/>
      <c r="AT670" s="126" t="s">
        <v>171</v>
      </c>
      <c r="AU670" s="126" t="s">
        <v>90</v>
      </c>
      <c r="AV670" s="13" t="s">
        <v>93</v>
      </c>
      <c r="AW670" s="13" t="s">
        <v>42</v>
      </c>
      <c r="AX670" s="13" t="s">
        <v>82</v>
      </c>
      <c r="AY670" s="126" t="s">
        <v>163</v>
      </c>
    </row>
    <row r="671" spans="1:51" s="12" customFormat="1" ht="13.5">
      <c r="A671" s="350"/>
      <c r="B671" s="351"/>
      <c r="C671" s="350"/>
      <c r="D671" s="346" t="s">
        <v>171</v>
      </c>
      <c r="E671" s="352" t="s">
        <v>5</v>
      </c>
      <c r="F671" s="353" t="s">
        <v>567</v>
      </c>
      <c r="G671" s="350"/>
      <c r="H671" s="354">
        <v>4.74</v>
      </c>
      <c r="I671" s="350"/>
      <c r="J671" s="350"/>
      <c r="K671" s="350"/>
      <c r="L671" s="119"/>
      <c r="M671" s="122"/>
      <c r="N671" s="123"/>
      <c r="O671" s="123"/>
      <c r="P671" s="123"/>
      <c r="Q671" s="123"/>
      <c r="R671" s="123"/>
      <c r="S671" s="123"/>
      <c r="T671" s="124"/>
      <c r="AT671" s="120" t="s">
        <v>171</v>
      </c>
      <c r="AU671" s="120" t="s">
        <v>90</v>
      </c>
      <c r="AV671" s="12" t="s">
        <v>90</v>
      </c>
      <c r="AW671" s="12" t="s">
        <v>42</v>
      </c>
      <c r="AX671" s="12" t="s">
        <v>82</v>
      </c>
      <c r="AY671" s="120" t="s">
        <v>163</v>
      </c>
    </row>
    <row r="672" spans="1:51" s="12" customFormat="1" ht="13.5">
      <c r="A672" s="350"/>
      <c r="B672" s="351"/>
      <c r="C672" s="350"/>
      <c r="D672" s="346" t="s">
        <v>171</v>
      </c>
      <c r="E672" s="352" t="s">
        <v>5</v>
      </c>
      <c r="F672" s="353" t="s">
        <v>568</v>
      </c>
      <c r="G672" s="350"/>
      <c r="H672" s="354">
        <v>4.84</v>
      </c>
      <c r="I672" s="350"/>
      <c r="J672" s="350"/>
      <c r="K672" s="350"/>
      <c r="L672" s="119"/>
      <c r="M672" s="122"/>
      <c r="N672" s="123"/>
      <c r="O672" s="123"/>
      <c r="P672" s="123"/>
      <c r="Q672" s="123"/>
      <c r="R672" s="123"/>
      <c r="S672" s="123"/>
      <c r="T672" s="124"/>
      <c r="AT672" s="120" t="s">
        <v>171</v>
      </c>
      <c r="AU672" s="120" t="s">
        <v>90</v>
      </c>
      <c r="AV672" s="12" t="s">
        <v>90</v>
      </c>
      <c r="AW672" s="12" t="s">
        <v>42</v>
      </c>
      <c r="AX672" s="12" t="s">
        <v>82</v>
      </c>
      <c r="AY672" s="120" t="s">
        <v>163</v>
      </c>
    </row>
    <row r="673" spans="1:51" s="12" customFormat="1" ht="13.5">
      <c r="A673" s="350"/>
      <c r="B673" s="351"/>
      <c r="C673" s="350"/>
      <c r="D673" s="346" t="s">
        <v>171</v>
      </c>
      <c r="E673" s="352" t="s">
        <v>5</v>
      </c>
      <c r="F673" s="353" t="s">
        <v>569</v>
      </c>
      <c r="G673" s="350"/>
      <c r="H673" s="354">
        <v>4.84</v>
      </c>
      <c r="I673" s="350"/>
      <c r="J673" s="350"/>
      <c r="K673" s="350"/>
      <c r="L673" s="119"/>
      <c r="M673" s="122"/>
      <c r="N673" s="123"/>
      <c r="O673" s="123"/>
      <c r="P673" s="123"/>
      <c r="Q673" s="123"/>
      <c r="R673" s="123"/>
      <c r="S673" s="123"/>
      <c r="T673" s="124"/>
      <c r="AT673" s="120" t="s">
        <v>171</v>
      </c>
      <c r="AU673" s="120" t="s">
        <v>90</v>
      </c>
      <c r="AV673" s="12" t="s">
        <v>90</v>
      </c>
      <c r="AW673" s="12" t="s">
        <v>42</v>
      </c>
      <c r="AX673" s="12" t="s">
        <v>82</v>
      </c>
      <c r="AY673" s="120" t="s">
        <v>163</v>
      </c>
    </row>
    <row r="674" spans="1:51" s="12" customFormat="1" ht="13.5">
      <c r="A674" s="350"/>
      <c r="B674" s="351"/>
      <c r="C674" s="350"/>
      <c r="D674" s="346" t="s">
        <v>171</v>
      </c>
      <c r="E674" s="352" t="s">
        <v>5</v>
      </c>
      <c r="F674" s="353" t="s">
        <v>570</v>
      </c>
      <c r="G674" s="350"/>
      <c r="H674" s="354">
        <v>5.34</v>
      </c>
      <c r="I674" s="350"/>
      <c r="J674" s="350"/>
      <c r="K674" s="350"/>
      <c r="L674" s="119"/>
      <c r="M674" s="122"/>
      <c r="N674" s="123"/>
      <c r="O674" s="123"/>
      <c r="P674" s="123"/>
      <c r="Q674" s="123"/>
      <c r="R674" s="123"/>
      <c r="S674" s="123"/>
      <c r="T674" s="124"/>
      <c r="AT674" s="120" t="s">
        <v>171</v>
      </c>
      <c r="AU674" s="120" t="s">
        <v>90</v>
      </c>
      <c r="AV674" s="12" t="s">
        <v>90</v>
      </c>
      <c r="AW674" s="12" t="s">
        <v>42</v>
      </c>
      <c r="AX674" s="12" t="s">
        <v>82</v>
      </c>
      <c r="AY674" s="120" t="s">
        <v>163</v>
      </c>
    </row>
    <row r="675" spans="1:51" s="12" customFormat="1" ht="13.5">
      <c r="A675" s="350"/>
      <c r="B675" s="351"/>
      <c r="C675" s="350"/>
      <c r="D675" s="346" t="s">
        <v>171</v>
      </c>
      <c r="E675" s="352" t="s">
        <v>5</v>
      </c>
      <c r="F675" s="353" t="s">
        <v>571</v>
      </c>
      <c r="G675" s="350"/>
      <c r="H675" s="354">
        <v>5.34</v>
      </c>
      <c r="I675" s="350"/>
      <c r="J675" s="350"/>
      <c r="K675" s="350"/>
      <c r="L675" s="119"/>
      <c r="M675" s="122"/>
      <c r="N675" s="123"/>
      <c r="O675" s="123"/>
      <c r="P675" s="123"/>
      <c r="Q675" s="123"/>
      <c r="R675" s="123"/>
      <c r="S675" s="123"/>
      <c r="T675" s="124"/>
      <c r="AT675" s="120" t="s">
        <v>171</v>
      </c>
      <c r="AU675" s="120" t="s">
        <v>90</v>
      </c>
      <c r="AV675" s="12" t="s">
        <v>90</v>
      </c>
      <c r="AW675" s="12" t="s">
        <v>42</v>
      </c>
      <c r="AX675" s="12" t="s">
        <v>82</v>
      </c>
      <c r="AY675" s="120" t="s">
        <v>163</v>
      </c>
    </row>
    <row r="676" spans="1:51" s="13" customFormat="1" ht="13.5">
      <c r="A676" s="355"/>
      <c r="B676" s="356"/>
      <c r="C676" s="355"/>
      <c r="D676" s="346" t="s">
        <v>171</v>
      </c>
      <c r="E676" s="357" t="s">
        <v>5</v>
      </c>
      <c r="F676" s="358" t="s">
        <v>181</v>
      </c>
      <c r="G676" s="355"/>
      <c r="H676" s="359">
        <v>25.1</v>
      </c>
      <c r="I676" s="355"/>
      <c r="J676" s="355"/>
      <c r="K676" s="355"/>
      <c r="L676" s="125"/>
      <c r="M676" s="127"/>
      <c r="N676" s="128"/>
      <c r="O676" s="128"/>
      <c r="P676" s="128"/>
      <c r="Q676" s="128"/>
      <c r="R676" s="128"/>
      <c r="S676" s="128"/>
      <c r="T676" s="129"/>
      <c r="AT676" s="126" t="s">
        <v>171</v>
      </c>
      <c r="AU676" s="126" t="s">
        <v>90</v>
      </c>
      <c r="AV676" s="13" t="s">
        <v>93</v>
      </c>
      <c r="AW676" s="13" t="s">
        <v>42</v>
      </c>
      <c r="AX676" s="13" t="s">
        <v>82</v>
      </c>
      <c r="AY676" s="126" t="s">
        <v>163</v>
      </c>
    </row>
    <row r="677" spans="1:51" s="12" customFormat="1" ht="13.5">
      <c r="A677" s="350"/>
      <c r="B677" s="351"/>
      <c r="C677" s="350"/>
      <c r="D677" s="346" t="s">
        <v>171</v>
      </c>
      <c r="E677" s="352" t="s">
        <v>5</v>
      </c>
      <c r="F677" s="353" t="s">
        <v>572</v>
      </c>
      <c r="G677" s="350"/>
      <c r="H677" s="354">
        <v>5.34</v>
      </c>
      <c r="I677" s="350"/>
      <c r="J677" s="350"/>
      <c r="K677" s="350"/>
      <c r="L677" s="119"/>
      <c r="M677" s="122"/>
      <c r="N677" s="123"/>
      <c r="O677" s="123"/>
      <c r="P677" s="123"/>
      <c r="Q677" s="123"/>
      <c r="R677" s="123"/>
      <c r="S677" s="123"/>
      <c r="T677" s="124"/>
      <c r="AT677" s="120" t="s">
        <v>171</v>
      </c>
      <c r="AU677" s="120" t="s">
        <v>90</v>
      </c>
      <c r="AV677" s="12" t="s">
        <v>90</v>
      </c>
      <c r="AW677" s="12" t="s">
        <v>42</v>
      </c>
      <c r="AX677" s="12" t="s">
        <v>82</v>
      </c>
      <c r="AY677" s="120" t="s">
        <v>163</v>
      </c>
    </row>
    <row r="678" spans="1:51" s="13" customFormat="1" ht="13.5">
      <c r="A678" s="355"/>
      <c r="B678" s="356"/>
      <c r="C678" s="355"/>
      <c r="D678" s="346" t="s">
        <v>171</v>
      </c>
      <c r="E678" s="357" t="s">
        <v>5</v>
      </c>
      <c r="F678" s="358" t="s">
        <v>184</v>
      </c>
      <c r="G678" s="355"/>
      <c r="H678" s="359">
        <v>5.34</v>
      </c>
      <c r="I678" s="355"/>
      <c r="J678" s="355"/>
      <c r="K678" s="355"/>
      <c r="L678" s="125"/>
      <c r="M678" s="127"/>
      <c r="N678" s="128"/>
      <c r="O678" s="128"/>
      <c r="P678" s="128"/>
      <c r="Q678" s="128"/>
      <c r="R678" s="128"/>
      <c r="S678" s="128"/>
      <c r="T678" s="129"/>
      <c r="AT678" s="126" t="s">
        <v>171</v>
      </c>
      <c r="AU678" s="126" t="s">
        <v>90</v>
      </c>
      <c r="AV678" s="13" t="s">
        <v>93</v>
      </c>
      <c r="AW678" s="13" t="s">
        <v>42</v>
      </c>
      <c r="AX678" s="13" t="s">
        <v>82</v>
      </c>
      <c r="AY678" s="126" t="s">
        <v>163</v>
      </c>
    </row>
    <row r="679" spans="1:51" s="14" customFormat="1" ht="13.5">
      <c r="A679" s="360"/>
      <c r="B679" s="361"/>
      <c r="C679" s="360"/>
      <c r="D679" s="362" t="s">
        <v>171</v>
      </c>
      <c r="E679" s="363" t="s">
        <v>5</v>
      </c>
      <c r="F679" s="364" t="s">
        <v>185</v>
      </c>
      <c r="G679" s="360"/>
      <c r="H679" s="365">
        <v>94.22</v>
      </c>
      <c r="I679" s="360"/>
      <c r="J679" s="360"/>
      <c r="K679" s="360"/>
      <c r="L679" s="130"/>
      <c r="M679" s="131"/>
      <c r="N679" s="132"/>
      <c r="O679" s="132"/>
      <c r="P679" s="132"/>
      <c r="Q679" s="132"/>
      <c r="R679" s="132"/>
      <c r="S679" s="132"/>
      <c r="T679" s="133"/>
      <c r="AT679" s="134" t="s">
        <v>171</v>
      </c>
      <c r="AU679" s="134" t="s">
        <v>90</v>
      </c>
      <c r="AV679" s="14" t="s">
        <v>96</v>
      </c>
      <c r="AW679" s="14" t="s">
        <v>42</v>
      </c>
      <c r="AX679" s="14" t="s">
        <v>44</v>
      </c>
      <c r="AY679" s="134" t="s">
        <v>163</v>
      </c>
    </row>
    <row r="680" spans="1:65" s="1" customFormat="1" ht="22.5" customHeight="1">
      <c r="A680" s="267"/>
      <c r="B680" s="268"/>
      <c r="C680" s="338" t="s">
        <v>578</v>
      </c>
      <c r="D680" s="338" t="s">
        <v>165</v>
      </c>
      <c r="E680" s="339" t="s">
        <v>579</v>
      </c>
      <c r="F680" s="340" t="s">
        <v>580</v>
      </c>
      <c r="G680" s="341" t="s">
        <v>188</v>
      </c>
      <c r="H680" s="342">
        <v>94.22</v>
      </c>
      <c r="I680" s="107"/>
      <c r="J680" s="343">
        <f>ROUND(I680*H680,2)</f>
        <v>0</v>
      </c>
      <c r="K680" s="340" t="s">
        <v>169</v>
      </c>
      <c r="L680" s="38"/>
      <c r="M680" s="108" t="s">
        <v>5</v>
      </c>
      <c r="N680" s="109" t="s">
        <v>53</v>
      </c>
      <c r="O680" s="39"/>
      <c r="P680" s="110">
        <f>O680*H680</f>
        <v>0</v>
      </c>
      <c r="Q680" s="110">
        <v>0</v>
      </c>
      <c r="R680" s="110">
        <f>Q680*H680</f>
        <v>0</v>
      </c>
      <c r="S680" s="110">
        <v>0</v>
      </c>
      <c r="T680" s="111">
        <f>S680*H680</f>
        <v>0</v>
      </c>
      <c r="AR680" s="24" t="s">
        <v>333</v>
      </c>
      <c r="AT680" s="24" t="s">
        <v>165</v>
      </c>
      <c r="AU680" s="24" t="s">
        <v>90</v>
      </c>
      <c r="AY680" s="24" t="s">
        <v>163</v>
      </c>
      <c r="BE680" s="112">
        <f>IF(N680="základní",J680,0)</f>
        <v>0</v>
      </c>
      <c r="BF680" s="112">
        <f>IF(N680="snížená",J680,0)</f>
        <v>0</v>
      </c>
      <c r="BG680" s="112">
        <f>IF(N680="zákl. přenesená",J680,0)</f>
        <v>0</v>
      </c>
      <c r="BH680" s="112">
        <f>IF(N680="sníž. přenesená",J680,0)</f>
        <v>0</v>
      </c>
      <c r="BI680" s="112">
        <f>IF(N680="nulová",J680,0)</f>
        <v>0</v>
      </c>
      <c r="BJ680" s="24" t="s">
        <v>44</v>
      </c>
      <c r="BK680" s="112">
        <f>ROUND(I680*H680,2)</f>
        <v>0</v>
      </c>
      <c r="BL680" s="24" t="s">
        <v>333</v>
      </c>
      <c r="BM680" s="24" t="s">
        <v>581</v>
      </c>
    </row>
    <row r="681" spans="1:65" s="1" customFormat="1" ht="31.5" customHeight="1">
      <c r="A681" s="267"/>
      <c r="B681" s="268"/>
      <c r="C681" s="338" t="s">
        <v>582</v>
      </c>
      <c r="D681" s="338" t="s">
        <v>165</v>
      </c>
      <c r="E681" s="339" t="s">
        <v>583</v>
      </c>
      <c r="F681" s="340" t="s">
        <v>584</v>
      </c>
      <c r="G681" s="341" t="s">
        <v>221</v>
      </c>
      <c r="H681" s="342">
        <v>188.44</v>
      </c>
      <c r="I681" s="107"/>
      <c r="J681" s="343">
        <f>ROUND(I681*H681,2)</f>
        <v>0</v>
      </c>
      <c r="K681" s="340" t="s">
        <v>169</v>
      </c>
      <c r="L681" s="38"/>
      <c r="M681" s="108" t="s">
        <v>5</v>
      </c>
      <c r="N681" s="109" t="s">
        <v>53</v>
      </c>
      <c r="O681" s="39"/>
      <c r="P681" s="110">
        <f>O681*H681</f>
        <v>0</v>
      </c>
      <c r="Q681" s="110">
        <v>0</v>
      </c>
      <c r="R681" s="110">
        <f>Q681*H681</f>
        <v>0</v>
      </c>
      <c r="S681" s="110">
        <v>0</v>
      </c>
      <c r="T681" s="111">
        <f>S681*H681</f>
        <v>0</v>
      </c>
      <c r="AR681" s="24" t="s">
        <v>333</v>
      </c>
      <c r="AT681" s="24" t="s">
        <v>165</v>
      </c>
      <c r="AU681" s="24" t="s">
        <v>90</v>
      </c>
      <c r="AY681" s="24" t="s">
        <v>163</v>
      </c>
      <c r="BE681" s="112">
        <f>IF(N681="základní",J681,0)</f>
        <v>0</v>
      </c>
      <c r="BF681" s="112">
        <f>IF(N681="snížená",J681,0)</f>
        <v>0</v>
      </c>
      <c r="BG681" s="112">
        <f>IF(N681="zákl. přenesená",J681,0)</f>
        <v>0</v>
      </c>
      <c r="BH681" s="112">
        <f>IF(N681="sníž. přenesená",J681,0)</f>
        <v>0</v>
      </c>
      <c r="BI681" s="112">
        <f>IF(N681="nulová",J681,0)</f>
        <v>0</v>
      </c>
      <c r="BJ681" s="24" t="s">
        <v>44</v>
      </c>
      <c r="BK681" s="112">
        <f>ROUND(I681*H681,2)</f>
        <v>0</v>
      </c>
      <c r="BL681" s="24" t="s">
        <v>333</v>
      </c>
      <c r="BM681" s="24" t="s">
        <v>585</v>
      </c>
    </row>
    <row r="682" spans="1:47" s="1" customFormat="1" ht="40.5">
      <c r="A682" s="267"/>
      <c r="B682" s="268"/>
      <c r="C682" s="267"/>
      <c r="D682" s="346" t="s">
        <v>190</v>
      </c>
      <c r="E682" s="267"/>
      <c r="F682" s="366" t="s">
        <v>586</v>
      </c>
      <c r="G682" s="267"/>
      <c r="H682" s="267"/>
      <c r="I682" s="267"/>
      <c r="J682" s="267"/>
      <c r="K682" s="267"/>
      <c r="L682" s="38"/>
      <c r="M682" s="136"/>
      <c r="N682" s="39"/>
      <c r="O682" s="39"/>
      <c r="P682" s="39"/>
      <c r="Q682" s="39"/>
      <c r="R682" s="39"/>
      <c r="S682" s="39"/>
      <c r="T682" s="60"/>
      <c r="AT682" s="24" t="s">
        <v>190</v>
      </c>
      <c r="AU682" s="24" t="s">
        <v>90</v>
      </c>
    </row>
    <row r="683" spans="1:51" s="11" customFormat="1" ht="13.5">
      <c r="A683" s="344"/>
      <c r="B683" s="345"/>
      <c r="C683" s="344"/>
      <c r="D683" s="346" t="s">
        <v>171</v>
      </c>
      <c r="E683" s="347" t="s">
        <v>5</v>
      </c>
      <c r="F683" s="348" t="s">
        <v>172</v>
      </c>
      <c r="G683" s="344"/>
      <c r="H683" s="349" t="s">
        <v>5</v>
      </c>
      <c r="I683" s="344"/>
      <c r="J683" s="344"/>
      <c r="K683" s="344"/>
      <c r="L683" s="113"/>
      <c r="M683" s="116"/>
      <c r="N683" s="117"/>
      <c r="O683" s="117"/>
      <c r="P683" s="117"/>
      <c r="Q683" s="117"/>
      <c r="R683" s="117"/>
      <c r="S683" s="117"/>
      <c r="T683" s="118"/>
      <c r="AT683" s="114" t="s">
        <v>171</v>
      </c>
      <c r="AU683" s="114" t="s">
        <v>90</v>
      </c>
      <c r="AV683" s="11" t="s">
        <v>44</v>
      </c>
      <c r="AW683" s="11" t="s">
        <v>42</v>
      </c>
      <c r="AX683" s="11" t="s">
        <v>82</v>
      </c>
      <c r="AY683" s="114" t="s">
        <v>163</v>
      </c>
    </row>
    <row r="684" spans="1:51" s="11" customFormat="1" ht="13.5">
      <c r="A684" s="344"/>
      <c r="B684" s="345"/>
      <c r="C684" s="344"/>
      <c r="D684" s="346" t="s">
        <v>171</v>
      </c>
      <c r="E684" s="347" t="s">
        <v>5</v>
      </c>
      <c r="F684" s="348" t="s">
        <v>223</v>
      </c>
      <c r="G684" s="344"/>
      <c r="H684" s="349" t="s">
        <v>5</v>
      </c>
      <c r="I684" s="344"/>
      <c r="J684" s="344"/>
      <c r="K684" s="344"/>
      <c r="L684" s="113"/>
      <c r="M684" s="116"/>
      <c r="N684" s="117"/>
      <c r="O684" s="117"/>
      <c r="P684" s="117"/>
      <c r="Q684" s="117"/>
      <c r="R684" s="117"/>
      <c r="S684" s="117"/>
      <c r="T684" s="118"/>
      <c r="AT684" s="114" t="s">
        <v>171</v>
      </c>
      <c r="AU684" s="114" t="s">
        <v>90</v>
      </c>
      <c r="AV684" s="11" t="s">
        <v>44</v>
      </c>
      <c r="AW684" s="11" t="s">
        <v>42</v>
      </c>
      <c r="AX684" s="11" t="s">
        <v>82</v>
      </c>
      <c r="AY684" s="114" t="s">
        <v>163</v>
      </c>
    </row>
    <row r="685" spans="1:51" s="12" customFormat="1" ht="13.5">
      <c r="A685" s="350"/>
      <c r="B685" s="351"/>
      <c r="C685" s="350"/>
      <c r="D685" s="346" t="s">
        <v>171</v>
      </c>
      <c r="E685" s="352" t="s">
        <v>5</v>
      </c>
      <c r="F685" s="353" t="s">
        <v>224</v>
      </c>
      <c r="G685" s="350"/>
      <c r="H685" s="354">
        <v>10.08</v>
      </c>
      <c r="I685" s="350"/>
      <c r="J685" s="350"/>
      <c r="K685" s="350"/>
      <c r="L685" s="119"/>
      <c r="M685" s="122"/>
      <c r="N685" s="123"/>
      <c r="O685" s="123"/>
      <c r="P685" s="123"/>
      <c r="Q685" s="123"/>
      <c r="R685" s="123"/>
      <c r="S685" s="123"/>
      <c r="T685" s="124"/>
      <c r="AT685" s="120" t="s">
        <v>171</v>
      </c>
      <c r="AU685" s="120" t="s">
        <v>90</v>
      </c>
      <c r="AV685" s="12" t="s">
        <v>90</v>
      </c>
      <c r="AW685" s="12" t="s">
        <v>42</v>
      </c>
      <c r="AX685" s="12" t="s">
        <v>82</v>
      </c>
      <c r="AY685" s="120" t="s">
        <v>163</v>
      </c>
    </row>
    <row r="686" spans="1:51" s="12" customFormat="1" ht="13.5">
      <c r="A686" s="350"/>
      <c r="B686" s="351"/>
      <c r="C686" s="350"/>
      <c r="D686" s="346" t="s">
        <v>171</v>
      </c>
      <c r="E686" s="352" t="s">
        <v>5</v>
      </c>
      <c r="F686" s="353" t="s">
        <v>225</v>
      </c>
      <c r="G686" s="350"/>
      <c r="H686" s="354">
        <v>10.78</v>
      </c>
      <c r="I686" s="350"/>
      <c r="J686" s="350"/>
      <c r="K686" s="350"/>
      <c r="L686" s="119"/>
      <c r="M686" s="122"/>
      <c r="N686" s="123"/>
      <c r="O686" s="123"/>
      <c r="P686" s="123"/>
      <c r="Q686" s="123"/>
      <c r="R686" s="123"/>
      <c r="S686" s="123"/>
      <c r="T686" s="124"/>
      <c r="AT686" s="120" t="s">
        <v>171</v>
      </c>
      <c r="AU686" s="120" t="s">
        <v>90</v>
      </c>
      <c r="AV686" s="12" t="s">
        <v>90</v>
      </c>
      <c r="AW686" s="12" t="s">
        <v>42</v>
      </c>
      <c r="AX686" s="12" t="s">
        <v>82</v>
      </c>
      <c r="AY686" s="120" t="s">
        <v>163</v>
      </c>
    </row>
    <row r="687" spans="1:51" s="12" customFormat="1" ht="13.5">
      <c r="A687" s="350"/>
      <c r="B687" s="351"/>
      <c r="C687" s="350"/>
      <c r="D687" s="346" t="s">
        <v>171</v>
      </c>
      <c r="E687" s="352" t="s">
        <v>5</v>
      </c>
      <c r="F687" s="353" t="s">
        <v>226</v>
      </c>
      <c r="G687" s="350"/>
      <c r="H687" s="354">
        <v>10.78</v>
      </c>
      <c r="I687" s="350"/>
      <c r="J687" s="350"/>
      <c r="K687" s="350"/>
      <c r="L687" s="119"/>
      <c r="M687" s="122"/>
      <c r="N687" s="123"/>
      <c r="O687" s="123"/>
      <c r="P687" s="123"/>
      <c r="Q687" s="123"/>
      <c r="R687" s="123"/>
      <c r="S687" s="123"/>
      <c r="T687" s="124"/>
      <c r="AT687" s="120" t="s">
        <v>171</v>
      </c>
      <c r="AU687" s="120" t="s">
        <v>90</v>
      </c>
      <c r="AV687" s="12" t="s">
        <v>90</v>
      </c>
      <c r="AW687" s="12" t="s">
        <v>42</v>
      </c>
      <c r="AX687" s="12" t="s">
        <v>82</v>
      </c>
      <c r="AY687" s="120" t="s">
        <v>163</v>
      </c>
    </row>
    <row r="688" spans="1:51" s="12" customFormat="1" ht="13.5">
      <c r="A688" s="350"/>
      <c r="B688" s="351"/>
      <c r="C688" s="350"/>
      <c r="D688" s="346" t="s">
        <v>171</v>
      </c>
      <c r="E688" s="352" t="s">
        <v>5</v>
      </c>
      <c r="F688" s="353" t="s">
        <v>227</v>
      </c>
      <c r="G688" s="350"/>
      <c r="H688" s="354">
        <v>10.78</v>
      </c>
      <c r="I688" s="350"/>
      <c r="J688" s="350"/>
      <c r="K688" s="350"/>
      <c r="L688" s="119"/>
      <c r="M688" s="122"/>
      <c r="N688" s="123"/>
      <c r="O688" s="123"/>
      <c r="P688" s="123"/>
      <c r="Q688" s="123"/>
      <c r="R688" s="123"/>
      <c r="S688" s="123"/>
      <c r="T688" s="124"/>
      <c r="AT688" s="120" t="s">
        <v>171</v>
      </c>
      <c r="AU688" s="120" t="s">
        <v>90</v>
      </c>
      <c r="AV688" s="12" t="s">
        <v>90</v>
      </c>
      <c r="AW688" s="12" t="s">
        <v>42</v>
      </c>
      <c r="AX688" s="12" t="s">
        <v>82</v>
      </c>
      <c r="AY688" s="120" t="s">
        <v>163</v>
      </c>
    </row>
    <row r="689" spans="1:51" s="12" customFormat="1" ht="13.5">
      <c r="A689" s="350"/>
      <c r="B689" s="351"/>
      <c r="C689" s="350"/>
      <c r="D689" s="346" t="s">
        <v>171</v>
      </c>
      <c r="E689" s="352" t="s">
        <v>5</v>
      </c>
      <c r="F689" s="353" t="s">
        <v>228</v>
      </c>
      <c r="G689" s="350"/>
      <c r="H689" s="354">
        <v>10.78</v>
      </c>
      <c r="I689" s="350"/>
      <c r="J689" s="350"/>
      <c r="K689" s="350"/>
      <c r="L689" s="119"/>
      <c r="M689" s="122"/>
      <c r="N689" s="123"/>
      <c r="O689" s="123"/>
      <c r="P689" s="123"/>
      <c r="Q689" s="123"/>
      <c r="R689" s="123"/>
      <c r="S689" s="123"/>
      <c r="T689" s="124"/>
      <c r="AT689" s="120" t="s">
        <v>171</v>
      </c>
      <c r="AU689" s="120" t="s">
        <v>90</v>
      </c>
      <c r="AV689" s="12" t="s">
        <v>90</v>
      </c>
      <c r="AW689" s="12" t="s">
        <v>42</v>
      </c>
      <c r="AX689" s="12" t="s">
        <v>82</v>
      </c>
      <c r="AY689" s="120" t="s">
        <v>163</v>
      </c>
    </row>
    <row r="690" spans="1:51" s="13" customFormat="1" ht="13.5">
      <c r="A690" s="355"/>
      <c r="B690" s="356"/>
      <c r="C690" s="355"/>
      <c r="D690" s="346" t="s">
        <v>171</v>
      </c>
      <c r="E690" s="357" t="s">
        <v>5</v>
      </c>
      <c r="F690" s="358" t="s">
        <v>176</v>
      </c>
      <c r="G690" s="355"/>
      <c r="H690" s="359">
        <v>53.2</v>
      </c>
      <c r="I690" s="355"/>
      <c r="J690" s="355"/>
      <c r="K690" s="355"/>
      <c r="L690" s="125"/>
      <c r="M690" s="127"/>
      <c r="N690" s="128"/>
      <c r="O690" s="128"/>
      <c r="P690" s="128"/>
      <c r="Q690" s="128"/>
      <c r="R690" s="128"/>
      <c r="S690" s="128"/>
      <c r="T690" s="129"/>
      <c r="AT690" s="126" t="s">
        <v>171</v>
      </c>
      <c r="AU690" s="126" t="s">
        <v>90</v>
      </c>
      <c r="AV690" s="13" t="s">
        <v>93</v>
      </c>
      <c r="AW690" s="13" t="s">
        <v>42</v>
      </c>
      <c r="AX690" s="13" t="s">
        <v>82</v>
      </c>
      <c r="AY690" s="126" t="s">
        <v>163</v>
      </c>
    </row>
    <row r="691" spans="1:51" s="12" customFormat="1" ht="13.5">
      <c r="A691" s="350"/>
      <c r="B691" s="351"/>
      <c r="C691" s="350"/>
      <c r="D691" s="346" t="s">
        <v>171</v>
      </c>
      <c r="E691" s="352" t="s">
        <v>5</v>
      </c>
      <c r="F691" s="353" t="s">
        <v>229</v>
      </c>
      <c r="G691" s="350"/>
      <c r="H691" s="354">
        <v>10.68</v>
      </c>
      <c r="I691" s="350"/>
      <c r="J691" s="350"/>
      <c r="K691" s="350"/>
      <c r="L691" s="119"/>
      <c r="M691" s="122"/>
      <c r="N691" s="123"/>
      <c r="O691" s="123"/>
      <c r="P691" s="123"/>
      <c r="Q691" s="123"/>
      <c r="R691" s="123"/>
      <c r="S691" s="123"/>
      <c r="T691" s="124"/>
      <c r="AT691" s="120" t="s">
        <v>171</v>
      </c>
      <c r="AU691" s="120" t="s">
        <v>90</v>
      </c>
      <c r="AV691" s="12" t="s">
        <v>90</v>
      </c>
      <c r="AW691" s="12" t="s">
        <v>42</v>
      </c>
      <c r="AX691" s="12" t="s">
        <v>82</v>
      </c>
      <c r="AY691" s="120" t="s">
        <v>163</v>
      </c>
    </row>
    <row r="692" spans="1:51" s="12" customFormat="1" ht="13.5">
      <c r="A692" s="350"/>
      <c r="B692" s="351"/>
      <c r="C692" s="350"/>
      <c r="D692" s="346" t="s">
        <v>171</v>
      </c>
      <c r="E692" s="352" t="s">
        <v>5</v>
      </c>
      <c r="F692" s="353" t="s">
        <v>230</v>
      </c>
      <c r="G692" s="350"/>
      <c r="H692" s="354">
        <v>10.68</v>
      </c>
      <c r="I692" s="350"/>
      <c r="J692" s="350"/>
      <c r="K692" s="350"/>
      <c r="L692" s="119"/>
      <c r="M692" s="122"/>
      <c r="N692" s="123"/>
      <c r="O692" s="123"/>
      <c r="P692" s="123"/>
      <c r="Q692" s="123"/>
      <c r="R692" s="123"/>
      <c r="S692" s="123"/>
      <c r="T692" s="124"/>
      <c r="AT692" s="120" t="s">
        <v>171</v>
      </c>
      <c r="AU692" s="120" t="s">
        <v>90</v>
      </c>
      <c r="AV692" s="12" t="s">
        <v>90</v>
      </c>
      <c r="AW692" s="12" t="s">
        <v>42</v>
      </c>
      <c r="AX692" s="12" t="s">
        <v>82</v>
      </c>
      <c r="AY692" s="120" t="s">
        <v>163</v>
      </c>
    </row>
    <row r="693" spans="1:51" s="12" customFormat="1" ht="13.5">
      <c r="A693" s="350"/>
      <c r="B693" s="351"/>
      <c r="C693" s="350"/>
      <c r="D693" s="346" t="s">
        <v>171</v>
      </c>
      <c r="E693" s="352" t="s">
        <v>5</v>
      </c>
      <c r="F693" s="353" t="s">
        <v>231</v>
      </c>
      <c r="G693" s="350"/>
      <c r="H693" s="354">
        <v>10.08</v>
      </c>
      <c r="I693" s="350"/>
      <c r="J693" s="350"/>
      <c r="K693" s="350"/>
      <c r="L693" s="119"/>
      <c r="M693" s="122"/>
      <c r="N693" s="123"/>
      <c r="O693" s="123"/>
      <c r="P693" s="123"/>
      <c r="Q693" s="123"/>
      <c r="R693" s="123"/>
      <c r="S693" s="123"/>
      <c r="T693" s="124"/>
      <c r="AT693" s="120" t="s">
        <v>171</v>
      </c>
      <c r="AU693" s="120" t="s">
        <v>90</v>
      </c>
      <c r="AV693" s="12" t="s">
        <v>90</v>
      </c>
      <c r="AW693" s="12" t="s">
        <v>42</v>
      </c>
      <c r="AX693" s="12" t="s">
        <v>82</v>
      </c>
      <c r="AY693" s="120" t="s">
        <v>163</v>
      </c>
    </row>
    <row r="694" spans="1:51" s="12" customFormat="1" ht="13.5">
      <c r="A694" s="350"/>
      <c r="B694" s="351"/>
      <c r="C694" s="350"/>
      <c r="D694" s="346" t="s">
        <v>171</v>
      </c>
      <c r="E694" s="352" t="s">
        <v>5</v>
      </c>
      <c r="F694" s="353" t="s">
        <v>232</v>
      </c>
      <c r="G694" s="350"/>
      <c r="H694" s="354">
        <v>10.78</v>
      </c>
      <c r="I694" s="350"/>
      <c r="J694" s="350"/>
      <c r="K694" s="350"/>
      <c r="L694" s="119"/>
      <c r="M694" s="122"/>
      <c r="N694" s="123"/>
      <c r="O694" s="123"/>
      <c r="P694" s="123"/>
      <c r="Q694" s="123"/>
      <c r="R694" s="123"/>
      <c r="S694" s="123"/>
      <c r="T694" s="124"/>
      <c r="AT694" s="120" t="s">
        <v>171</v>
      </c>
      <c r="AU694" s="120" t="s">
        <v>90</v>
      </c>
      <c r="AV694" s="12" t="s">
        <v>90</v>
      </c>
      <c r="AW694" s="12" t="s">
        <v>42</v>
      </c>
      <c r="AX694" s="12" t="s">
        <v>82</v>
      </c>
      <c r="AY694" s="120" t="s">
        <v>163</v>
      </c>
    </row>
    <row r="695" spans="1:51" s="12" customFormat="1" ht="13.5">
      <c r="A695" s="350"/>
      <c r="B695" s="351"/>
      <c r="C695" s="350"/>
      <c r="D695" s="346" t="s">
        <v>171</v>
      </c>
      <c r="E695" s="352" t="s">
        <v>5</v>
      </c>
      <c r="F695" s="353" t="s">
        <v>233</v>
      </c>
      <c r="G695" s="350"/>
      <c r="H695" s="354">
        <v>10.78</v>
      </c>
      <c r="I695" s="350"/>
      <c r="J695" s="350"/>
      <c r="K695" s="350"/>
      <c r="L695" s="119"/>
      <c r="M695" s="122"/>
      <c r="N695" s="123"/>
      <c r="O695" s="123"/>
      <c r="P695" s="123"/>
      <c r="Q695" s="123"/>
      <c r="R695" s="123"/>
      <c r="S695" s="123"/>
      <c r="T695" s="124"/>
      <c r="AT695" s="120" t="s">
        <v>171</v>
      </c>
      <c r="AU695" s="120" t="s">
        <v>90</v>
      </c>
      <c r="AV695" s="12" t="s">
        <v>90</v>
      </c>
      <c r="AW695" s="12" t="s">
        <v>42</v>
      </c>
      <c r="AX695" s="12" t="s">
        <v>82</v>
      </c>
      <c r="AY695" s="120" t="s">
        <v>163</v>
      </c>
    </row>
    <row r="696" spans="1:51" s="12" customFormat="1" ht="13.5">
      <c r="A696" s="350"/>
      <c r="B696" s="351"/>
      <c r="C696" s="350"/>
      <c r="D696" s="346" t="s">
        <v>171</v>
      </c>
      <c r="E696" s="352" t="s">
        <v>5</v>
      </c>
      <c r="F696" s="353" t="s">
        <v>234</v>
      </c>
      <c r="G696" s="350"/>
      <c r="H696" s="354">
        <v>10.68</v>
      </c>
      <c r="I696" s="350"/>
      <c r="J696" s="350"/>
      <c r="K696" s="350"/>
      <c r="L696" s="119"/>
      <c r="M696" s="122"/>
      <c r="N696" s="123"/>
      <c r="O696" s="123"/>
      <c r="P696" s="123"/>
      <c r="Q696" s="123"/>
      <c r="R696" s="123"/>
      <c r="S696" s="123"/>
      <c r="T696" s="124"/>
      <c r="AT696" s="120" t="s">
        <v>171</v>
      </c>
      <c r="AU696" s="120" t="s">
        <v>90</v>
      </c>
      <c r="AV696" s="12" t="s">
        <v>90</v>
      </c>
      <c r="AW696" s="12" t="s">
        <v>42</v>
      </c>
      <c r="AX696" s="12" t="s">
        <v>82</v>
      </c>
      <c r="AY696" s="120" t="s">
        <v>163</v>
      </c>
    </row>
    <row r="697" spans="1:51" s="12" customFormat="1" ht="13.5">
      <c r="A697" s="350"/>
      <c r="B697" s="351"/>
      <c r="C697" s="350"/>
      <c r="D697" s="346" t="s">
        <v>171</v>
      </c>
      <c r="E697" s="352" t="s">
        <v>5</v>
      </c>
      <c r="F697" s="353" t="s">
        <v>235</v>
      </c>
      <c r="G697" s="350"/>
      <c r="H697" s="354">
        <v>10.68</v>
      </c>
      <c r="I697" s="350"/>
      <c r="J697" s="350"/>
      <c r="K697" s="350"/>
      <c r="L697" s="119"/>
      <c r="M697" s="122"/>
      <c r="N697" s="123"/>
      <c r="O697" s="123"/>
      <c r="P697" s="123"/>
      <c r="Q697" s="123"/>
      <c r="R697" s="123"/>
      <c r="S697" s="123"/>
      <c r="T697" s="124"/>
      <c r="AT697" s="120" t="s">
        <v>171</v>
      </c>
      <c r="AU697" s="120" t="s">
        <v>90</v>
      </c>
      <c r="AV697" s="12" t="s">
        <v>90</v>
      </c>
      <c r="AW697" s="12" t="s">
        <v>42</v>
      </c>
      <c r="AX697" s="12" t="s">
        <v>82</v>
      </c>
      <c r="AY697" s="120" t="s">
        <v>163</v>
      </c>
    </row>
    <row r="698" spans="1:51" s="13" customFormat="1" ht="13.5">
      <c r="A698" s="355"/>
      <c r="B698" s="356"/>
      <c r="C698" s="355"/>
      <c r="D698" s="346" t="s">
        <v>171</v>
      </c>
      <c r="E698" s="357" t="s">
        <v>5</v>
      </c>
      <c r="F698" s="358" t="s">
        <v>179</v>
      </c>
      <c r="G698" s="355"/>
      <c r="H698" s="359">
        <v>74.36</v>
      </c>
      <c r="I698" s="355"/>
      <c r="J698" s="355"/>
      <c r="K698" s="355"/>
      <c r="L698" s="125"/>
      <c r="M698" s="127"/>
      <c r="N698" s="128"/>
      <c r="O698" s="128"/>
      <c r="P698" s="128"/>
      <c r="Q698" s="128"/>
      <c r="R698" s="128"/>
      <c r="S698" s="128"/>
      <c r="T698" s="129"/>
      <c r="AT698" s="126" t="s">
        <v>171</v>
      </c>
      <c r="AU698" s="126" t="s">
        <v>90</v>
      </c>
      <c r="AV698" s="13" t="s">
        <v>93</v>
      </c>
      <c r="AW698" s="13" t="s">
        <v>42</v>
      </c>
      <c r="AX698" s="13" t="s">
        <v>82</v>
      </c>
      <c r="AY698" s="126" t="s">
        <v>163</v>
      </c>
    </row>
    <row r="699" spans="1:51" s="12" customFormat="1" ht="13.5">
      <c r="A699" s="350"/>
      <c r="B699" s="351"/>
      <c r="C699" s="350"/>
      <c r="D699" s="346" t="s">
        <v>171</v>
      </c>
      <c r="E699" s="352" t="s">
        <v>5</v>
      </c>
      <c r="F699" s="353" t="s">
        <v>236</v>
      </c>
      <c r="G699" s="350"/>
      <c r="H699" s="354">
        <v>9.48</v>
      </c>
      <c r="I699" s="350"/>
      <c r="J699" s="350"/>
      <c r="K699" s="350"/>
      <c r="L699" s="119"/>
      <c r="M699" s="122"/>
      <c r="N699" s="123"/>
      <c r="O699" s="123"/>
      <c r="P699" s="123"/>
      <c r="Q699" s="123"/>
      <c r="R699" s="123"/>
      <c r="S699" s="123"/>
      <c r="T699" s="124"/>
      <c r="AT699" s="120" t="s">
        <v>171</v>
      </c>
      <c r="AU699" s="120" t="s">
        <v>90</v>
      </c>
      <c r="AV699" s="12" t="s">
        <v>90</v>
      </c>
      <c r="AW699" s="12" t="s">
        <v>42</v>
      </c>
      <c r="AX699" s="12" t="s">
        <v>82</v>
      </c>
      <c r="AY699" s="120" t="s">
        <v>163</v>
      </c>
    </row>
    <row r="700" spans="1:51" s="12" customFormat="1" ht="13.5">
      <c r="A700" s="350"/>
      <c r="B700" s="351"/>
      <c r="C700" s="350"/>
      <c r="D700" s="346" t="s">
        <v>171</v>
      </c>
      <c r="E700" s="352" t="s">
        <v>5</v>
      </c>
      <c r="F700" s="353" t="s">
        <v>237</v>
      </c>
      <c r="G700" s="350"/>
      <c r="H700" s="354">
        <v>9.68</v>
      </c>
      <c r="I700" s="350"/>
      <c r="J700" s="350"/>
      <c r="K700" s="350"/>
      <c r="L700" s="119"/>
      <c r="M700" s="122"/>
      <c r="N700" s="123"/>
      <c r="O700" s="123"/>
      <c r="P700" s="123"/>
      <c r="Q700" s="123"/>
      <c r="R700" s="123"/>
      <c r="S700" s="123"/>
      <c r="T700" s="124"/>
      <c r="AT700" s="120" t="s">
        <v>171</v>
      </c>
      <c r="AU700" s="120" t="s">
        <v>90</v>
      </c>
      <c r="AV700" s="12" t="s">
        <v>90</v>
      </c>
      <c r="AW700" s="12" t="s">
        <v>42</v>
      </c>
      <c r="AX700" s="12" t="s">
        <v>82</v>
      </c>
      <c r="AY700" s="120" t="s">
        <v>163</v>
      </c>
    </row>
    <row r="701" spans="1:51" s="12" customFormat="1" ht="13.5">
      <c r="A701" s="350"/>
      <c r="B701" s="351"/>
      <c r="C701" s="350"/>
      <c r="D701" s="346" t="s">
        <v>171</v>
      </c>
      <c r="E701" s="352" t="s">
        <v>5</v>
      </c>
      <c r="F701" s="353" t="s">
        <v>238</v>
      </c>
      <c r="G701" s="350"/>
      <c r="H701" s="354">
        <v>9.68</v>
      </c>
      <c r="I701" s="350"/>
      <c r="J701" s="350"/>
      <c r="K701" s="350"/>
      <c r="L701" s="119"/>
      <c r="M701" s="122"/>
      <c r="N701" s="123"/>
      <c r="O701" s="123"/>
      <c r="P701" s="123"/>
      <c r="Q701" s="123"/>
      <c r="R701" s="123"/>
      <c r="S701" s="123"/>
      <c r="T701" s="124"/>
      <c r="AT701" s="120" t="s">
        <v>171</v>
      </c>
      <c r="AU701" s="120" t="s">
        <v>90</v>
      </c>
      <c r="AV701" s="12" t="s">
        <v>90</v>
      </c>
      <c r="AW701" s="12" t="s">
        <v>42</v>
      </c>
      <c r="AX701" s="12" t="s">
        <v>82</v>
      </c>
      <c r="AY701" s="120" t="s">
        <v>163</v>
      </c>
    </row>
    <row r="702" spans="1:51" s="12" customFormat="1" ht="13.5">
      <c r="A702" s="350"/>
      <c r="B702" s="351"/>
      <c r="C702" s="350"/>
      <c r="D702" s="346" t="s">
        <v>171</v>
      </c>
      <c r="E702" s="352" t="s">
        <v>5</v>
      </c>
      <c r="F702" s="353" t="s">
        <v>239</v>
      </c>
      <c r="G702" s="350"/>
      <c r="H702" s="354">
        <v>10.68</v>
      </c>
      <c r="I702" s="350"/>
      <c r="J702" s="350"/>
      <c r="K702" s="350"/>
      <c r="L702" s="119"/>
      <c r="M702" s="122"/>
      <c r="N702" s="123"/>
      <c r="O702" s="123"/>
      <c r="P702" s="123"/>
      <c r="Q702" s="123"/>
      <c r="R702" s="123"/>
      <c r="S702" s="123"/>
      <c r="T702" s="124"/>
      <c r="AT702" s="120" t="s">
        <v>171</v>
      </c>
      <c r="AU702" s="120" t="s">
        <v>90</v>
      </c>
      <c r="AV702" s="12" t="s">
        <v>90</v>
      </c>
      <c r="AW702" s="12" t="s">
        <v>42</v>
      </c>
      <c r="AX702" s="12" t="s">
        <v>82</v>
      </c>
      <c r="AY702" s="120" t="s">
        <v>163</v>
      </c>
    </row>
    <row r="703" spans="1:51" s="12" customFormat="1" ht="13.5">
      <c r="A703" s="350"/>
      <c r="B703" s="351"/>
      <c r="C703" s="350"/>
      <c r="D703" s="346" t="s">
        <v>171</v>
      </c>
      <c r="E703" s="352" t="s">
        <v>5</v>
      </c>
      <c r="F703" s="353" t="s">
        <v>240</v>
      </c>
      <c r="G703" s="350"/>
      <c r="H703" s="354">
        <v>10.68</v>
      </c>
      <c r="I703" s="350"/>
      <c r="J703" s="350"/>
      <c r="K703" s="350"/>
      <c r="L703" s="119"/>
      <c r="M703" s="122"/>
      <c r="N703" s="123"/>
      <c r="O703" s="123"/>
      <c r="P703" s="123"/>
      <c r="Q703" s="123"/>
      <c r="R703" s="123"/>
      <c r="S703" s="123"/>
      <c r="T703" s="124"/>
      <c r="AT703" s="120" t="s">
        <v>171</v>
      </c>
      <c r="AU703" s="120" t="s">
        <v>90</v>
      </c>
      <c r="AV703" s="12" t="s">
        <v>90</v>
      </c>
      <c r="AW703" s="12" t="s">
        <v>42</v>
      </c>
      <c r="AX703" s="12" t="s">
        <v>82</v>
      </c>
      <c r="AY703" s="120" t="s">
        <v>163</v>
      </c>
    </row>
    <row r="704" spans="1:51" s="13" customFormat="1" ht="13.5">
      <c r="A704" s="355"/>
      <c r="B704" s="356"/>
      <c r="C704" s="355"/>
      <c r="D704" s="346" t="s">
        <v>171</v>
      </c>
      <c r="E704" s="357" t="s">
        <v>5</v>
      </c>
      <c r="F704" s="358" t="s">
        <v>181</v>
      </c>
      <c r="G704" s="355"/>
      <c r="H704" s="359">
        <v>50.2</v>
      </c>
      <c r="I704" s="355"/>
      <c r="J704" s="355"/>
      <c r="K704" s="355"/>
      <c r="L704" s="125"/>
      <c r="M704" s="127"/>
      <c r="N704" s="128"/>
      <c r="O704" s="128"/>
      <c r="P704" s="128"/>
      <c r="Q704" s="128"/>
      <c r="R704" s="128"/>
      <c r="S704" s="128"/>
      <c r="T704" s="129"/>
      <c r="AT704" s="126" t="s">
        <v>171</v>
      </c>
      <c r="AU704" s="126" t="s">
        <v>90</v>
      </c>
      <c r="AV704" s="13" t="s">
        <v>93</v>
      </c>
      <c r="AW704" s="13" t="s">
        <v>42</v>
      </c>
      <c r="AX704" s="13" t="s">
        <v>82</v>
      </c>
      <c r="AY704" s="126" t="s">
        <v>163</v>
      </c>
    </row>
    <row r="705" spans="1:51" s="12" customFormat="1" ht="13.5">
      <c r="A705" s="350"/>
      <c r="B705" s="351"/>
      <c r="C705" s="350"/>
      <c r="D705" s="346" t="s">
        <v>171</v>
      </c>
      <c r="E705" s="352" t="s">
        <v>5</v>
      </c>
      <c r="F705" s="353" t="s">
        <v>241</v>
      </c>
      <c r="G705" s="350"/>
      <c r="H705" s="354">
        <v>10.68</v>
      </c>
      <c r="I705" s="350"/>
      <c r="J705" s="350"/>
      <c r="K705" s="350"/>
      <c r="L705" s="119"/>
      <c r="M705" s="122"/>
      <c r="N705" s="123"/>
      <c r="O705" s="123"/>
      <c r="P705" s="123"/>
      <c r="Q705" s="123"/>
      <c r="R705" s="123"/>
      <c r="S705" s="123"/>
      <c r="T705" s="124"/>
      <c r="AT705" s="120" t="s">
        <v>171</v>
      </c>
      <c r="AU705" s="120" t="s">
        <v>90</v>
      </c>
      <c r="AV705" s="12" t="s">
        <v>90</v>
      </c>
      <c r="AW705" s="12" t="s">
        <v>42</v>
      </c>
      <c r="AX705" s="12" t="s">
        <v>82</v>
      </c>
      <c r="AY705" s="120" t="s">
        <v>163</v>
      </c>
    </row>
    <row r="706" spans="1:51" s="13" customFormat="1" ht="13.5">
      <c r="A706" s="355"/>
      <c r="B706" s="356"/>
      <c r="C706" s="355"/>
      <c r="D706" s="346" t="s">
        <v>171</v>
      </c>
      <c r="E706" s="357" t="s">
        <v>5</v>
      </c>
      <c r="F706" s="358" t="s">
        <v>184</v>
      </c>
      <c r="G706" s="355"/>
      <c r="H706" s="359">
        <v>10.68</v>
      </c>
      <c r="I706" s="355"/>
      <c r="J706" s="355"/>
      <c r="K706" s="355"/>
      <c r="L706" s="125"/>
      <c r="M706" s="127"/>
      <c r="N706" s="128"/>
      <c r="O706" s="128"/>
      <c r="P706" s="128"/>
      <c r="Q706" s="128"/>
      <c r="R706" s="128"/>
      <c r="S706" s="128"/>
      <c r="T706" s="129"/>
      <c r="AT706" s="126" t="s">
        <v>171</v>
      </c>
      <c r="AU706" s="126" t="s">
        <v>90</v>
      </c>
      <c r="AV706" s="13" t="s">
        <v>93</v>
      </c>
      <c r="AW706" s="13" t="s">
        <v>42</v>
      </c>
      <c r="AX706" s="13" t="s">
        <v>82</v>
      </c>
      <c r="AY706" s="126" t="s">
        <v>163</v>
      </c>
    </row>
    <row r="707" spans="1:51" s="14" customFormat="1" ht="13.5">
      <c r="A707" s="360"/>
      <c r="B707" s="361"/>
      <c r="C707" s="360"/>
      <c r="D707" s="362" t="s">
        <v>171</v>
      </c>
      <c r="E707" s="363" t="s">
        <v>5</v>
      </c>
      <c r="F707" s="364" t="s">
        <v>185</v>
      </c>
      <c r="G707" s="360"/>
      <c r="H707" s="365">
        <v>188.44</v>
      </c>
      <c r="I707" s="360"/>
      <c r="J707" s="360"/>
      <c r="K707" s="360"/>
      <c r="L707" s="130"/>
      <c r="M707" s="131"/>
      <c r="N707" s="132"/>
      <c r="O707" s="132"/>
      <c r="P707" s="132"/>
      <c r="Q707" s="132"/>
      <c r="R707" s="132"/>
      <c r="S707" s="132"/>
      <c r="T707" s="133"/>
      <c r="AT707" s="134" t="s">
        <v>171</v>
      </c>
      <c r="AU707" s="134" t="s">
        <v>90</v>
      </c>
      <c r="AV707" s="14" t="s">
        <v>96</v>
      </c>
      <c r="AW707" s="14" t="s">
        <v>42</v>
      </c>
      <c r="AX707" s="14" t="s">
        <v>44</v>
      </c>
      <c r="AY707" s="134" t="s">
        <v>163</v>
      </c>
    </row>
    <row r="708" spans="1:65" s="1" customFormat="1" ht="22.5" customHeight="1">
      <c r="A708" s="267"/>
      <c r="B708" s="268"/>
      <c r="C708" s="367" t="s">
        <v>587</v>
      </c>
      <c r="D708" s="367" t="s">
        <v>256</v>
      </c>
      <c r="E708" s="368" t="s">
        <v>588</v>
      </c>
      <c r="F708" s="369" t="s">
        <v>589</v>
      </c>
      <c r="G708" s="370" t="s">
        <v>221</v>
      </c>
      <c r="H708" s="371">
        <v>197.862</v>
      </c>
      <c r="I708" s="137"/>
      <c r="J708" s="372">
        <f>ROUND(I708*H708,2)</f>
        <v>0</v>
      </c>
      <c r="K708" s="369" t="s">
        <v>169</v>
      </c>
      <c r="L708" s="138"/>
      <c r="M708" s="139" t="s">
        <v>5</v>
      </c>
      <c r="N708" s="140" t="s">
        <v>53</v>
      </c>
      <c r="O708" s="39"/>
      <c r="P708" s="110">
        <f>O708*H708</f>
        <v>0</v>
      </c>
      <c r="Q708" s="110">
        <v>0</v>
      </c>
      <c r="R708" s="110">
        <f>Q708*H708</f>
        <v>0</v>
      </c>
      <c r="S708" s="110">
        <v>0</v>
      </c>
      <c r="T708" s="111">
        <f>S708*H708</f>
        <v>0</v>
      </c>
      <c r="AR708" s="24" t="s">
        <v>423</v>
      </c>
      <c r="AT708" s="24" t="s">
        <v>256</v>
      </c>
      <c r="AU708" s="24" t="s">
        <v>90</v>
      </c>
      <c r="AY708" s="24" t="s">
        <v>163</v>
      </c>
      <c r="BE708" s="112">
        <f>IF(N708="základní",J708,0)</f>
        <v>0</v>
      </c>
      <c r="BF708" s="112">
        <f>IF(N708="snížená",J708,0)</f>
        <v>0</v>
      </c>
      <c r="BG708" s="112">
        <f>IF(N708="zákl. přenesená",J708,0)</f>
        <v>0</v>
      </c>
      <c r="BH708" s="112">
        <f>IF(N708="sníž. přenesená",J708,0)</f>
        <v>0</v>
      </c>
      <c r="BI708" s="112">
        <f>IF(N708="nulová",J708,0)</f>
        <v>0</v>
      </c>
      <c r="BJ708" s="24" t="s">
        <v>44</v>
      </c>
      <c r="BK708" s="112">
        <f>ROUND(I708*H708,2)</f>
        <v>0</v>
      </c>
      <c r="BL708" s="24" t="s">
        <v>333</v>
      </c>
      <c r="BM708" s="24" t="s">
        <v>590</v>
      </c>
    </row>
    <row r="709" spans="1:51" s="12" customFormat="1" ht="13.5">
      <c r="A709" s="350"/>
      <c r="B709" s="351"/>
      <c r="C709" s="350"/>
      <c r="D709" s="362" t="s">
        <v>171</v>
      </c>
      <c r="E709" s="350"/>
      <c r="F709" s="377" t="s">
        <v>591</v>
      </c>
      <c r="G709" s="350"/>
      <c r="H709" s="378">
        <v>197.862</v>
      </c>
      <c r="I709" s="350"/>
      <c r="J709" s="350"/>
      <c r="K709" s="350"/>
      <c r="L709" s="119"/>
      <c r="M709" s="122"/>
      <c r="N709" s="123"/>
      <c r="O709" s="123"/>
      <c r="P709" s="123"/>
      <c r="Q709" s="123"/>
      <c r="R709" s="123"/>
      <c r="S709" s="123"/>
      <c r="T709" s="124"/>
      <c r="AT709" s="120" t="s">
        <v>171</v>
      </c>
      <c r="AU709" s="120" t="s">
        <v>90</v>
      </c>
      <c r="AV709" s="12" t="s">
        <v>90</v>
      </c>
      <c r="AW709" s="12" t="s">
        <v>6</v>
      </c>
      <c r="AX709" s="12" t="s">
        <v>44</v>
      </c>
      <c r="AY709" s="120" t="s">
        <v>163</v>
      </c>
    </row>
    <row r="710" spans="1:65" s="1" customFormat="1" ht="22.5" customHeight="1">
      <c r="A710" s="267"/>
      <c r="B710" s="268"/>
      <c r="C710" s="338" t="s">
        <v>592</v>
      </c>
      <c r="D710" s="338" t="s">
        <v>165</v>
      </c>
      <c r="E710" s="339" t="s">
        <v>593</v>
      </c>
      <c r="F710" s="340" t="s">
        <v>594</v>
      </c>
      <c r="G710" s="341" t="s">
        <v>188</v>
      </c>
      <c r="H710" s="342">
        <v>72</v>
      </c>
      <c r="I710" s="107"/>
      <c r="J710" s="343">
        <f>ROUND(I710*H710,2)</f>
        <v>0</v>
      </c>
      <c r="K710" s="340" t="s">
        <v>169</v>
      </c>
      <c r="L710" s="38"/>
      <c r="M710" s="108" t="s">
        <v>5</v>
      </c>
      <c r="N710" s="109" t="s">
        <v>53</v>
      </c>
      <c r="O710" s="39"/>
      <c r="P710" s="110">
        <f>O710*H710</f>
        <v>0</v>
      </c>
      <c r="Q710" s="110">
        <v>0</v>
      </c>
      <c r="R710" s="110">
        <f>Q710*H710</f>
        <v>0</v>
      </c>
      <c r="S710" s="110">
        <v>0</v>
      </c>
      <c r="T710" s="111">
        <f>S710*H710</f>
        <v>0</v>
      </c>
      <c r="AR710" s="24" t="s">
        <v>333</v>
      </c>
      <c r="AT710" s="24" t="s">
        <v>165</v>
      </c>
      <c r="AU710" s="24" t="s">
        <v>90</v>
      </c>
      <c r="AY710" s="24" t="s">
        <v>163</v>
      </c>
      <c r="BE710" s="112">
        <f>IF(N710="základní",J710,0)</f>
        <v>0</v>
      </c>
      <c r="BF710" s="112">
        <f>IF(N710="snížená",J710,0)</f>
        <v>0</v>
      </c>
      <c r="BG710" s="112">
        <f>IF(N710="zákl. přenesená",J710,0)</f>
        <v>0</v>
      </c>
      <c r="BH710" s="112">
        <f>IF(N710="sníž. přenesená",J710,0)</f>
        <v>0</v>
      </c>
      <c r="BI710" s="112">
        <f>IF(N710="nulová",J710,0)</f>
        <v>0</v>
      </c>
      <c r="BJ710" s="24" t="s">
        <v>44</v>
      </c>
      <c r="BK710" s="112">
        <f>ROUND(I710*H710,2)</f>
        <v>0</v>
      </c>
      <c r="BL710" s="24" t="s">
        <v>333</v>
      </c>
      <c r="BM710" s="24" t="s">
        <v>595</v>
      </c>
    </row>
    <row r="711" spans="1:47" s="1" customFormat="1" ht="40.5">
      <c r="A711" s="267"/>
      <c r="B711" s="268"/>
      <c r="C711" s="267"/>
      <c r="D711" s="346" t="s">
        <v>190</v>
      </c>
      <c r="E711" s="267"/>
      <c r="F711" s="366" t="s">
        <v>596</v>
      </c>
      <c r="G711" s="267"/>
      <c r="H711" s="267"/>
      <c r="I711" s="267"/>
      <c r="J711" s="267"/>
      <c r="K711" s="267"/>
      <c r="L711" s="38"/>
      <c r="M711" s="136"/>
      <c r="N711" s="39"/>
      <c r="O711" s="39"/>
      <c r="P711" s="39"/>
      <c r="Q711" s="39"/>
      <c r="R711" s="39"/>
      <c r="S711" s="39"/>
      <c r="T711" s="60"/>
      <c r="AT711" s="24" t="s">
        <v>190</v>
      </c>
      <c r="AU711" s="24" t="s">
        <v>90</v>
      </c>
    </row>
    <row r="712" spans="1:51" s="11" customFormat="1" ht="13.5">
      <c r="A712" s="344"/>
      <c r="B712" s="345"/>
      <c r="C712" s="344"/>
      <c r="D712" s="346" t="s">
        <v>171</v>
      </c>
      <c r="E712" s="347" t="s">
        <v>5</v>
      </c>
      <c r="F712" s="348" t="s">
        <v>172</v>
      </c>
      <c r="G712" s="344"/>
      <c r="H712" s="349" t="s">
        <v>5</v>
      </c>
      <c r="I712" s="344"/>
      <c r="J712" s="344"/>
      <c r="K712" s="344"/>
      <c r="L712" s="113"/>
      <c r="M712" s="116"/>
      <c r="N712" s="117"/>
      <c r="O712" s="117"/>
      <c r="P712" s="117"/>
      <c r="Q712" s="117"/>
      <c r="R712" s="117"/>
      <c r="S712" s="117"/>
      <c r="T712" s="118"/>
      <c r="AT712" s="114" t="s">
        <v>171</v>
      </c>
      <c r="AU712" s="114" t="s">
        <v>90</v>
      </c>
      <c r="AV712" s="11" t="s">
        <v>44</v>
      </c>
      <c r="AW712" s="11" t="s">
        <v>42</v>
      </c>
      <c r="AX712" s="11" t="s">
        <v>82</v>
      </c>
      <c r="AY712" s="114" t="s">
        <v>163</v>
      </c>
    </row>
    <row r="713" spans="1:51" s="11" customFormat="1" ht="27">
      <c r="A713" s="344"/>
      <c r="B713" s="345"/>
      <c r="C713" s="344"/>
      <c r="D713" s="346" t="s">
        <v>171</v>
      </c>
      <c r="E713" s="347" t="s">
        <v>5</v>
      </c>
      <c r="F713" s="348" t="s">
        <v>215</v>
      </c>
      <c r="G713" s="344"/>
      <c r="H713" s="349" t="s">
        <v>5</v>
      </c>
      <c r="I713" s="344"/>
      <c r="J713" s="344"/>
      <c r="K713" s="344"/>
      <c r="L713" s="113"/>
      <c r="M713" s="116"/>
      <c r="N713" s="117"/>
      <c r="O713" s="117"/>
      <c r="P713" s="117"/>
      <c r="Q713" s="117"/>
      <c r="R713" s="117"/>
      <c r="S713" s="117"/>
      <c r="T713" s="118"/>
      <c r="AT713" s="114" t="s">
        <v>171</v>
      </c>
      <c r="AU713" s="114" t="s">
        <v>90</v>
      </c>
      <c r="AV713" s="11" t="s">
        <v>44</v>
      </c>
      <c r="AW713" s="11" t="s">
        <v>42</v>
      </c>
      <c r="AX713" s="11" t="s">
        <v>82</v>
      </c>
      <c r="AY713" s="114" t="s">
        <v>163</v>
      </c>
    </row>
    <row r="714" spans="1:51" s="11" customFormat="1" ht="13.5">
      <c r="A714" s="344"/>
      <c r="B714" s="345"/>
      <c r="C714" s="344"/>
      <c r="D714" s="346" t="s">
        <v>171</v>
      </c>
      <c r="E714" s="347" t="s">
        <v>5</v>
      </c>
      <c r="F714" s="348" t="s">
        <v>174</v>
      </c>
      <c r="G714" s="344"/>
      <c r="H714" s="349" t="s">
        <v>5</v>
      </c>
      <c r="I714" s="344"/>
      <c r="J714" s="344"/>
      <c r="K714" s="344"/>
      <c r="L714" s="113"/>
      <c r="M714" s="116"/>
      <c r="N714" s="117"/>
      <c r="O714" s="117"/>
      <c r="P714" s="117"/>
      <c r="Q714" s="117"/>
      <c r="R714" s="117"/>
      <c r="S714" s="117"/>
      <c r="T714" s="118"/>
      <c r="AT714" s="114" t="s">
        <v>171</v>
      </c>
      <c r="AU714" s="114" t="s">
        <v>90</v>
      </c>
      <c r="AV714" s="11" t="s">
        <v>44</v>
      </c>
      <c r="AW714" s="11" t="s">
        <v>42</v>
      </c>
      <c r="AX714" s="11" t="s">
        <v>82</v>
      </c>
      <c r="AY714" s="114" t="s">
        <v>163</v>
      </c>
    </row>
    <row r="715" spans="1:51" s="12" customFormat="1" ht="13.5">
      <c r="A715" s="350"/>
      <c r="B715" s="351"/>
      <c r="C715" s="350"/>
      <c r="D715" s="346" t="s">
        <v>171</v>
      </c>
      <c r="E715" s="352" t="s">
        <v>5</v>
      </c>
      <c r="F715" s="353" t="s">
        <v>216</v>
      </c>
      <c r="G715" s="350"/>
      <c r="H715" s="354">
        <v>20</v>
      </c>
      <c r="I715" s="350"/>
      <c r="J715" s="350"/>
      <c r="K715" s="350"/>
      <c r="L715" s="119"/>
      <c r="M715" s="122"/>
      <c r="N715" s="123"/>
      <c r="O715" s="123"/>
      <c r="P715" s="123"/>
      <c r="Q715" s="123"/>
      <c r="R715" s="123"/>
      <c r="S715" s="123"/>
      <c r="T715" s="124"/>
      <c r="AT715" s="120" t="s">
        <v>171</v>
      </c>
      <c r="AU715" s="120" t="s">
        <v>90</v>
      </c>
      <c r="AV715" s="12" t="s">
        <v>90</v>
      </c>
      <c r="AW715" s="12" t="s">
        <v>42</v>
      </c>
      <c r="AX715" s="12" t="s">
        <v>82</v>
      </c>
      <c r="AY715" s="120" t="s">
        <v>163</v>
      </c>
    </row>
    <row r="716" spans="1:51" s="13" customFormat="1" ht="13.5">
      <c r="A716" s="355"/>
      <c r="B716" s="356"/>
      <c r="C716" s="355"/>
      <c r="D716" s="346" t="s">
        <v>171</v>
      </c>
      <c r="E716" s="357" t="s">
        <v>5</v>
      </c>
      <c r="F716" s="358" t="s">
        <v>176</v>
      </c>
      <c r="G716" s="355"/>
      <c r="H716" s="359">
        <v>20</v>
      </c>
      <c r="I716" s="355"/>
      <c r="J716" s="355"/>
      <c r="K716" s="355"/>
      <c r="L716" s="125"/>
      <c r="M716" s="127"/>
      <c r="N716" s="128"/>
      <c r="O716" s="128"/>
      <c r="P716" s="128"/>
      <c r="Q716" s="128"/>
      <c r="R716" s="128"/>
      <c r="S716" s="128"/>
      <c r="T716" s="129"/>
      <c r="AT716" s="126" t="s">
        <v>171</v>
      </c>
      <c r="AU716" s="126" t="s">
        <v>90</v>
      </c>
      <c r="AV716" s="13" t="s">
        <v>93</v>
      </c>
      <c r="AW716" s="13" t="s">
        <v>42</v>
      </c>
      <c r="AX716" s="13" t="s">
        <v>82</v>
      </c>
      <c r="AY716" s="126" t="s">
        <v>163</v>
      </c>
    </row>
    <row r="717" spans="1:51" s="11" customFormat="1" ht="13.5">
      <c r="A717" s="344"/>
      <c r="B717" s="345"/>
      <c r="C717" s="344"/>
      <c r="D717" s="346" t="s">
        <v>171</v>
      </c>
      <c r="E717" s="347" t="s">
        <v>5</v>
      </c>
      <c r="F717" s="348" t="s">
        <v>177</v>
      </c>
      <c r="G717" s="344"/>
      <c r="H717" s="349" t="s">
        <v>5</v>
      </c>
      <c r="I717" s="344"/>
      <c r="J717" s="344"/>
      <c r="K717" s="344"/>
      <c r="L717" s="113"/>
      <c r="M717" s="116"/>
      <c r="N717" s="117"/>
      <c r="O717" s="117"/>
      <c r="P717" s="117"/>
      <c r="Q717" s="117"/>
      <c r="R717" s="117"/>
      <c r="S717" s="117"/>
      <c r="T717" s="118"/>
      <c r="AT717" s="114" t="s">
        <v>171</v>
      </c>
      <c r="AU717" s="114" t="s">
        <v>90</v>
      </c>
      <c r="AV717" s="11" t="s">
        <v>44</v>
      </c>
      <c r="AW717" s="11" t="s">
        <v>42</v>
      </c>
      <c r="AX717" s="11" t="s">
        <v>82</v>
      </c>
      <c r="AY717" s="114" t="s">
        <v>163</v>
      </c>
    </row>
    <row r="718" spans="1:51" s="12" customFormat="1" ht="13.5">
      <c r="A718" s="350"/>
      <c r="B718" s="351"/>
      <c r="C718" s="350"/>
      <c r="D718" s="346" t="s">
        <v>171</v>
      </c>
      <c r="E718" s="352" t="s">
        <v>5</v>
      </c>
      <c r="F718" s="353" t="s">
        <v>217</v>
      </c>
      <c r="G718" s="350"/>
      <c r="H718" s="354">
        <v>28</v>
      </c>
      <c r="I718" s="350"/>
      <c r="J718" s="350"/>
      <c r="K718" s="350"/>
      <c r="L718" s="119"/>
      <c r="M718" s="122"/>
      <c r="N718" s="123"/>
      <c r="O718" s="123"/>
      <c r="P718" s="123"/>
      <c r="Q718" s="123"/>
      <c r="R718" s="123"/>
      <c r="S718" s="123"/>
      <c r="T718" s="124"/>
      <c r="AT718" s="120" t="s">
        <v>171</v>
      </c>
      <c r="AU718" s="120" t="s">
        <v>90</v>
      </c>
      <c r="AV718" s="12" t="s">
        <v>90</v>
      </c>
      <c r="AW718" s="12" t="s">
        <v>42</v>
      </c>
      <c r="AX718" s="12" t="s">
        <v>82</v>
      </c>
      <c r="AY718" s="120" t="s">
        <v>163</v>
      </c>
    </row>
    <row r="719" spans="1:51" s="13" customFormat="1" ht="13.5">
      <c r="A719" s="355"/>
      <c r="B719" s="356"/>
      <c r="C719" s="355"/>
      <c r="D719" s="346" t="s">
        <v>171</v>
      </c>
      <c r="E719" s="357" t="s">
        <v>5</v>
      </c>
      <c r="F719" s="358" t="s">
        <v>179</v>
      </c>
      <c r="G719" s="355"/>
      <c r="H719" s="359">
        <v>28</v>
      </c>
      <c r="I719" s="355"/>
      <c r="J719" s="355"/>
      <c r="K719" s="355"/>
      <c r="L719" s="125"/>
      <c r="M719" s="127"/>
      <c r="N719" s="128"/>
      <c r="O719" s="128"/>
      <c r="P719" s="128"/>
      <c r="Q719" s="128"/>
      <c r="R719" s="128"/>
      <c r="S719" s="128"/>
      <c r="T719" s="129"/>
      <c r="AT719" s="126" t="s">
        <v>171</v>
      </c>
      <c r="AU719" s="126" t="s">
        <v>90</v>
      </c>
      <c r="AV719" s="13" t="s">
        <v>93</v>
      </c>
      <c r="AW719" s="13" t="s">
        <v>42</v>
      </c>
      <c r="AX719" s="13" t="s">
        <v>82</v>
      </c>
      <c r="AY719" s="126" t="s">
        <v>163</v>
      </c>
    </row>
    <row r="720" spans="1:51" s="11" customFormat="1" ht="13.5">
      <c r="A720" s="344"/>
      <c r="B720" s="345"/>
      <c r="C720" s="344"/>
      <c r="D720" s="346" t="s">
        <v>171</v>
      </c>
      <c r="E720" s="347" t="s">
        <v>5</v>
      </c>
      <c r="F720" s="348" t="s">
        <v>180</v>
      </c>
      <c r="G720" s="344"/>
      <c r="H720" s="349" t="s">
        <v>5</v>
      </c>
      <c r="I720" s="344"/>
      <c r="J720" s="344"/>
      <c r="K720" s="344"/>
      <c r="L720" s="113"/>
      <c r="M720" s="116"/>
      <c r="N720" s="117"/>
      <c r="O720" s="117"/>
      <c r="P720" s="117"/>
      <c r="Q720" s="117"/>
      <c r="R720" s="117"/>
      <c r="S720" s="117"/>
      <c r="T720" s="118"/>
      <c r="AT720" s="114" t="s">
        <v>171</v>
      </c>
      <c r="AU720" s="114" t="s">
        <v>90</v>
      </c>
      <c r="AV720" s="11" t="s">
        <v>44</v>
      </c>
      <c r="AW720" s="11" t="s">
        <v>42</v>
      </c>
      <c r="AX720" s="11" t="s">
        <v>82</v>
      </c>
      <c r="AY720" s="114" t="s">
        <v>163</v>
      </c>
    </row>
    <row r="721" spans="1:51" s="12" customFormat="1" ht="13.5">
      <c r="A721" s="350"/>
      <c r="B721" s="351"/>
      <c r="C721" s="350"/>
      <c r="D721" s="346" t="s">
        <v>171</v>
      </c>
      <c r="E721" s="352" t="s">
        <v>5</v>
      </c>
      <c r="F721" s="353" t="s">
        <v>216</v>
      </c>
      <c r="G721" s="350"/>
      <c r="H721" s="354">
        <v>20</v>
      </c>
      <c r="I721" s="350"/>
      <c r="J721" s="350"/>
      <c r="K721" s="350"/>
      <c r="L721" s="119"/>
      <c r="M721" s="122"/>
      <c r="N721" s="123"/>
      <c r="O721" s="123"/>
      <c r="P721" s="123"/>
      <c r="Q721" s="123"/>
      <c r="R721" s="123"/>
      <c r="S721" s="123"/>
      <c r="T721" s="124"/>
      <c r="AT721" s="120" t="s">
        <v>171</v>
      </c>
      <c r="AU721" s="120" t="s">
        <v>90</v>
      </c>
      <c r="AV721" s="12" t="s">
        <v>90</v>
      </c>
      <c r="AW721" s="12" t="s">
        <v>42</v>
      </c>
      <c r="AX721" s="12" t="s">
        <v>82</v>
      </c>
      <c r="AY721" s="120" t="s">
        <v>163</v>
      </c>
    </row>
    <row r="722" spans="1:51" s="13" customFormat="1" ht="13.5">
      <c r="A722" s="355"/>
      <c r="B722" s="356"/>
      <c r="C722" s="355"/>
      <c r="D722" s="346" t="s">
        <v>171</v>
      </c>
      <c r="E722" s="357" t="s">
        <v>5</v>
      </c>
      <c r="F722" s="358" t="s">
        <v>181</v>
      </c>
      <c r="G722" s="355"/>
      <c r="H722" s="359">
        <v>20</v>
      </c>
      <c r="I722" s="355"/>
      <c r="J722" s="355"/>
      <c r="K722" s="355"/>
      <c r="L722" s="125"/>
      <c r="M722" s="127"/>
      <c r="N722" s="128"/>
      <c r="O722" s="128"/>
      <c r="P722" s="128"/>
      <c r="Q722" s="128"/>
      <c r="R722" s="128"/>
      <c r="S722" s="128"/>
      <c r="T722" s="129"/>
      <c r="AT722" s="126" t="s">
        <v>171</v>
      </c>
      <c r="AU722" s="126" t="s">
        <v>90</v>
      </c>
      <c r="AV722" s="13" t="s">
        <v>93</v>
      </c>
      <c r="AW722" s="13" t="s">
        <v>42</v>
      </c>
      <c r="AX722" s="13" t="s">
        <v>82</v>
      </c>
      <c r="AY722" s="126" t="s">
        <v>163</v>
      </c>
    </row>
    <row r="723" spans="1:51" s="11" customFormat="1" ht="13.5">
      <c r="A723" s="344"/>
      <c r="B723" s="345"/>
      <c r="C723" s="344"/>
      <c r="D723" s="346" t="s">
        <v>171</v>
      </c>
      <c r="E723" s="347" t="s">
        <v>5</v>
      </c>
      <c r="F723" s="348" t="s">
        <v>182</v>
      </c>
      <c r="G723" s="344"/>
      <c r="H723" s="349" t="s">
        <v>5</v>
      </c>
      <c r="I723" s="344"/>
      <c r="J723" s="344"/>
      <c r="K723" s="344"/>
      <c r="L723" s="113"/>
      <c r="M723" s="116"/>
      <c r="N723" s="117"/>
      <c r="O723" s="117"/>
      <c r="P723" s="117"/>
      <c r="Q723" s="117"/>
      <c r="R723" s="117"/>
      <c r="S723" s="117"/>
      <c r="T723" s="118"/>
      <c r="AT723" s="114" t="s">
        <v>171</v>
      </c>
      <c r="AU723" s="114" t="s">
        <v>90</v>
      </c>
      <c r="AV723" s="11" t="s">
        <v>44</v>
      </c>
      <c r="AW723" s="11" t="s">
        <v>42</v>
      </c>
      <c r="AX723" s="11" t="s">
        <v>82</v>
      </c>
      <c r="AY723" s="114" t="s">
        <v>163</v>
      </c>
    </row>
    <row r="724" spans="1:51" s="12" customFormat="1" ht="13.5">
      <c r="A724" s="350"/>
      <c r="B724" s="351"/>
      <c r="C724" s="350"/>
      <c r="D724" s="346" t="s">
        <v>171</v>
      </c>
      <c r="E724" s="352" t="s">
        <v>5</v>
      </c>
      <c r="F724" s="353" t="s">
        <v>218</v>
      </c>
      <c r="G724" s="350"/>
      <c r="H724" s="354">
        <v>4</v>
      </c>
      <c r="I724" s="350"/>
      <c r="J724" s="350"/>
      <c r="K724" s="350"/>
      <c r="L724" s="119"/>
      <c r="M724" s="122"/>
      <c r="N724" s="123"/>
      <c r="O724" s="123"/>
      <c r="P724" s="123"/>
      <c r="Q724" s="123"/>
      <c r="R724" s="123"/>
      <c r="S724" s="123"/>
      <c r="T724" s="124"/>
      <c r="AT724" s="120" t="s">
        <v>171</v>
      </c>
      <c r="AU724" s="120" t="s">
        <v>90</v>
      </c>
      <c r="AV724" s="12" t="s">
        <v>90</v>
      </c>
      <c r="AW724" s="12" t="s">
        <v>42</v>
      </c>
      <c r="AX724" s="12" t="s">
        <v>82</v>
      </c>
      <c r="AY724" s="120" t="s">
        <v>163</v>
      </c>
    </row>
    <row r="725" spans="1:51" s="13" customFormat="1" ht="13.5">
      <c r="A725" s="355"/>
      <c r="B725" s="356"/>
      <c r="C725" s="355"/>
      <c r="D725" s="346" t="s">
        <v>171</v>
      </c>
      <c r="E725" s="357" t="s">
        <v>5</v>
      </c>
      <c r="F725" s="358" t="s">
        <v>184</v>
      </c>
      <c r="G725" s="355"/>
      <c r="H725" s="359">
        <v>4</v>
      </c>
      <c r="I725" s="355"/>
      <c r="J725" s="355"/>
      <c r="K725" s="355"/>
      <c r="L725" s="125"/>
      <c r="M725" s="127"/>
      <c r="N725" s="128"/>
      <c r="O725" s="128"/>
      <c r="P725" s="128"/>
      <c r="Q725" s="128"/>
      <c r="R725" s="128"/>
      <c r="S725" s="128"/>
      <c r="T725" s="129"/>
      <c r="AT725" s="126" t="s">
        <v>171</v>
      </c>
      <c r="AU725" s="126" t="s">
        <v>90</v>
      </c>
      <c r="AV725" s="13" t="s">
        <v>93</v>
      </c>
      <c r="AW725" s="13" t="s">
        <v>42</v>
      </c>
      <c r="AX725" s="13" t="s">
        <v>82</v>
      </c>
      <c r="AY725" s="126" t="s">
        <v>163</v>
      </c>
    </row>
    <row r="726" spans="1:51" s="14" customFormat="1" ht="13.5">
      <c r="A726" s="360"/>
      <c r="B726" s="361"/>
      <c r="C726" s="360"/>
      <c r="D726" s="362" t="s">
        <v>171</v>
      </c>
      <c r="E726" s="363" t="s">
        <v>5</v>
      </c>
      <c r="F726" s="364" t="s">
        <v>185</v>
      </c>
      <c r="G726" s="360"/>
      <c r="H726" s="365">
        <v>72</v>
      </c>
      <c r="I726" s="360"/>
      <c r="J726" s="360"/>
      <c r="K726" s="360"/>
      <c r="L726" s="130"/>
      <c r="M726" s="131"/>
      <c r="N726" s="132"/>
      <c r="O726" s="132"/>
      <c r="P726" s="132"/>
      <c r="Q726" s="132"/>
      <c r="R726" s="132"/>
      <c r="S726" s="132"/>
      <c r="T726" s="133"/>
      <c r="AT726" s="134" t="s">
        <v>171</v>
      </c>
      <c r="AU726" s="134" t="s">
        <v>90</v>
      </c>
      <c r="AV726" s="14" t="s">
        <v>96</v>
      </c>
      <c r="AW726" s="14" t="s">
        <v>42</v>
      </c>
      <c r="AX726" s="14" t="s">
        <v>44</v>
      </c>
      <c r="AY726" s="134" t="s">
        <v>163</v>
      </c>
    </row>
    <row r="727" spans="1:65" s="1" customFormat="1" ht="22.5" customHeight="1">
      <c r="A727" s="267"/>
      <c r="B727" s="268"/>
      <c r="C727" s="367" t="s">
        <v>597</v>
      </c>
      <c r="D727" s="367" t="s">
        <v>256</v>
      </c>
      <c r="E727" s="368" t="s">
        <v>598</v>
      </c>
      <c r="F727" s="369" t="s">
        <v>599</v>
      </c>
      <c r="G727" s="370" t="s">
        <v>188</v>
      </c>
      <c r="H727" s="371">
        <v>75.6</v>
      </c>
      <c r="I727" s="137"/>
      <c r="J727" s="372">
        <f>ROUND(I727*H727,2)</f>
        <v>0</v>
      </c>
      <c r="K727" s="369" t="s">
        <v>169</v>
      </c>
      <c r="L727" s="138"/>
      <c r="M727" s="139" t="s">
        <v>5</v>
      </c>
      <c r="N727" s="140" t="s">
        <v>53</v>
      </c>
      <c r="O727" s="39"/>
      <c r="P727" s="110">
        <f>O727*H727</f>
        <v>0</v>
      </c>
      <c r="Q727" s="110">
        <v>0</v>
      </c>
      <c r="R727" s="110">
        <f>Q727*H727</f>
        <v>0</v>
      </c>
      <c r="S727" s="110">
        <v>0</v>
      </c>
      <c r="T727" s="111">
        <f>S727*H727</f>
        <v>0</v>
      </c>
      <c r="AR727" s="24" t="s">
        <v>423</v>
      </c>
      <c r="AT727" s="24" t="s">
        <v>256</v>
      </c>
      <c r="AU727" s="24" t="s">
        <v>90</v>
      </c>
      <c r="AY727" s="24" t="s">
        <v>163</v>
      </c>
      <c r="BE727" s="112">
        <f>IF(N727="základní",J727,0)</f>
        <v>0</v>
      </c>
      <c r="BF727" s="112">
        <f>IF(N727="snížená",J727,0)</f>
        <v>0</v>
      </c>
      <c r="BG727" s="112">
        <f>IF(N727="zákl. přenesená",J727,0)</f>
        <v>0</v>
      </c>
      <c r="BH727" s="112">
        <f>IF(N727="sníž. přenesená",J727,0)</f>
        <v>0</v>
      </c>
      <c r="BI727" s="112">
        <f>IF(N727="nulová",J727,0)</f>
        <v>0</v>
      </c>
      <c r="BJ727" s="24" t="s">
        <v>44</v>
      </c>
      <c r="BK727" s="112">
        <f>ROUND(I727*H727,2)</f>
        <v>0</v>
      </c>
      <c r="BL727" s="24" t="s">
        <v>333</v>
      </c>
      <c r="BM727" s="24" t="s">
        <v>600</v>
      </c>
    </row>
    <row r="728" spans="1:51" s="12" customFormat="1" ht="13.5">
      <c r="A728" s="350"/>
      <c r="B728" s="351"/>
      <c r="C728" s="350"/>
      <c r="D728" s="362" t="s">
        <v>171</v>
      </c>
      <c r="E728" s="350"/>
      <c r="F728" s="377" t="s">
        <v>601</v>
      </c>
      <c r="G728" s="350"/>
      <c r="H728" s="378">
        <v>75.6</v>
      </c>
      <c r="I728" s="350"/>
      <c r="J728" s="350"/>
      <c r="K728" s="350"/>
      <c r="L728" s="119"/>
      <c r="M728" s="122"/>
      <c r="N728" s="123"/>
      <c r="O728" s="123"/>
      <c r="P728" s="123"/>
      <c r="Q728" s="123"/>
      <c r="R728" s="123"/>
      <c r="S728" s="123"/>
      <c r="T728" s="124"/>
      <c r="AT728" s="120" t="s">
        <v>171</v>
      </c>
      <c r="AU728" s="120" t="s">
        <v>90</v>
      </c>
      <c r="AV728" s="12" t="s">
        <v>90</v>
      </c>
      <c r="AW728" s="12" t="s">
        <v>6</v>
      </c>
      <c r="AX728" s="12" t="s">
        <v>44</v>
      </c>
      <c r="AY728" s="120" t="s">
        <v>163</v>
      </c>
    </row>
    <row r="729" spans="1:65" s="1" customFormat="1" ht="22.5" customHeight="1">
      <c r="A729" s="267"/>
      <c r="B729" s="268"/>
      <c r="C729" s="338" t="s">
        <v>602</v>
      </c>
      <c r="D729" s="338" t="s">
        <v>165</v>
      </c>
      <c r="E729" s="339" t="s">
        <v>603</v>
      </c>
      <c r="F729" s="340" t="s">
        <v>604</v>
      </c>
      <c r="G729" s="341" t="s">
        <v>188</v>
      </c>
      <c r="H729" s="342">
        <v>94.22</v>
      </c>
      <c r="I729" s="107"/>
      <c r="J729" s="343">
        <f>ROUND(I729*H729,2)</f>
        <v>0</v>
      </c>
      <c r="K729" s="340" t="s">
        <v>169</v>
      </c>
      <c r="L729" s="38"/>
      <c r="M729" s="108" t="s">
        <v>5</v>
      </c>
      <c r="N729" s="109" t="s">
        <v>53</v>
      </c>
      <c r="O729" s="39"/>
      <c r="P729" s="110">
        <f>O729*H729</f>
        <v>0</v>
      </c>
      <c r="Q729" s="110">
        <v>0.0002</v>
      </c>
      <c r="R729" s="110">
        <f>Q729*H729</f>
        <v>0.018844</v>
      </c>
      <c r="S729" s="110">
        <v>0</v>
      </c>
      <c r="T729" s="111">
        <f>S729*H729</f>
        <v>0</v>
      </c>
      <c r="AR729" s="24" t="s">
        <v>333</v>
      </c>
      <c r="AT729" s="24" t="s">
        <v>165</v>
      </c>
      <c r="AU729" s="24" t="s">
        <v>90</v>
      </c>
      <c r="AY729" s="24" t="s">
        <v>163</v>
      </c>
      <c r="BE729" s="112">
        <f>IF(N729="základní",J729,0)</f>
        <v>0</v>
      </c>
      <c r="BF729" s="112">
        <f>IF(N729="snížená",J729,0)</f>
        <v>0</v>
      </c>
      <c r="BG729" s="112">
        <f>IF(N729="zákl. přenesená",J729,0)</f>
        <v>0</v>
      </c>
      <c r="BH729" s="112">
        <f>IF(N729="sníž. přenesená",J729,0)</f>
        <v>0</v>
      </c>
      <c r="BI729" s="112">
        <f>IF(N729="nulová",J729,0)</f>
        <v>0</v>
      </c>
      <c r="BJ729" s="24" t="s">
        <v>44</v>
      </c>
      <c r="BK729" s="112">
        <f>ROUND(I729*H729,2)</f>
        <v>0</v>
      </c>
      <c r="BL729" s="24" t="s">
        <v>333</v>
      </c>
      <c r="BM729" s="24" t="s">
        <v>605</v>
      </c>
    </row>
    <row r="730" spans="1:51" s="11" customFormat="1" ht="13.5">
      <c r="A730" s="344"/>
      <c r="B730" s="345"/>
      <c r="C730" s="344"/>
      <c r="D730" s="346" t="s">
        <v>171</v>
      </c>
      <c r="E730" s="347" t="s">
        <v>5</v>
      </c>
      <c r="F730" s="348" t="s">
        <v>172</v>
      </c>
      <c r="G730" s="344"/>
      <c r="H730" s="349" t="s">
        <v>5</v>
      </c>
      <c r="I730" s="344"/>
      <c r="J730" s="344"/>
      <c r="K730" s="344"/>
      <c r="L730" s="113"/>
      <c r="M730" s="116"/>
      <c r="N730" s="117"/>
      <c r="O730" s="117"/>
      <c r="P730" s="117"/>
      <c r="Q730" s="117"/>
      <c r="R730" s="117"/>
      <c r="S730" s="117"/>
      <c r="T730" s="118"/>
      <c r="AT730" s="114" t="s">
        <v>171</v>
      </c>
      <c r="AU730" s="114" t="s">
        <v>90</v>
      </c>
      <c r="AV730" s="11" t="s">
        <v>44</v>
      </c>
      <c r="AW730" s="11" t="s">
        <v>42</v>
      </c>
      <c r="AX730" s="11" t="s">
        <v>82</v>
      </c>
      <c r="AY730" s="114" t="s">
        <v>163</v>
      </c>
    </row>
    <row r="731" spans="1:51" s="11" customFormat="1" ht="13.5">
      <c r="A731" s="344"/>
      <c r="B731" s="345"/>
      <c r="C731" s="344"/>
      <c r="D731" s="346" t="s">
        <v>171</v>
      </c>
      <c r="E731" s="347" t="s">
        <v>5</v>
      </c>
      <c r="F731" s="348" t="s">
        <v>554</v>
      </c>
      <c r="G731" s="344"/>
      <c r="H731" s="349" t="s">
        <v>5</v>
      </c>
      <c r="I731" s="344"/>
      <c r="J731" s="344"/>
      <c r="K731" s="344"/>
      <c r="L731" s="113"/>
      <c r="M731" s="116"/>
      <c r="N731" s="117"/>
      <c r="O731" s="117"/>
      <c r="P731" s="117"/>
      <c r="Q731" s="117"/>
      <c r="R731" s="117"/>
      <c r="S731" s="117"/>
      <c r="T731" s="118"/>
      <c r="AT731" s="114" t="s">
        <v>171</v>
      </c>
      <c r="AU731" s="114" t="s">
        <v>90</v>
      </c>
      <c r="AV731" s="11" t="s">
        <v>44</v>
      </c>
      <c r="AW731" s="11" t="s">
        <v>42</v>
      </c>
      <c r="AX731" s="11" t="s">
        <v>82</v>
      </c>
      <c r="AY731" s="114" t="s">
        <v>163</v>
      </c>
    </row>
    <row r="732" spans="1:51" s="12" customFormat="1" ht="13.5">
      <c r="A732" s="350"/>
      <c r="B732" s="351"/>
      <c r="C732" s="350"/>
      <c r="D732" s="346" t="s">
        <v>171</v>
      </c>
      <c r="E732" s="352" t="s">
        <v>5</v>
      </c>
      <c r="F732" s="353" t="s">
        <v>555</v>
      </c>
      <c r="G732" s="350"/>
      <c r="H732" s="354">
        <v>5.04</v>
      </c>
      <c r="I732" s="350"/>
      <c r="J732" s="350"/>
      <c r="K732" s="350"/>
      <c r="L732" s="119"/>
      <c r="M732" s="122"/>
      <c r="N732" s="123"/>
      <c r="O732" s="123"/>
      <c r="P732" s="123"/>
      <c r="Q732" s="123"/>
      <c r="R732" s="123"/>
      <c r="S732" s="123"/>
      <c r="T732" s="124"/>
      <c r="AT732" s="120" t="s">
        <v>171</v>
      </c>
      <c r="AU732" s="120" t="s">
        <v>90</v>
      </c>
      <c r="AV732" s="12" t="s">
        <v>90</v>
      </c>
      <c r="AW732" s="12" t="s">
        <v>42</v>
      </c>
      <c r="AX732" s="12" t="s">
        <v>82</v>
      </c>
      <c r="AY732" s="120" t="s">
        <v>163</v>
      </c>
    </row>
    <row r="733" spans="1:51" s="12" customFormat="1" ht="13.5">
      <c r="A733" s="350"/>
      <c r="B733" s="351"/>
      <c r="C733" s="350"/>
      <c r="D733" s="346" t="s">
        <v>171</v>
      </c>
      <c r="E733" s="352" t="s">
        <v>5</v>
      </c>
      <c r="F733" s="353" t="s">
        <v>556</v>
      </c>
      <c r="G733" s="350"/>
      <c r="H733" s="354">
        <v>5.39</v>
      </c>
      <c r="I733" s="350"/>
      <c r="J733" s="350"/>
      <c r="K733" s="350"/>
      <c r="L733" s="119"/>
      <c r="M733" s="122"/>
      <c r="N733" s="123"/>
      <c r="O733" s="123"/>
      <c r="P733" s="123"/>
      <c r="Q733" s="123"/>
      <c r="R733" s="123"/>
      <c r="S733" s="123"/>
      <c r="T733" s="124"/>
      <c r="AT733" s="120" t="s">
        <v>171</v>
      </c>
      <c r="AU733" s="120" t="s">
        <v>90</v>
      </c>
      <c r="AV733" s="12" t="s">
        <v>90</v>
      </c>
      <c r="AW733" s="12" t="s">
        <v>42</v>
      </c>
      <c r="AX733" s="12" t="s">
        <v>82</v>
      </c>
      <c r="AY733" s="120" t="s">
        <v>163</v>
      </c>
    </row>
    <row r="734" spans="1:51" s="12" customFormat="1" ht="13.5">
      <c r="A734" s="350"/>
      <c r="B734" s="351"/>
      <c r="C734" s="350"/>
      <c r="D734" s="346" t="s">
        <v>171</v>
      </c>
      <c r="E734" s="352" t="s">
        <v>5</v>
      </c>
      <c r="F734" s="353" t="s">
        <v>557</v>
      </c>
      <c r="G734" s="350"/>
      <c r="H734" s="354">
        <v>5.39</v>
      </c>
      <c r="I734" s="350"/>
      <c r="J734" s="350"/>
      <c r="K734" s="350"/>
      <c r="L734" s="119"/>
      <c r="M734" s="122"/>
      <c r="N734" s="123"/>
      <c r="O734" s="123"/>
      <c r="P734" s="123"/>
      <c r="Q734" s="123"/>
      <c r="R734" s="123"/>
      <c r="S734" s="123"/>
      <c r="T734" s="124"/>
      <c r="AT734" s="120" t="s">
        <v>171</v>
      </c>
      <c r="AU734" s="120" t="s">
        <v>90</v>
      </c>
      <c r="AV734" s="12" t="s">
        <v>90</v>
      </c>
      <c r="AW734" s="12" t="s">
        <v>42</v>
      </c>
      <c r="AX734" s="12" t="s">
        <v>82</v>
      </c>
      <c r="AY734" s="120" t="s">
        <v>163</v>
      </c>
    </row>
    <row r="735" spans="1:51" s="12" customFormat="1" ht="13.5">
      <c r="A735" s="350"/>
      <c r="B735" s="351"/>
      <c r="C735" s="350"/>
      <c r="D735" s="346" t="s">
        <v>171</v>
      </c>
      <c r="E735" s="352" t="s">
        <v>5</v>
      </c>
      <c r="F735" s="353" t="s">
        <v>558</v>
      </c>
      <c r="G735" s="350"/>
      <c r="H735" s="354">
        <v>5.39</v>
      </c>
      <c r="I735" s="350"/>
      <c r="J735" s="350"/>
      <c r="K735" s="350"/>
      <c r="L735" s="119"/>
      <c r="M735" s="122"/>
      <c r="N735" s="123"/>
      <c r="O735" s="123"/>
      <c r="P735" s="123"/>
      <c r="Q735" s="123"/>
      <c r="R735" s="123"/>
      <c r="S735" s="123"/>
      <c r="T735" s="124"/>
      <c r="AT735" s="120" t="s">
        <v>171</v>
      </c>
      <c r="AU735" s="120" t="s">
        <v>90</v>
      </c>
      <c r="AV735" s="12" t="s">
        <v>90</v>
      </c>
      <c r="AW735" s="12" t="s">
        <v>42</v>
      </c>
      <c r="AX735" s="12" t="s">
        <v>82</v>
      </c>
      <c r="AY735" s="120" t="s">
        <v>163</v>
      </c>
    </row>
    <row r="736" spans="1:51" s="12" customFormat="1" ht="13.5">
      <c r="A736" s="350"/>
      <c r="B736" s="351"/>
      <c r="C736" s="350"/>
      <c r="D736" s="346" t="s">
        <v>171</v>
      </c>
      <c r="E736" s="352" t="s">
        <v>5</v>
      </c>
      <c r="F736" s="353" t="s">
        <v>559</v>
      </c>
      <c r="G736" s="350"/>
      <c r="H736" s="354">
        <v>5.39</v>
      </c>
      <c r="I736" s="350"/>
      <c r="J736" s="350"/>
      <c r="K736" s="350"/>
      <c r="L736" s="119"/>
      <c r="M736" s="122"/>
      <c r="N736" s="123"/>
      <c r="O736" s="123"/>
      <c r="P736" s="123"/>
      <c r="Q736" s="123"/>
      <c r="R736" s="123"/>
      <c r="S736" s="123"/>
      <c r="T736" s="124"/>
      <c r="AT736" s="120" t="s">
        <v>171</v>
      </c>
      <c r="AU736" s="120" t="s">
        <v>90</v>
      </c>
      <c r="AV736" s="12" t="s">
        <v>90</v>
      </c>
      <c r="AW736" s="12" t="s">
        <v>42</v>
      </c>
      <c r="AX736" s="12" t="s">
        <v>82</v>
      </c>
      <c r="AY736" s="120" t="s">
        <v>163</v>
      </c>
    </row>
    <row r="737" spans="1:51" s="13" customFormat="1" ht="13.5">
      <c r="A737" s="355"/>
      <c r="B737" s="356"/>
      <c r="C737" s="355"/>
      <c r="D737" s="346" t="s">
        <v>171</v>
      </c>
      <c r="E737" s="357" t="s">
        <v>5</v>
      </c>
      <c r="F737" s="358" t="s">
        <v>176</v>
      </c>
      <c r="G737" s="355"/>
      <c r="H737" s="359">
        <v>26.6</v>
      </c>
      <c r="I737" s="355"/>
      <c r="J737" s="355"/>
      <c r="K737" s="355"/>
      <c r="L737" s="125"/>
      <c r="M737" s="127"/>
      <c r="N737" s="128"/>
      <c r="O737" s="128"/>
      <c r="P737" s="128"/>
      <c r="Q737" s="128"/>
      <c r="R737" s="128"/>
      <c r="S737" s="128"/>
      <c r="T737" s="129"/>
      <c r="AT737" s="126" t="s">
        <v>171</v>
      </c>
      <c r="AU737" s="126" t="s">
        <v>90</v>
      </c>
      <c r="AV737" s="13" t="s">
        <v>93</v>
      </c>
      <c r="AW737" s="13" t="s">
        <v>42</v>
      </c>
      <c r="AX737" s="13" t="s">
        <v>82</v>
      </c>
      <c r="AY737" s="126" t="s">
        <v>163</v>
      </c>
    </row>
    <row r="738" spans="1:51" s="12" customFormat="1" ht="13.5">
      <c r="A738" s="350"/>
      <c r="B738" s="351"/>
      <c r="C738" s="350"/>
      <c r="D738" s="346" t="s">
        <v>171</v>
      </c>
      <c r="E738" s="352" t="s">
        <v>5</v>
      </c>
      <c r="F738" s="353" t="s">
        <v>560</v>
      </c>
      <c r="G738" s="350"/>
      <c r="H738" s="354">
        <v>5.34</v>
      </c>
      <c r="I738" s="350"/>
      <c r="J738" s="350"/>
      <c r="K738" s="350"/>
      <c r="L738" s="119"/>
      <c r="M738" s="122"/>
      <c r="N738" s="123"/>
      <c r="O738" s="123"/>
      <c r="P738" s="123"/>
      <c r="Q738" s="123"/>
      <c r="R738" s="123"/>
      <c r="S738" s="123"/>
      <c r="T738" s="124"/>
      <c r="AT738" s="120" t="s">
        <v>171</v>
      </c>
      <c r="AU738" s="120" t="s">
        <v>90</v>
      </c>
      <c r="AV738" s="12" t="s">
        <v>90</v>
      </c>
      <c r="AW738" s="12" t="s">
        <v>42</v>
      </c>
      <c r="AX738" s="12" t="s">
        <v>82</v>
      </c>
      <c r="AY738" s="120" t="s">
        <v>163</v>
      </c>
    </row>
    <row r="739" spans="1:51" s="12" customFormat="1" ht="13.5">
      <c r="A739" s="350"/>
      <c r="B739" s="351"/>
      <c r="C739" s="350"/>
      <c r="D739" s="346" t="s">
        <v>171</v>
      </c>
      <c r="E739" s="352" t="s">
        <v>5</v>
      </c>
      <c r="F739" s="353" t="s">
        <v>561</v>
      </c>
      <c r="G739" s="350"/>
      <c r="H739" s="354">
        <v>5.34</v>
      </c>
      <c r="I739" s="350"/>
      <c r="J739" s="350"/>
      <c r="K739" s="350"/>
      <c r="L739" s="119"/>
      <c r="M739" s="122"/>
      <c r="N739" s="123"/>
      <c r="O739" s="123"/>
      <c r="P739" s="123"/>
      <c r="Q739" s="123"/>
      <c r="R739" s="123"/>
      <c r="S739" s="123"/>
      <c r="T739" s="124"/>
      <c r="AT739" s="120" t="s">
        <v>171</v>
      </c>
      <c r="AU739" s="120" t="s">
        <v>90</v>
      </c>
      <c r="AV739" s="12" t="s">
        <v>90</v>
      </c>
      <c r="AW739" s="12" t="s">
        <v>42</v>
      </c>
      <c r="AX739" s="12" t="s">
        <v>82</v>
      </c>
      <c r="AY739" s="120" t="s">
        <v>163</v>
      </c>
    </row>
    <row r="740" spans="1:51" s="12" customFormat="1" ht="13.5">
      <c r="A740" s="350"/>
      <c r="B740" s="351"/>
      <c r="C740" s="350"/>
      <c r="D740" s="346" t="s">
        <v>171</v>
      </c>
      <c r="E740" s="352" t="s">
        <v>5</v>
      </c>
      <c r="F740" s="353" t="s">
        <v>562</v>
      </c>
      <c r="G740" s="350"/>
      <c r="H740" s="354">
        <v>5.04</v>
      </c>
      <c r="I740" s="350"/>
      <c r="J740" s="350"/>
      <c r="K740" s="350"/>
      <c r="L740" s="119"/>
      <c r="M740" s="122"/>
      <c r="N740" s="123"/>
      <c r="O740" s="123"/>
      <c r="P740" s="123"/>
      <c r="Q740" s="123"/>
      <c r="R740" s="123"/>
      <c r="S740" s="123"/>
      <c r="T740" s="124"/>
      <c r="AT740" s="120" t="s">
        <v>171</v>
      </c>
      <c r="AU740" s="120" t="s">
        <v>90</v>
      </c>
      <c r="AV740" s="12" t="s">
        <v>90</v>
      </c>
      <c r="AW740" s="12" t="s">
        <v>42</v>
      </c>
      <c r="AX740" s="12" t="s">
        <v>82</v>
      </c>
      <c r="AY740" s="120" t="s">
        <v>163</v>
      </c>
    </row>
    <row r="741" spans="1:51" s="12" customFormat="1" ht="13.5">
      <c r="A741" s="350"/>
      <c r="B741" s="351"/>
      <c r="C741" s="350"/>
      <c r="D741" s="346" t="s">
        <v>171</v>
      </c>
      <c r="E741" s="352" t="s">
        <v>5</v>
      </c>
      <c r="F741" s="353" t="s">
        <v>563</v>
      </c>
      <c r="G741" s="350"/>
      <c r="H741" s="354">
        <v>5.39</v>
      </c>
      <c r="I741" s="350"/>
      <c r="J741" s="350"/>
      <c r="K741" s="350"/>
      <c r="L741" s="119"/>
      <c r="M741" s="122"/>
      <c r="N741" s="123"/>
      <c r="O741" s="123"/>
      <c r="P741" s="123"/>
      <c r="Q741" s="123"/>
      <c r="R741" s="123"/>
      <c r="S741" s="123"/>
      <c r="T741" s="124"/>
      <c r="AT741" s="120" t="s">
        <v>171</v>
      </c>
      <c r="AU741" s="120" t="s">
        <v>90</v>
      </c>
      <c r="AV741" s="12" t="s">
        <v>90</v>
      </c>
      <c r="AW741" s="12" t="s">
        <v>42</v>
      </c>
      <c r="AX741" s="12" t="s">
        <v>82</v>
      </c>
      <c r="AY741" s="120" t="s">
        <v>163</v>
      </c>
    </row>
    <row r="742" spans="1:51" s="12" customFormat="1" ht="13.5">
      <c r="A742" s="350"/>
      <c r="B742" s="351"/>
      <c r="C742" s="350"/>
      <c r="D742" s="346" t="s">
        <v>171</v>
      </c>
      <c r="E742" s="352" t="s">
        <v>5</v>
      </c>
      <c r="F742" s="353" t="s">
        <v>564</v>
      </c>
      <c r="G742" s="350"/>
      <c r="H742" s="354">
        <v>5.39</v>
      </c>
      <c r="I742" s="350"/>
      <c r="J742" s="350"/>
      <c r="K742" s="350"/>
      <c r="L742" s="119"/>
      <c r="M742" s="122"/>
      <c r="N742" s="123"/>
      <c r="O742" s="123"/>
      <c r="P742" s="123"/>
      <c r="Q742" s="123"/>
      <c r="R742" s="123"/>
      <c r="S742" s="123"/>
      <c r="T742" s="124"/>
      <c r="AT742" s="120" t="s">
        <v>171</v>
      </c>
      <c r="AU742" s="120" t="s">
        <v>90</v>
      </c>
      <c r="AV742" s="12" t="s">
        <v>90</v>
      </c>
      <c r="AW742" s="12" t="s">
        <v>42</v>
      </c>
      <c r="AX742" s="12" t="s">
        <v>82</v>
      </c>
      <c r="AY742" s="120" t="s">
        <v>163</v>
      </c>
    </row>
    <row r="743" spans="1:51" s="12" customFormat="1" ht="13.5">
      <c r="A743" s="350"/>
      <c r="B743" s="351"/>
      <c r="C743" s="350"/>
      <c r="D743" s="346" t="s">
        <v>171</v>
      </c>
      <c r="E743" s="352" t="s">
        <v>5</v>
      </c>
      <c r="F743" s="353" t="s">
        <v>565</v>
      </c>
      <c r="G743" s="350"/>
      <c r="H743" s="354">
        <v>5.34</v>
      </c>
      <c r="I743" s="350"/>
      <c r="J743" s="350"/>
      <c r="K743" s="350"/>
      <c r="L743" s="119"/>
      <c r="M743" s="122"/>
      <c r="N743" s="123"/>
      <c r="O743" s="123"/>
      <c r="P743" s="123"/>
      <c r="Q743" s="123"/>
      <c r="R743" s="123"/>
      <c r="S743" s="123"/>
      <c r="T743" s="124"/>
      <c r="AT743" s="120" t="s">
        <v>171</v>
      </c>
      <c r="AU743" s="120" t="s">
        <v>90</v>
      </c>
      <c r="AV743" s="12" t="s">
        <v>90</v>
      </c>
      <c r="AW743" s="12" t="s">
        <v>42</v>
      </c>
      <c r="AX743" s="12" t="s">
        <v>82</v>
      </c>
      <c r="AY743" s="120" t="s">
        <v>163</v>
      </c>
    </row>
    <row r="744" spans="1:51" s="12" customFormat="1" ht="13.5">
      <c r="A744" s="350"/>
      <c r="B744" s="351"/>
      <c r="C744" s="350"/>
      <c r="D744" s="346" t="s">
        <v>171</v>
      </c>
      <c r="E744" s="352" t="s">
        <v>5</v>
      </c>
      <c r="F744" s="353" t="s">
        <v>566</v>
      </c>
      <c r="G744" s="350"/>
      <c r="H744" s="354">
        <v>5.34</v>
      </c>
      <c r="I744" s="350"/>
      <c r="J744" s="350"/>
      <c r="K744" s="350"/>
      <c r="L744" s="119"/>
      <c r="M744" s="122"/>
      <c r="N744" s="123"/>
      <c r="O744" s="123"/>
      <c r="P744" s="123"/>
      <c r="Q744" s="123"/>
      <c r="R744" s="123"/>
      <c r="S744" s="123"/>
      <c r="T744" s="124"/>
      <c r="AT744" s="120" t="s">
        <v>171</v>
      </c>
      <c r="AU744" s="120" t="s">
        <v>90</v>
      </c>
      <c r="AV744" s="12" t="s">
        <v>90</v>
      </c>
      <c r="AW744" s="12" t="s">
        <v>42</v>
      </c>
      <c r="AX744" s="12" t="s">
        <v>82</v>
      </c>
      <c r="AY744" s="120" t="s">
        <v>163</v>
      </c>
    </row>
    <row r="745" spans="1:51" s="13" customFormat="1" ht="13.5">
      <c r="A745" s="355"/>
      <c r="B745" s="356"/>
      <c r="C745" s="355"/>
      <c r="D745" s="346" t="s">
        <v>171</v>
      </c>
      <c r="E745" s="357" t="s">
        <v>5</v>
      </c>
      <c r="F745" s="358" t="s">
        <v>179</v>
      </c>
      <c r="G745" s="355"/>
      <c r="H745" s="359">
        <v>37.18</v>
      </c>
      <c r="I745" s="355"/>
      <c r="J745" s="355"/>
      <c r="K745" s="355"/>
      <c r="L745" s="125"/>
      <c r="M745" s="127"/>
      <c r="N745" s="128"/>
      <c r="O745" s="128"/>
      <c r="P745" s="128"/>
      <c r="Q745" s="128"/>
      <c r="R745" s="128"/>
      <c r="S745" s="128"/>
      <c r="T745" s="129"/>
      <c r="AT745" s="126" t="s">
        <v>171</v>
      </c>
      <c r="AU745" s="126" t="s">
        <v>90</v>
      </c>
      <c r="AV745" s="13" t="s">
        <v>93</v>
      </c>
      <c r="AW745" s="13" t="s">
        <v>42</v>
      </c>
      <c r="AX745" s="13" t="s">
        <v>82</v>
      </c>
      <c r="AY745" s="126" t="s">
        <v>163</v>
      </c>
    </row>
    <row r="746" spans="1:51" s="12" customFormat="1" ht="13.5">
      <c r="A746" s="350"/>
      <c r="B746" s="351"/>
      <c r="C746" s="350"/>
      <c r="D746" s="346" t="s">
        <v>171</v>
      </c>
      <c r="E746" s="352" t="s">
        <v>5</v>
      </c>
      <c r="F746" s="353" t="s">
        <v>567</v>
      </c>
      <c r="G746" s="350"/>
      <c r="H746" s="354">
        <v>4.74</v>
      </c>
      <c r="I746" s="350"/>
      <c r="J746" s="350"/>
      <c r="K746" s="350"/>
      <c r="L746" s="119"/>
      <c r="M746" s="122"/>
      <c r="N746" s="123"/>
      <c r="O746" s="123"/>
      <c r="P746" s="123"/>
      <c r="Q746" s="123"/>
      <c r="R746" s="123"/>
      <c r="S746" s="123"/>
      <c r="T746" s="124"/>
      <c r="AT746" s="120" t="s">
        <v>171</v>
      </c>
      <c r="AU746" s="120" t="s">
        <v>90</v>
      </c>
      <c r="AV746" s="12" t="s">
        <v>90</v>
      </c>
      <c r="AW746" s="12" t="s">
        <v>42</v>
      </c>
      <c r="AX746" s="12" t="s">
        <v>82</v>
      </c>
      <c r="AY746" s="120" t="s">
        <v>163</v>
      </c>
    </row>
    <row r="747" spans="1:51" s="12" customFormat="1" ht="13.5">
      <c r="A747" s="350"/>
      <c r="B747" s="351"/>
      <c r="C747" s="350"/>
      <c r="D747" s="346" t="s">
        <v>171</v>
      </c>
      <c r="E747" s="352" t="s">
        <v>5</v>
      </c>
      <c r="F747" s="353" t="s">
        <v>568</v>
      </c>
      <c r="G747" s="350"/>
      <c r="H747" s="354">
        <v>4.84</v>
      </c>
      <c r="I747" s="350"/>
      <c r="J747" s="350"/>
      <c r="K747" s="350"/>
      <c r="L747" s="119"/>
      <c r="M747" s="122"/>
      <c r="N747" s="123"/>
      <c r="O747" s="123"/>
      <c r="P747" s="123"/>
      <c r="Q747" s="123"/>
      <c r="R747" s="123"/>
      <c r="S747" s="123"/>
      <c r="T747" s="124"/>
      <c r="AT747" s="120" t="s">
        <v>171</v>
      </c>
      <c r="AU747" s="120" t="s">
        <v>90</v>
      </c>
      <c r="AV747" s="12" t="s">
        <v>90</v>
      </c>
      <c r="AW747" s="12" t="s">
        <v>42</v>
      </c>
      <c r="AX747" s="12" t="s">
        <v>82</v>
      </c>
      <c r="AY747" s="120" t="s">
        <v>163</v>
      </c>
    </row>
    <row r="748" spans="1:51" s="12" customFormat="1" ht="13.5">
      <c r="A748" s="350"/>
      <c r="B748" s="351"/>
      <c r="C748" s="350"/>
      <c r="D748" s="346" t="s">
        <v>171</v>
      </c>
      <c r="E748" s="352" t="s">
        <v>5</v>
      </c>
      <c r="F748" s="353" t="s">
        <v>569</v>
      </c>
      <c r="G748" s="350"/>
      <c r="H748" s="354">
        <v>4.84</v>
      </c>
      <c r="I748" s="350"/>
      <c r="J748" s="350"/>
      <c r="K748" s="350"/>
      <c r="L748" s="119"/>
      <c r="M748" s="122"/>
      <c r="N748" s="123"/>
      <c r="O748" s="123"/>
      <c r="P748" s="123"/>
      <c r="Q748" s="123"/>
      <c r="R748" s="123"/>
      <c r="S748" s="123"/>
      <c r="T748" s="124"/>
      <c r="AT748" s="120" t="s">
        <v>171</v>
      </c>
      <c r="AU748" s="120" t="s">
        <v>90</v>
      </c>
      <c r="AV748" s="12" t="s">
        <v>90</v>
      </c>
      <c r="AW748" s="12" t="s">
        <v>42</v>
      </c>
      <c r="AX748" s="12" t="s">
        <v>82</v>
      </c>
      <c r="AY748" s="120" t="s">
        <v>163</v>
      </c>
    </row>
    <row r="749" spans="1:51" s="12" customFormat="1" ht="13.5">
      <c r="A749" s="350"/>
      <c r="B749" s="351"/>
      <c r="C749" s="350"/>
      <c r="D749" s="346" t="s">
        <v>171</v>
      </c>
      <c r="E749" s="352" t="s">
        <v>5</v>
      </c>
      <c r="F749" s="353" t="s">
        <v>570</v>
      </c>
      <c r="G749" s="350"/>
      <c r="H749" s="354">
        <v>5.34</v>
      </c>
      <c r="I749" s="350"/>
      <c r="J749" s="350"/>
      <c r="K749" s="350"/>
      <c r="L749" s="119"/>
      <c r="M749" s="122"/>
      <c r="N749" s="123"/>
      <c r="O749" s="123"/>
      <c r="P749" s="123"/>
      <c r="Q749" s="123"/>
      <c r="R749" s="123"/>
      <c r="S749" s="123"/>
      <c r="T749" s="124"/>
      <c r="AT749" s="120" t="s">
        <v>171</v>
      </c>
      <c r="AU749" s="120" t="s">
        <v>90</v>
      </c>
      <c r="AV749" s="12" t="s">
        <v>90</v>
      </c>
      <c r="AW749" s="12" t="s">
        <v>42</v>
      </c>
      <c r="AX749" s="12" t="s">
        <v>82</v>
      </c>
      <c r="AY749" s="120" t="s">
        <v>163</v>
      </c>
    </row>
    <row r="750" spans="1:51" s="12" customFormat="1" ht="13.5">
      <c r="A750" s="350"/>
      <c r="B750" s="351"/>
      <c r="C750" s="350"/>
      <c r="D750" s="346" t="s">
        <v>171</v>
      </c>
      <c r="E750" s="352" t="s">
        <v>5</v>
      </c>
      <c r="F750" s="353" t="s">
        <v>571</v>
      </c>
      <c r="G750" s="350"/>
      <c r="H750" s="354">
        <v>5.34</v>
      </c>
      <c r="I750" s="350"/>
      <c r="J750" s="350"/>
      <c r="K750" s="350"/>
      <c r="L750" s="119"/>
      <c r="M750" s="122"/>
      <c r="N750" s="123"/>
      <c r="O750" s="123"/>
      <c r="P750" s="123"/>
      <c r="Q750" s="123"/>
      <c r="R750" s="123"/>
      <c r="S750" s="123"/>
      <c r="T750" s="124"/>
      <c r="AT750" s="120" t="s">
        <v>171</v>
      </c>
      <c r="AU750" s="120" t="s">
        <v>90</v>
      </c>
      <c r="AV750" s="12" t="s">
        <v>90</v>
      </c>
      <c r="AW750" s="12" t="s">
        <v>42</v>
      </c>
      <c r="AX750" s="12" t="s">
        <v>82</v>
      </c>
      <c r="AY750" s="120" t="s">
        <v>163</v>
      </c>
    </row>
    <row r="751" spans="1:51" s="13" customFormat="1" ht="13.5">
      <c r="A751" s="355"/>
      <c r="B751" s="356"/>
      <c r="C751" s="355"/>
      <c r="D751" s="346" t="s">
        <v>171</v>
      </c>
      <c r="E751" s="357" t="s">
        <v>5</v>
      </c>
      <c r="F751" s="358" t="s">
        <v>181</v>
      </c>
      <c r="G751" s="355"/>
      <c r="H751" s="359">
        <v>25.1</v>
      </c>
      <c r="I751" s="355"/>
      <c r="J751" s="355"/>
      <c r="K751" s="355"/>
      <c r="L751" s="125"/>
      <c r="M751" s="127"/>
      <c r="N751" s="128"/>
      <c r="O751" s="128"/>
      <c r="P751" s="128"/>
      <c r="Q751" s="128"/>
      <c r="R751" s="128"/>
      <c r="S751" s="128"/>
      <c r="T751" s="129"/>
      <c r="AT751" s="126" t="s">
        <v>171</v>
      </c>
      <c r="AU751" s="126" t="s">
        <v>90</v>
      </c>
      <c r="AV751" s="13" t="s">
        <v>93</v>
      </c>
      <c r="AW751" s="13" t="s">
        <v>42</v>
      </c>
      <c r="AX751" s="13" t="s">
        <v>82</v>
      </c>
      <c r="AY751" s="126" t="s">
        <v>163</v>
      </c>
    </row>
    <row r="752" spans="1:51" s="12" customFormat="1" ht="13.5">
      <c r="A752" s="350"/>
      <c r="B752" s="351"/>
      <c r="C752" s="350"/>
      <c r="D752" s="346" t="s">
        <v>171</v>
      </c>
      <c r="E752" s="352" t="s">
        <v>5</v>
      </c>
      <c r="F752" s="353" t="s">
        <v>572</v>
      </c>
      <c r="G752" s="350"/>
      <c r="H752" s="354">
        <v>5.34</v>
      </c>
      <c r="I752" s="350"/>
      <c r="J752" s="350"/>
      <c r="K752" s="350"/>
      <c r="L752" s="119"/>
      <c r="M752" s="122"/>
      <c r="N752" s="123"/>
      <c r="O752" s="123"/>
      <c r="P752" s="123"/>
      <c r="Q752" s="123"/>
      <c r="R752" s="123"/>
      <c r="S752" s="123"/>
      <c r="T752" s="124"/>
      <c r="AT752" s="120" t="s">
        <v>171</v>
      </c>
      <c r="AU752" s="120" t="s">
        <v>90</v>
      </c>
      <c r="AV752" s="12" t="s">
        <v>90</v>
      </c>
      <c r="AW752" s="12" t="s">
        <v>42</v>
      </c>
      <c r="AX752" s="12" t="s">
        <v>82</v>
      </c>
      <c r="AY752" s="120" t="s">
        <v>163</v>
      </c>
    </row>
    <row r="753" spans="1:51" s="13" customFormat="1" ht="13.5">
      <c r="A753" s="355"/>
      <c r="B753" s="356"/>
      <c r="C753" s="355"/>
      <c r="D753" s="346" t="s">
        <v>171</v>
      </c>
      <c r="E753" s="357" t="s">
        <v>5</v>
      </c>
      <c r="F753" s="358" t="s">
        <v>184</v>
      </c>
      <c r="G753" s="355"/>
      <c r="H753" s="359">
        <v>5.34</v>
      </c>
      <c r="I753" s="355"/>
      <c r="J753" s="355"/>
      <c r="K753" s="355"/>
      <c r="L753" s="125"/>
      <c r="M753" s="127"/>
      <c r="N753" s="128"/>
      <c r="O753" s="128"/>
      <c r="P753" s="128"/>
      <c r="Q753" s="128"/>
      <c r="R753" s="128"/>
      <c r="S753" s="128"/>
      <c r="T753" s="129"/>
      <c r="AT753" s="126" t="s">
        <v>171</v>
      </c>
      <c r="AU753" s="126" t="s">
        <v>90</v>
      </c>
      <c r="AV753" s="13" t="s">
        <v>93</v>
      </c>
      <c r="AW753" s="13" t="s">
        <v>42</v>
      </c>
      <c r="AX753" s="13" t="s">
        <v>82</v>
      </c>
      <c r="AY753" s="126" t="s">
        <v>163</v>
      </c>
    </row>
    <row r="754" spans="1:51" s="14" customFormat="1" ht="13.5">
      <c r="A754" s="360"/>
      <c r="B754" s="361"/>
      <c r="C754" s="360"/>
      <c r="D754" s="362" t="s">
        <v>171</v>
      </c>
      <c r="E754" s="363" t="s">
        <v>5</v>
      </c>
      <c r="F754" s="364" t="s">
        <v>185</v>
      </c>
      <c r="G754" s="360"/>
      <c r="H754" s="365">
        <v>94.22</v>
      </c>
      <c r="I754" s="360"/>
      <c r="J754" s="360"/>
      <c r="K754" s="360"/>
      <c r="L754" s="130"/>
      <c r="M754" s="131"/>
      <c r="N754" s="132"/>
      <c r="O754" s="132"/>
      <c r="P754" s="132"/>
      <c r="Q754" s="132"/>
      <c r="R754" s="132"/>
      <c r="S754" s="132"/>
      <c r="T754" s="133"/>
      <c r="AT754" s="134" t="s">
        <v>171</v>
      </c>
      <c r="AU754" s="134" t="s">
        <v>90</v>
      </c>
      <c r="AV754" s="14" t="s">
        <v>96</v>
      </c>
      <c r="AW754" s="14" t="s">
        <v>42</v>
      </c>
      <c r="AX754" s="14" t="s">
        <v>44</v>
      </c>
      <c r="AY754" s="134" t="s">
        <v>163</v>
      </c>
    </row>
    <row r="755" spans="1:65" s="1" customFormat="1" ht="31.5" customHeight="1">
      <c r="A755" s="267"/>
      <c r="B755" s="268"/>
      <c r="C755" s="338" t="s">
        <v>606</v>
      </c>
      <c r="D755" s="338" t="s">
        <v>165</v>
      </c>
      <c r="E755" s="339" t="s">
        <v>607</v>
      </c>
      <c r="F755" s="340" t="s">
        <v>608</v>
      </c>
      <c r="G755" s="341" t="s">
        <v>188</v>
      </c>
      <c r="H755" s="342">
        <v>94.22</v>
      </c>
      <c r="I755" s="107"/>
      <c r="J755" s="343">
        <f>ROUND(I755*H755,2)</f>
        <v>0</v>
      </c>
      <c r="K755" s="340" t="s">
        <v>169</v>
      </c>
      <c r="L755" s="38"/>
      <c r="M755" s="108" t="s">
        <v>5</v>
      </c>
      <c r="N755" s="109" t="s">
        <v>53</v>
      </c>
      <c r="O755" s="39"/>
      <c r="P755" s="110">
        <f>O755*H755</f>
        <v>0</v>
      </c>
      <c r="Q755" s="110">
        <v>0.00029</v>
      </c>
      <c r="R755" s="110">
        <f>Q755*H755</f>
        <v>0.0273238</v>
      </c>
      <c r="S755" s="110">
        <v>0</v>
      </c>
      <c r="T755" s="111">
        <f>S755*H755</f>
        <v>0</v>
      </c>
      <c r="AR755" s="24" t="s">
        <v>333</v>
      </c>
      <c r="AT755" s="24" t="s">
        <v>165</v>
      </c>
      <c r="AU755" s="24" t="s">
        <v>90</v>
      </c>
      <c r="AY755" s="24" t="s">
        <v>163</v>
      </c>
      <c r="BE755" s="112">
        <f>IF(N755="základní",J755,0)</f>
        <v>0</v>
      </c>
      <c r="BF755" s="112">
        <f>IF(N755="snížená",J755,0)</f>
        <v>0</v>
      </c>
      <c r="BG755" s="112">
        <f>IF(N755="zákl. přenesená",J755,0)</f>
        <v>0</v>
      </c>
      <c r="BH755" s="112">
        <f>IF(N755="sníž. přenesená",J755,0)</f>
        <v>0</v>
      </c>
      <c r="BI755" s="112">
        <f>IF(N755="nulová",J755,0)</f>
        <v>0</v>
      </c>
      <c r="BJ755" s="24" t="s">
        <v>44</v>
      </c>
      <c r="BK755" s="112">
        <f>ROUND(I755*H755,2)</f>
        <v>0</v>
      </c>
      <c r="BL755" s="24" t="s">
        <v>333</v>
      </c>
      <c r="BM755" s="24" t="s">
        <v>609</v>
      </c>
    </row>
    <row r="756" spans="1:51" s="11" customFormat="1" ht="13.5">
      <c r="A756" s="344"/>
      <c r="B756" s="345"/>
      <c r="C756" s="344"/>
      <c r="D756" s="346" t="s">
        <v>171</v>
      </c>
      <c r="E756" s="347" t="s">
        <v>5</v>
      </c>
      <c r="F756" s="348" t="s">
        <v>172</v>
      </c>
      <c r="G756" s="344"/>
      <c r="H756" s="349" t="s">
        <v>5</v>
      </c>
      <c r="I756" s="344"/>
      <c r="J756" s="344"/>
      <c r="K756" s="344"/>
      <c r="L756" s="113"/>
      <c r="M756" s="116"/>
      <c r="N756" s="117"/>
      <c r="O756" s="117"/>
      <c r="P756" s="117"/>
      <c r="Q756" s="117"/>
      <c r="R756" s="117"/>
      <c r="S756" s="117"/>
      <c r="T756" s="118"/>
      <c r="AT756" s="114" t="s">
        <v>171</v>
      </c>
      <c r="AU756" s="114" t="s">
        <v>90</v>
      </c>
      <c r="AV756" s="11" t="s">
        <v>44</v>
      </c>
      <c r="AW756" s="11" t="s">
        <v>42</v>
      </c>
      <c r="AX756" s="11" t="s">
        <v>82</v>
      </c>
      <c r="AY756" s="114" t="s">
        <v>163</v>
      </c>
    </row>
    <row r="757" spans="1:51" s="11" customFormat="1" ht="13.5">
      <c r="A757" s="344"/>
      <c r="B757" s="345"/>
      <c r="C757" s="344"/>
      <c r="D757" s="346" t="s">
        <v>171</v>
      </c>
      <c r="E757" s="347" t="s">
        <v>5</v>
      </c>
      <c r="F757" s="348" t="s">
        <v>554</v>
      </c>
      <c r="G757" s="344"/>
      <c r="H757" s="349" t="s">
        <v>5</v>
      </c>
      <c r="I757" s="344"/>
      <c r="J757" s="344"/>
      <c r="K757" s="344"/>
      <c r="L757" s="113"/>
      <c r="M757" s="116"/>
      <c r="N757" s="117"/>
      <c r="O757" s="117"/>
      <c r="P757" s="117"/>
      <c r="Q757" s="117"/>
      <c r="R757" s="117"/>
      <c r="S757" s="117"/>
      <c r="T757" s="118"/>
      <c r="AT757" s="114" t="s">
        <v>171</v>
      </c>
      <c r="AU757" s="114" t="s">
        <v>90</v>
      </c>
      <c r="AV757" s="11" t="s">
        <v>44</v>
      </c>
      <c r="AW757" s="11" t="s">
        <v>42</v>
      </c>
      <c r="AX757" s="11" t="s">
        <v>82</v>
      </c>
      <c r="AY757" s="114" t="s">
        <v>163</v>
      </c>
    </row>
    <row r="758" spans="1:51" s="12" customFormat="1" ht="13.5">
      <c r="A758" s="350"/>
      <c r="B758" s="351"/>
      <c r="C758" s="350"/>
      <c r="D758" s="346" t="s">
        <v>171</v>
      </c>
      <c r="E758" s="352" t="s">
        <v>5</v>
      </c>
      <c r="F758" s="353" t="s">
        <v>555</v>
      </c>
      <c r="G758" s="350"/>
      <c r="H758" s="354">
        <v>5.04</v>
      </c>
      <c r="I758" s="350"/>
      <c r="J758" s="350"/>
      <c r="K758" s="350"/>
      <c r="L758" s="119"/>
      <c r="M758" s="122"/>
      <c r="N758" s="123"/>
      <c r="O758" s="123"/>
      <c r="P758" s="123"/>
      <c r="Q758" s="123"/>
      <c r="R758" s="123"/>
      <c r="S758" s="123"/>
      <c r="T758" s="124"/>
      <c r="AT758" s="120" t="s">
        <v>171</v>
      </c>
      <c r="AU758" s="120" t="s">
        <v>90</v>
      </c>
      <c r="AV758" s="12" t="s">
        <v>90</v>
      </c>
      <c r="AW758" s="12" t="s">
        <v>42</v>
      </c>
      <c r="AX758" s="12" t="s">
        <v>82</v>
      </c>
      <c r="AY758" s="120" t="s">
        <v>163</v>
      </c>
    </row>
    <row r="759" spans="1:51" s="12" customFormat="1" ht="13.5">
      <c r="A759" s="350"/>
      <c r="B759" s="351"/>
      <c r="C759" s="350"/>
      <c r="D759" s="346" t="s">
        <v>171</v>
      </c>
      <c r="E759" s="352" t="s">
        <v>5</v>
      </c>
      <c r="F759" s="353" t="s">
        <v>556</v>
      </c>
      <c r="G759" s="350"/>
      <c r="H759" s="354">
        <v>5.39</v>
      </c>
      <c r="I759" s="350"/>
      <c r="J759" s="350"/>
      <c r="K759" s="350"/>
      <c r="L759" s="119"/>
      <c r="M759" s="122"/>
      <c r="N759" s="123"/>
      <c r="O759" s="123"/>
      <c r="P759" s="123"/>
      <c r="Q759" s="123"/>
      <c r="R759" s="123"/>
      <c r="S759" s="123"/>
      <c r="T759" s="124"/>
      <c r="AT759" s="120" t="s">
        <v>171</v>
      </c>
      <c r="AU759" s="120" t="s">
        <v>90</v>
      </c>
      <c r="AV759" s="12" t="s">
        <v>90</v>
      </c>
      <c r="AW759" s="12" t="s">
        <v>42</v>
      </c>
      <c r="AX759" s="12" t="s">
        <v>82</v>
      </c>
      <c r="AY759" s="120" t="s">
        <v>163</v>
      </c>
    </row>
    <row r="760" spans="1:51" s="12" customFormat="1" ht="13.5">
      <c r="A760" s="350"/>
      <c r="B760" s="351"/>
      <c r="C760" s="350"/>
      <c r="D760" s="346" t="s">
        <v>171</v>
      </c>
      <c r="E760" s="352" t="s">
        <v>5</v>
      </c>
      <c r="F760" s="353" t="s">
        <v>557</v>
      </c>
      <c r="G760" s="350"/>
      <c r="H760" s="354">
        <v>5.39</v>
      </c>
      <c r="I760" s="350"/>
      <c r="J760" s="350"/>
      <c r="K760" s="350"/>
      <c r="L760" s="119"/>
      <c r="M760" s="122"/>
      <c r="N760" s="123"/>
      <c r="O760" s="123"/>
      <c r="P760" s="123"/>
      <c r="Q760" s="123"/>
      <c r="R760" s="123"/>
      <c r="S760" s="123"/>
      <c r="T760" s="124"/>
      <c r="AT760" s="120" t="s">
        <v>171</v>
      </c>
      <c r="AU760" s="120" t="s">
        <v>90</v>
      </c>
      <c r="AV760" s="12" t="s">
        <v>90</v>
      </c>
      <c r="AW760" s="12" t="s">
        <v>42</v>
      </c>
      <c r="AX760" s="12" t="s">
        <v>82</v>
      </c>
      <c r="AY760" s="120" t="s">
        <v>163</v>
      </c>
    </row>
    <row r="761" spans="1:51" s="12" customFormat="1" ht="13.5">
      <c r="A761" s="350"/>
      <c r="B761" s="351"/>
      <c r="C761" s="350"/>
      <c r="D761" s="346" t="s">
        <v>171</v>
      </c>
      <c r="E761" s="352" t="s">
        <v>5</v>
      </c>
      <c r="F761" s="353" t="s">
        <v>558</v>
      </c>
      <c r="G761" s="350"/>
      <c r="H761" s="354">
        <v>5.39</v>
      </c>
      <c r="I761" s="350"/>
      <c r="J761" s="350"/>
      <c r="K761" s="350"/>
      <c r="L761" s="119"/>
      <c r="M761" s="122"/>
      <c r="N761" s="123"/>
      <c r="O761" s="123"/>
      <c r="P761" s="123"/>
      <c r="Q761" s="123"/>
      <c r="R761" s="123"/>
      <c r="S761" s="123"/>
      <c r="T761" s="124"/>
      <c r="AT761" s="120" t="s">
        <v>171</v>
      </c>
      <c r="AU761" s="120" t="s">
        <v>90</v>
      </c>
      <c r="AV761" s="12" t="s">
        <v>90</v>
      </c>
      <c r="AW761" s="12" t="s">
        <v>42</v>
      </c>
      <c r="AX761" s="12" t="s">
        <v>82</v>
      </c>
      <c r="AY761" s="120" t="s">
        <v>163</v>
      </c>
    </row>
    <row r="762" spans="1:51" s="12" customFormat="1" ht="13.5">
      <c r="A762" s="350"/>
      <c r="B762" s="351"/>
      <c r="C762" s="350"/>
      <c r="D762" s="346" t="s">
        <v>171</v>
      </c>
      <c r="E762" s="352" t="s">
        <v>5</v>
      </c>
      <c r="F762" s="353" t="s">
        <v>559</v>
      </c>
      <c r="G762" s="350"/>
      <c r="H762" s="354">
        <v>5.39</v>
      </c>
      <c r="I762" s="350"/>
      <c r="J762" s="350"/>
      <c r="K762" s="350"/>
      <c r="L762" s="119"/>
      <c r="M762" s="122"/>
      <c r="N762" s="123"/>
      <c r="O762" s="123"/>
      <c r="P762" s="123"/>
      <c r="Q762" s="123"/>
      <c r="R762" s="123"/>
      <c r="S762" s="123"/>
      <c r="T762" s="124"/>
      <c r="AT762" s="120" t="s">
        <v>171</v>
      </c>
      <c r="AU762" s="120" t="s">
        <v>90</v>
      </c>
      <c r="AV762" s="12" t="s">
        <v>90</v>
      </c>
      <c r="AW762" s="12" t="s">
        <v>42</v>
      </c>
      <c r="AX762" s="12" t="s">
        <v>82</v>
      </c>
      <c r="AY762" s="120" t="s">
        <v>163</v>
      </c>
    </row>
    <row r="763" spans="1:51" s="13" customFormat="1" ht="13.5">
      <c r="A763" s="355"/>
      <c r="B763" s="356"/>
      <c r="C763" s="355"/>
      <c r="D763" s="346" t="s">
        <v>171</v>
      </c>
      <c r="E763" s="357" t="s">
        <v>5</v>
      </c>
      <c r="F763" s="358" t="s">
        <v>176</v>
      </c>
      <c r="G763" s="355"/>
      <c r="H763" s="359">
        <v>26.6</v>
      </c>
      <c r="I763" s="355"/>
      <c r="J763" s="355"/>
      <c r="K763" s="355"/>
      <c r="L763" s="125"/>
      <c r="M763" s="127"/>
      <c r="N763" s="128"/>
      <c r="O763" s="128"/>
      <c r="P763" s="128"/>
      <c r="Q763" s="128"/>
      <c r="R763" s="128"/>
      <c r="S763" s="128"/>
      <c r="T763" s="129"/>
      <c r="AT763" s="126" t="s">
        <v>171</v>
      </c>
      <c r="AU763" s="126" t="s">
        <v>90</v>
      </c>
      <c r="AV763" s="13" t="s">
        <v>93</v>
      </c>
      <c r="AW763" s="13" t="s">
        <v>42</v>
      </c>
      <c r="AX763" s="13" t="s">
        <v>82</v>
      </c>
      <c r="AY763" s="126" t="s">
        <v>163</v>
      </c>
    </row>
    <row r="764" spans="1:51" s="12" customFormat="1" ht="13.5">
      <c r="A764" s="350"/>
      <c r="B764" s="351"/>
      <c r="C764" s="350"/>
      <c r="D764" s="346" t="s">
        <v>171</v>
      </c>
      <c r="E764" s="352" t="s">
        <v>5</v>
      </c>
      <c r="F764" s="353" t="s">
        <v>560</v>
      </c>
      <c r="G764" s="350"/>
      <c r="H764" s="354">
        <v>5.34</v>
      </c>
      <c r="I764" s="350"/>
      <c r="J764" s="350"/>
      <c r="K764" s="350"/>
      <c r="L764" s="119"/>
      <c r="M764" s="122"/>
      <c r="N764" s="123"/>
      <c r="O764" s="123"/>
      <c r="P764" s="123"/>
      <c r="Q764" s="123"/>
      <c r="R764" s="123"/>
      <c r="S764" s="123"/>
      <c r="T764" s="124"/>
      <c r="AT764" s="120" t="s">
        <v>171</v>
      </c>
      <c r="AU764" s="120" t="s">
        <v>90</v>
      </c>
      <c r="AV764" s="12" t="s">
        <v>90</v>
      </c>
      <c r="AW764" s="12" t="s">
        <v>42</v>
      </c>
      <c r="AX764" s="12" t="s">
        <v>82</v>
      </c>
      <c r="AY764" s="120" t="s">
        <v>163</v>
      </c>
    </row>
    <row r="765" spans="1:51" s="12" customFormat="1" ht="13.5">
      <c r="A765" s="350"/>
      <c r="B765" s="351"/>
      <c r="C765" s="350"/>
      <c r="D765" s="346" t="s">
        <v>171</v>
      </c>
      <c r="E765" s="352" t="s">
        <v>5</v>
      </c>
      <c r="F765" s="353" t="s">
        <v>561</v>
      </c>
      <c r="G765" s="350"/>
      <c r="H765" s="354">
        <v>5.34</v>
      </c>
      <c r="I765" s="350"/>
      <c r="J765" s="350"/>
      <c r="K765" s="350"/>
      <c r="L765" s="119"/>
      <c r="M765" s="122"/>
      <c r="N765" s="123"/>
      <c r="O765" s="123"/>
      <c r="P765" s="123"/>
      <c r="Q765" s="123"/>
      <c r="R765" s="123"/>
      <c r="S765" s="123"/>
      <c r="T765" s="124"/>
      <c r="AT765" s="120" t="s">
        <v>171</v>
      </c>
      <c r="AU765" s="120" t="s">
        <v>90</v>
      </c>
      <c r="AV765" s="12" t="s">
        <v>90</v>
      </c>
      <c r="AW765" s="12" t="s">
        <v>42</v>
      </c>
      <c r="AX765" s="12" t="s">
        <v>82</v>
      </c>
      <c r="AY765" s="120" t="s">
        <v>163</v>
      </c>
    </row>
    <row r="766" spans="1:51" s="12" customFormat="1" ht="13.5">
      <c r="A766" s="350"/>
      <c r="B766" s="351"/>
      <c r="C766" s="350"/>
      <c r="D766" s="346" t="s">
        <v>171</v>
      </c>
      <c r="E766" s="352" t="s">
        <v>5</v>
      </c>
      <c r="F766" s="353" t="s">
        <v>562</v>
      </c>
      <c r="G766" s="350"/>
      <c r="H766" s="354">
        <v>5.04</v>
      </c>
      <c r="I766" s="350"/>
      <c r="J766" s="350"/>
      <c r="K766" s="350"/>
      <c r="L766" s="119"/>
      <c r="M766" s="122"/>
      <c r="N766" s="123"/>
      <c r="O766" s="123"/>
      <c r="P766" s="123"/>
      <c r="Q766" s="123"/>
      <c r="R766" s="123"/>
      <c r="S766" s="123"/>
      <c r="T766" s="124"/>
      <c r="AT766" s="120" t="s">
        <v>171</v>
      </c>
      <c r="AU766" s="120" t="s">
        <v>90</v>
      </c>
      <c r="AV766" s="12" t="s">
        <v>90</v>
      </c>
      <c r="AW766" s="12" t="s">
        <v>42</v>
      </c>
      <c r="AX766" s="12" t="s">
        <v>82</v>
      </c>
      <c r="AY766" s="120" t="s">
        <v>163</v>
      </c>
    </row>
    <row r="767" spans="1:51" s="12" customFormat="1" ht="13.5">
      <c r="A767" s="350"/>
      <c r="B767" s="351"/>
      <c r="C767" s="350"/>
      <c r="D767" s="346" t="s">
        <v>171</v>
      </c>
      <c r="E767" s="352" t="s">
        <v>5</v>
      </c>
      <c r="F767" s="353" t="s">
        <v>563</v>
      </c>
      <c r="G767" s="350"/>
      <c r="H767" s="354">
        <v>5.39</v>
      </c>
      <c r="I767" s="350"/>
      <c r="J767" s="350"/>
      <c r="K767" s="350"/>
      <c r="L767" s="119"/>
      <c r="M767" s="122"/>
      <c r="N767" s="123"/>
      <c r="O767" s="123"/>
      <c r="P767" s="123"/>
      <c r="Q767" s="123"/>
      <c r="R767" s="123"/>
      <c r="S767" s="123"/>
      <c r="T767" s="124"/>
      <c r="AT767" s="120" t="s">
        <v>171</v>
      </c>
      <c r="AU767" s="120" t="s">
        <v>90</v>
      </c>
      <c r="AV767" s="12" t="s">
        <v>90</v>
      </c>
      <c r="AW767" s="12" t="s">
        <v>42</v>
      </c>
      <c r="AX767" s="12" t="s">
        <v>82</v>
      </c>
      <c r="AY767" s="120" t="s">
        <v>163</v>
      </c>
    </row>
    <row r="768" spans="1:51" s="12" customFormat="1" ht="13.5">
      <c r="A768" s="350"/>
      <c r="B768" s="351"/>
      <c r="C768" s="350"/>
      <c r="D768" s="346" t="s">
        <v>171</v>
      </c>
      <c r="E768" s="352" t="s">
        <v>5</v>
      </c>
      <c r="F768" s="353" t="s">
        <v>564</v>
      </c>
      <c r="G768" s="350"/>
      <c r="H768" s="354">
        <v>5.39</v>
      </c>
      <c r="I768" s="350"/>
      <c r="J768" s="350"/>
      <c r="K768" s="350"/>
      <c r="L768" s="119"/>
      <c r="M768" s="122"/>
      <c r="N768" s="123"/>
      <c r="O768" s="123"/>
      <c r="P768" s="123"/>
      <c r="Q768" s="123"/>
      <c r="R768" s="123"/>
      <c r="S768" s="123"/>
      <c r="T768" s="124"/>
      <c r="AT768" s="120" t="s">
        <v>171</v>
      </c>
      <c r="AU768" s="120" t="s">
        <v>90</v>
      </c>
      <c r="AV768" s="12" t="s">
        <v>90</v>
      </c>
      <c r="AW768" s="12" t="s">
        <v>42</v>
      </c>
      <c r="AX768" s="12" t="s">
        <v>82</v>
      </c>
      <c r="AY768" s="120" t="s">
        <v>163</v>
      </c>
    </row>
    <row r="769" spans="1:51" s="12" customFormat="1" ht="13.5">
      <c r="A769" s="350"/>
      <c r="B769" s="351"/>
      <c r="C769" s="350"/>
      <c r="D769" s="346" t="s">
        <v>171</v>
      </c>
      <c r="E769" s="352" t="s">
        <v>5</v>
      </c>
      <c r="F769" s="353" t="s">
        <v>565</v>
      </c>
      <c r="G769" s="350"/>
      <c r="H769" s="354">
        <v>5.34</v>
      </c>
      <c r="I769" s="350"/>
      <c r="J769" s="350"/>
      <c r="K769" s="350"/>
      <c r="L769" s="119"/>
      <c r="M769" s="122"/>
      <c r="N769" s="123"/>
      <c r="O769" s="123"/>
      <c r="P769" s="123"/>
      <c r="Q769" s="123"/>
      <c r="R769" s="123"/>
      <c r="S769" s="123"/>
      <c r="T769" s="124"/>
      <c r="AT769" s="120" t="s">
        <v>171</v>
      </c>
      <c r="AU769" s="120" t="s">
        <v>90</v>
      </c>
      <c r="AV769" s="12" t="s">
        <v>90</v>
      </c>
      <c r="AW769" s="12" t="s">
        <v>42</v>
      </c>
      <c r="AX769" s="12" t="s">
        <v>82</v>
      </c>
      <c r="AY769" s="120" t="s">
        <v>163</v>
      </c>
    </row>
    <row r="770" spans="1:51" s="12" customFormat="1" ht="13.5">
      <c r="A770" s="350"/>
      <c r="B770" s="351"/>
      <c r="C770" s="350"/>
      <c r="D770" s="346" t="s">
        <v>171</v>
      </c>
      <c r="E770" s="352" t="s">
        <v>5</v>
      </c>
      <c r="F770" s="353" t="s">
        <v>566</v>
      </c>
      <c r="G770" s="350"/>
      <c r="H770" s="354">
        <v>5.34</v>
      </c>
      <c r="I770" s="350"/>
      <c r="J770" s="350"/>
      <c r="K770" s="350"/>
      <c r="L770" s="119"/>
      <c r="M770" s="122"/>
      <c r="N770" s="123"/>
      <c r="O770" s="123"/>
      <c r="P770" s="123"/>
      <c r="Q770" s="123"/>
      <c r="R770" s="123"/>
      <c r="S770" s="123"/>
      <c r="T770" s="124"/>
      <c r="AT770" s="120" t="s">
        <v>171</v>
      </c>
      <c r="AU770" s="120" t="s">
        <v>90</v>
      </c>
      <c r="AV770" s="12" t="s">
        <v>90</v>
      </c>
      <c r="AW770" s="12" t="s">
        <v>42</v>
      </c>
      <c r="AX770" s="12" t="s">
        <v>82</v>
      </c>
      <c r="AY770" s="120" t="s">
        <v>163</v>
      </c>
    </row>
    <row r="771" spans="1:51" s="13" customFormat="1" ht="13.5">
      <c r="A771" s="355"/>
      <c r="B771" s="356"/>
      <c r="C771" s="355"/>
      <c r="D771" s="346" t="s">
        <v>171</v>
      </c>
      <c r="E771" s="357" t="s">
        <v>5</v>
      </c>
      <c r="F771" s="358" t="s">
        <v>179</v>
      </c>
      <c r="G771" s="355"/>
      <c r="H771" s="359">
        <v>37.18</v>
      </c>
      <c r="I771" s="355"/>
      <c r="J771" s="355"/>
      <c r="K771" s="355"/>
      <c r="L771" s="125"/>
      <c r="M771" s="127"/>
      <c r="N771" s="128"/>
      <c r="O771" s="128"/>
      <c r="P771" s="128"/>
      <c r="Q771" s="128"/>
      <c r="R771" s="128"/>
      <c r="S771" s="128"/>
      <c r="T771" s="129"/>
      <c r="AT771" s="126" t="s">
        <v>171</v>
      </c>
      <c r="AU771" s="126" t="s">
        <v>90</v>
      </c>
      <c r="AV771" s="13" t="s">
        <v>93</v>
      </c>
      <c r="AW771" s="13" t="s">
        <v>42</v>
      </c>
      <c r="AX771" s="13" t="s">
        <v>82</v>
      </c>
      <c r="AY771" s="126" t="s">
        <v>163</v>
      </c>
    </row>
    <row r="772" spans="1:51" s="12" customFormat="1" ht="13.5">
      <c r="A772" s="350"/>
      <c r="B772" s="351"/>
      <c r="C772" s="350"/>
      <c r="D772" s="346" t="s">
        <v>171</v>
      </c>
      <c r="E772" s="352" t="s">
        <v>5</v>
      </c>
      <c r="F772" s="353" t="s">
        <v>567</v>
      </c>
      <c r="G772" s="350"/>
      <c r="H772" s="354">
        <v>4.74</v>
      </c>
      <c r="I772" s="350"/>
      <c r="J772" s="350"/>
      <c r="K772" s="350"/>
      <c r="L772" s="119"/>
      <c r="M772" s="122"/>
      <c r="N772" s="123"/>
      <c r="O772" s="123"/>
      <c r="P772" s="123"/>
      <c r="Q772" s="123"/>
      <c r="R772" s="123"/>
      <c r="S772" s="123"/>
      <c r="T772" s="124"/>
      <c r="AT772" s="120" t="s">
        <v>171</v>
      </c>
      <c r="AU772" s="120" t="s">
        <v>90</v>
      </c>
      <c r="AV772" s="12" t="s">
        <v>90</v>
      </c>
      <c r="AW772" s="12" t="s">
        <v>42</v>
      </c>
      <c r="AX772" s="12" t="s">
        <v>82</v>
      </c>
      <c r="AY772" s="120" t="s">
        <v>163</v>
      </c>
    </row>
    <row r="773" spans="1:51" s="12" customFormat="1" ht="13.5">
      <c r="A773" s="350"/>
      <c r="B773" s="351"/>
      <c r="C773" s="350"/>
      <c r="D773" s="346" t="s">
        <v>171</v>
      </c>
      <c r="E773" s="352" t="s">
        <v>5</v>
      </c>
      <c r="F773" s="353" t="s">
        <v>568</v>
      </c>
      <c r="G773" s="350"/>
      <c r="H773" s="354">
        <v>4.84</v>
      </c>
      <c r="I773" s="350"/>
      <c r="J773" s="350"/>
      <c r="K773" s="350"/>
      <c r="L773" s="119"/>
      <c r="M773" s="122"/>
      <c r="N773" s="123"/>
      <c r="O773" s="123"/>
      <c r="P773" s="123"/>
      <c r="Q773" s="123"/>
      <c r="R773" s="123"/>
      <c r="S773" s="123"/>
      <c r="T773" s="124"/>
      <c r="AT773" s="120" t="s">
        <v>171</v>
      </c>
      <c r="AU773" s="120" t="s">
        <v>90</v>
      </c>
      <c r="AV773" s="12" t="s">
        <v>90</v>
      </c>
      <c r="AW773" s="12" t="s">
        <v>42</v>
      </c>
      <c r="AX773" s="12" t="s">
        <v>82</v>
      </c>
      <c r="AY773" s="120" t="s">
        <v>163</v>
      </c>
    </row>
    <row r="774" spans="1:51" s="12" customFormat="1" ht="13.5">
      <c r="A774" s="350"/>
      <c r="B774" s="351"/>
      <c r="C774" s="350"/>
      <c r="D774" s="346" t="s">
        <v>171</v>
      </c>
      <c r="E774" s="352" t="s">
        <v>5</v>
      </c>
      <c r="F774" s="353" t="s">
        <v>569</v>
      </c>
      <c r="G774" s="350"/>
      <c r="H774" s="354">
        <v>4.84</v>
      </c>
      <c r="I774" s="350"/>
      <c r="J774" s="350"/>
      <c r="K774" s="350"/>
      <c r="L774" s="119"/>
      <c r="M774" s="122"/>
      <c r="N774" s="123"/>
      <c r="O774" s="123"/>
      <c r="P774" s="123"/>
      <c r="Q774" s="123"/>
      <c r="R774" s="123"/>
      <c r="S774" s="123"/>
      <c r="T774" s="124"/>
      <c r="AT774" s="120" t="s">
        <v>171</v>
      </c>
      <c r="AU774" s="120" t="s">
        <v>90</v>
      </c>
      <c r="AV774" s="12" t="s">
        <v>90</v>
      </c>
      <c r="AW774" s="12" t="s">
        <v>42</v>
      </c>
      <c r="AX774" s="12" t="s">
        <v>82</v>
      </c>
      <c r="AY774" s="120" t="s">
        <v>163</v>
      </c>
    </row>
    <row r="775" spans="1:51" s="12" customFormat="1" ht="13.5">
      <c r="A775" s="350"/>
      <c r="B775" s="351"/>
      <c r="C775" s="350"/>
      <c r="D775" s="346" t="s">
        <v>171</v>
      </c>
      <c r="E775" s="352" t="s">
        <v>5</v>
      </c>
      <c r="F775" s="353" t="s">
        <v>570</v>
      </c>
      <c r="G775" s="350"/>
      <c r="H775" s="354">
        <v>5.34</v>
      </c>
      <c r="I775" s="350"/>
      <c r="J775" s="350"/>
      <c r="K775" s="350"/>
      <c r="L775" s="119"/>
      <c r="M775" s="122"/>
      <c r="N775" s="123"/>
      <c r="O775" s="123"/>
      <c r="P775" s="123"/>
      <c r="Q775" s="123"/>
      <c r="R775" s="123"/>
      <c r="S775" s="123"/>
      <c r="T775" s="124"/>
      <c r="AT775" s="120" t="s">
        <v>171</v>
      </c>
      <c r="AU775" s="120" t="s">
        <v>90</v>
      </c>
      <c r="AV775" s="12" t="s">
        <v>90</v>
      </c>
      <c r="AW775" s="12" t="s">
        <v>42</v>
      </c>
      <c r="AX775" s="12" t="s">
        <v>82</v>
      </c>
      <c r="AY775" s="120" t="s">
        <v>163</v>
      </c>
    </row>
    <row r="776" spans="1:51" s="12" customFormat="1" ht="13.5">
      <c r="A776" s="350"/>
      <c r="B776" s="351"/>
      <c r="C776" s="350"/>
      <c r="D776" s="346" t="s">
        <v>171</v>
      </c>
      <c r="E776" s="352" t="s">
        <v>5</v>
      </c>
      <c r="F776" s="353" t="s">
        <v>571</v>
      </c>
      <c r="G776" s="350"/>
      <c r="H776" s="354">
        <v>5.34</v>
      </c>
      <c r="I776" s="350"/>
      <c r="J776" s="350"/>
      <c r="K776" s="350"/>
      <c r="L776" s="119"/>
      <c r="M776" s="122"/>
      <c r="N776" s="123"/>
      <c r="O776" s="123"/>
      <c r="P776" s="123"/>
      <c r="Q776" s="123"/>
      <c r="R776" s="123"/>
      <c r="S776" s="123"/>
      <c r="T776" s="124"/>
      <c r="AT776" s="120" t="s">
        <v>171</v>
      </c>
      <c r="AU776" s="120" t="s">
        <v>90</v>
      </c>
      <c r="AV776" s="12" t="s">
        <v>90</v>
      </c>
      <c r="AW776" s="12" t="s">
        <v>42</v>
      </c>
      <c r="AX776" s="12" t="s">
        <v>82</v>
      </c>
      <c r="AY776" s="120" t="s">
        <v>163</v>
      </c>
    </row>
    <row r="777" spans="1:51" s="13" customFormat="1" ht="13.5">
      <c r="A777" s="355"/>
      <c r="B777" s="356"/>
      <c r="C777" s="355"/>
      <c r="D777" s="346" t="s">
        <v>171</v>
      </c>
      <c r="E777" s="357" t="s">
        <v>5</v>
      </c>
      <c r="F777" s="358" t="s">
        <v>181</v>
      </c>
      <c r="G777" s="355"/>
      <c r="H777" s="359">
        <v>25.1</v>
      </c>
      <c r="I777" s="355"/>
      <c r="J777" s="355"/>
      <c r="K777" s="355"/>
      <c r="L777" s="125"/>
      <c r="M777" s="127"/>
      <c r="N777" s="128"/>
      <c r="O777" s="128"/>
      <c r="P777" s="128"/>
      <c r="Q777" s="128"/>
      <c r="R777" s="128"/>
      <c r="S777" s="128"/>
      <c r="T777" s="129"/>
      <c r="AT777" s="126" t="s">
        <v>171</v>
      </c>
      <c r="AU777" s="126" t="s">
        <v>90</v>
      </c>
      <c r="AV777" s="13" t="s">
        <v>93</v>
      </c>
      <c r="AW777" s="13" t="s">
        <v>42</v>
      </c>
      <c r="AX777" s="13" t="s">
        <v>82</v>
      </c>
      <c r="AY777" s="126" t="s">
        <v>163</v>
      </c>
    </row>
    <row r="778" spans="1:51" s="12" customFormat="1" ht="13.5">
      <c r="A778" s="350"/>
      <c r="B778" s="351"/>
      <c r="C778" s="350"/>
      <c r="D778" s="346" t="s">
        <v>171</v>
      </c>
      <c r="E778" s="352" t="s">
        <v>5</v>
      </c>
      <c r="F778" s="353" t="s">
        <v>572</v>
      </c>
      <c r="G778" s="350"/>
      <c r="H778" s="354">
        <v>5.34</v>
      </c>
      <c r="I778" s="350"/>
      <c r="J778" s="350"/>
      <c r="K778" s="350"/>
      <c r="L778" s="119"/>
      <c r="M778" s="122"/>
      <c r="N778" s="123"/>
      <c r="O778" s="123"/>
      <c r="P778" s="123"/>
      <c r="Q778" s="123"/>
      <c r="R778" s="123"/>
      <c r="S778" s="123"/>
      <c r="T778" s="124"/>
      <c r="AT778" s="120" t="s">
        <v>171</v>
      </c>
      <c r="AU778" s="120" t="s">
        <v>90</v>
      </c>
      <c r="AV778" s="12" t="s">
        <v>90</v>
      </c>
      <c r="AW778" s="12" t="s">
        <v>42</v>
      </c>
      <c r="AX778" s="12" t="s">
        <v>82</v>
      </c>
      <c r="AY778" s="120" t="s">
        <v>163</v>
      </c>
    </row>
    <row r="779" spans="1:51" s="13" customFormat="1" ht="13.5">
      <c r="A779" s="355"/>
      <c r="B779" s="356"/>
      <c r="C779" s="355"/>
      <c r="D779" s="346" t="s">
        <v>171</v>
      </c>
      <c r="E779" s="357" t="s">
        <v>5</v>
      </c>
      <c r="F779" s="358" t="s">
        <v>184</v>
      </c>
      <c r="G779" s="355"/>
      <c r="H779" s="359">
        <v>5.34</v>
      </c>
      <c r="I779" s="355"/>
      <c r="J779" s="355"/>
      <c r="K779" s="355"/>
      <c r="L779" s="125"/>
      <c r="M779" s="127"/>
      <c r="N779" s="128"/>
      <c r="O779" s="128"/>
      <c r="P779" s="128"/>
      <c r="Q779" s="128"/>
      <c r="R779" s="128"/>
      <c r="S779" s="128"/>
      <c r="T779" s="129"/>
      <c r="AT779" s="126" t="s">
        <v>171</v>
      </c>
      <c r="AU779" s="126" t="s">
        <v>90</v>
      </c>
      <c r="AV779" s="13" t="s">
        <v>93</v>
      </c>
      <c r="AW779" s="13" t="s">
        <v>42</v>
      </c>
      <c r="AX779" s="13" t="s">
        <v>82</v>
      </c>
      <c r="AY779" s="126" t="s">
        <v>163</v>
      </c>
    </row>
    <row r="780" spans="1:51" s="14" customFormat="1" ht="13.5">
      <c r="A780" s="360"/>
      <c r="B780" s="361"/>
      <c r="C780" s="360"/>
      <c r="D780" s="362" t="s">
        <v>171</v>
      </c>
      <c r="E780" s="363" t="s">
        <v>5</v>
      </c>
      <c r="F780" s="364" t="s">
        <v>185</v>
      </c>
      <c r="G780" s="360"/>
      <c r="H780" s="365">
        <v>94.22</v>
      </c>
      <c r="I780" s="360"/>
      <c r="J780" s="360"/>
      <c r="K780" s="360"/>
      <c r="L780" s="130"/>
      <c r="M780" s="131"/>
      <c r="N780" s="132"/>
      <c r="O780" s="132"/>
      <c r="P780" s="132"/>
      <c r="Q780" s="132"/>
      <c r="R780" s="132"/>
      <c r="S780" s="132"/>
      <c r="T780" s="133"/>
      <c r="AT780" s="134" t="s">
        <v>171</v>
      </c>
      <c r="AU780" s="134" t="s">
        <v>90</v>
      </c>
      <c r="AV780" s="14" t="s">
        <v>96</v>
      </c>
      <c r="AW780" s="14" t="s">
        <v>42</v>
      </c>
      <c r="AX780" s="14" t="s">
        <v>44</v>
      </c>
      <c r="AY780" s="134" t="s">
        <v>163</v>
      </c>
    </row>
    <row r="781" spans="1:65" s="1" customFormat="1" ht="31.5" customHeight="1">
      <c r="A781" s="267"/>
      <c r="B781" s="268"/>
      <c r="C781" s="338" t="s">
        <v>610</v>
      </c>
      <c r="D781" s="338" t="s">
        <v>165</v>
      </c>
      <c r="E781" s="339" t="s">
        <v>611</v>
      </c>
      <c r="F781" s="340" t="s">
        <v>612</v>
      </c>
      <c r="G781" s="341" t="s">
        <v>188</v>
      </c>
      <c r="H781" s="342">
        <v>94.22</v>
      </c>
      <c r="I781" s="107"/>
      <c r="J781" s="343">
        <f>ROUND(I781*H781,2)</f>
        <v>0</v>
      </c>
      <c r="K781" s="340" t="s">
        <v>169</v>
      </c>
      <c r="L781" s="38"/>
      <c r="M781" s="108" t="s">
        <v>5</v>
      </c>
      <c r="N781" s="109" t="s">
        <v>53</v>
      </c>
      <c r="O781" s="39"/>
      <c r="P781" s="110">
        <f>O781*H781</f>
        <v>0</v>
      </c>
      <c r="Q781" s="110">
        <v>0</v>
      </c>
      <c r="R781" s="110">
        <f>Q781*H781</f>
        <v>0</v>
      </c>
      <c r="S781" s="110">
        <v>0</v>
      </c>
      <c r="T781" s="111">
        <f>S781*H781</f>
        <v>0</v>
      </c>
      <c r="AR781" s="24" t="s">
        <v>333</v>
      </c>
      <c r="AT781" s="24" t="s">
        <v>165</v>
      </c>
      <c r="AU781" s="24" t="s">
        <v>90</v>
      </c>
      <c r="AY781" s="24" t="s">
        <v>163</v>
      </c>
      <c r="BE781" s="112">
        <f>IF(N781="základní",J781,0)</f>
        <v>0</v>
      </c>
      <c r="BF781" s="112">
        <f>IF(N781="snížená",J781,0)</f>
        <v>0</v>
      </c>
      <c r="BG781" s="112">
        <f>IF(N781="zákl. přenesená",J781,0)</f>
        <v>0</v>
      </c>
      <c r="BH781" s="112">
        <f>IF(N781="sníž. přenesená",J781,0)</f>
        <v>0</v>
      </c>
      <c r="BI781" s="112">
        <f>IF(N781="nulová",J781,0)</f>
        <v>0</v>
      </c>
      <c r="BJ781" s="24" t="s">
        <v>44</v>
      </c>
      <c r="BK781" s="112">
        <f>ROUND(I781*H781,2)</f>
        <v>0</v>
      </c>
      <c r="BL781" s="24" t="s">
        <v>333</v>
      </c>
      <c r="BM781" s="24" t="s">
        <v>613</v>
      </c>
    </row>
    <row r="782" spans="1:65" s="1" customFormat="1" ht="31.5" customHeight="1">
      <c r="A782" s="267"/>
      <c r="B782" s="268"/>
      <c r="C782" s="338" t="s">
        <v>614</v>
      </c>
      <c r="D782" s="338" t="s">
        <v>165</v>
      </c>
      <c r="E782" s="339" t="s">
        <v>615</v>
      </c>
      <c r="F782" s="340" t="s">
        <v>616</v>
      </c>
      <c r="G782" s="341" t="s">
        <v>188</v>
      </c>
      <c r="H782" s="342">
        <v>94.22</v>
      </c>
      <c r="I782" s="107"/>
      <c r="J782" s="343">
        <f>ROUND(I782*H782,2)</f>
        <v>0</v>
      </c>
      <c r="K782" s="340" t="s">
        <v>169</v>
      </c>
      <c r="L782" s="38"/>
      <c r="M782" s="108" t="s">
        <v>5</v>
      </c>
      <c r="N782" s="109" t="s">
        <v>53</v>
      </c>
      <c r="O782" s="39"/>
      <c r="P782" s="110">
        <f>O782*H782</f>
        <v>0</v>
      </c>
      <c r="Q782" s="110">
        <v>1E-05</v>
      </c>
      <c r="R782" s="110">
        <f>Q782*H782</f>
        <v>0.0009422</v>
      </c>
      <c r="S782" s="110">
        <v>0</v>
      </c>
      <c r="T782" s="111">
        <f>S782*H782</f>
        <v>0</v>
      </c>
      <c r="AR782" s="24" t="s">
        <v>333</v>
      </c>
      <c r="AT782" s="24" t="s">
        <v>165</v>
      </c>
      <c r="AU782" s="24" t="s">
        <v>90</v>
      </c>
      <c r="AY782" s="24" t="s">
        <v>163</v>
      </c>
      <c r="BE782" s="112">
        <f>IF(N782="základní",J782,0)</f>
        <v>0</v>
      </c>
      <c r="BF782" s="112">
        <f>IF(N782="snížená",J782,0)</f>
        <v>0</v>
      </c>
      <c r="BG782" s="112">
        <f>IF(N782="zákl. přenesená",J782,0)</f>
        <v>0</v>
      </c>
      <c r="BH782" s="112">
        <f>IF(N782="sníž. přenesená",J782,0)</f>
        <v>0</v>
      </c>
      <c r="BI782" s="112">
        <f>IF(N782="nulová",J782,0)</f>
        <v>0</v>
      </c>
      <c r="BJ782" s="24" t="s">
        <v>44</v>
      </c>
      <c r="BK782" s="112">
        <f>ROUND(I782*H782,2)</f>
        <v>0</v>
      </c>
      <c r="BL782" s="24" t="s">
        <v>333</v>
      </c>
      <c r="BM782" s="24" t="s">
        <v>617</v>
      </c>
    </row>
    <row r="783" spans="1:63" s="10" customFormat="1" ht="37.35" customHeight="1">
      <c r="A783" s="330"/>
      <c r="B783" s="331"/>
      <c r="C783" s="330"/>
      <c r="D783" s="335" t="s">
        <v>81</v>
      </c>
      <c r="E783" s="380" t="s">
        <v>618</v>
      </c>
      <c r="F783" s="380" t="s">
        <v>619</v>
      </c>
      <c r="G783" s="330"/>
      <c r="H783" s="330"/>
      <c r="I783" s="330"/>
      <c r="J783" s="381">
        <f>BK783</f>
        <v>0</v>
      </c>
      <c r="K783" s="330"/>
      <c r="L783" s="99"/>
      <c r="M783" s="101"/>
      <c r="N783" s="102"/>
      <c r="O783" s="102"/>
      <c r="P783" s="103">
        <f>SUM(P784:P788)</f>
        <v>0</v>
      </c>
      <c r="Q783" s="102"/>
      <c r="R783" s="103">
        <f>SUM(R784:R788)</f>
        <v>0</v>
      </c>
      <c r="S783" s="102"/>
      <c r="T783" s="104">
        <f>SUM(T784:T788)</f>
        <v>0</v>
      </c>
      <c r="AR783" s="100" t="s">
        <v>96</v>
      </c>
      <c r="AT783" s="105" t="s">
        <v>81</v>
      </c>
      <c r="AU783" s="105" t="s">
        <v>82</v>
      </c>
      <c r="AY783" s="100" t="s">
        <v>163</v>
      </c>
      <c r="BK783" s="106">
        <f>SUM(BK784:BK788)</f>
        <v>0</v>
      </c>
    </row>
    <row r="784" spans="1:65" s="1" customFormat="1" ht="22.5" customHeight="1">
      <c r="A784" s="267"/>
      <c r="B784" s="268"/>
      <c r="C784" s="338" t="s">
        <v>620</v>
      </c>
      <c r="D784" s="338" t="s">
        <v>165</v>
      </c>
      <c r="E784" s="339" t="s">
        <v>621</v>
      </c>
      <c r="F784" s="340" t="s">
        <v>622</v>
      </c>
      <c r="G784" s="341" t="s">
        <v>623</v>
      </c>
      <c r="H784" s="342">
        <v>36</v>
      </c>
      <c r="I784" s="107"/>
      <c r="J784" s="343">
        <f>ROUND(I784*H784,2)</f>
        <v>0</v>
      </c>
      <c r="K784" s="340" t="s">
        <v>169</v>
      </c>
      <c r="L784" s="38"/>
      <c r="M784" s="108" t="s">
        <v>5</v>
      </c>
      <c r="N784" s="109" t="s">
        <v>53</v>
      </c>
      <c r="O784" s="39"/>
      <c r="P784" s="110">
        <f>O784*H784</f>
        <v>0</v>
      </c>
      <c r="Q784" s="110">
        <v>0</v>
      </c>
      <c r="R784" s="110">
        <f>Q784*H784</f>
        <v>0</v>
      </c>
      <c r="S784" s="110">
        <v>0</v>
      </c>
      <c r="T784" s="111">
        <f>S784*H784</f>
        <v>0</v>
      </c>
      <c r="AR784" s="24" t="s">
        <v>624</v>
      </c>
      <c r="AT784" s="24" t="s">
        <v>165</v>
      </c>
      <c r="AU784" s="24" t="s">
        <v>44</v>
      </c>
      <c r="AY784" s="24" t="s">
        <v>163</v>
      </c>
      <c r="BE784" s="112">
        <f>IF(N784="základní",J784,0)</f>
        <v>0</v>
      </c>
      <c r="BF784" s="112">
        <f>IF(N784="snížená",J784,0)</f>
        <v>0</v>
      </c>
      <c r="BG784" s="112">
        <f>IF(N784="zákl. přenesená",J784,0)</f>
        <v>0</v>
      </c>
      <c r="BH784" s="112">
        <f>IF(N784="sníž. přenesená",J784,0)</f>
        <v>0</v>
      </c>
      <c r="BI784" s="112">
        <f>IF(N784="nulová",J784,0)</f>
        <v>0</v>
      </c>
      <c r="BJ784" s="24" t="s">
        <v>44</v>
      </c>
      <c r="BK784" s="112">
        <f>ROUND(I784*H784,2)</f>
        <v>0</v>
      </c>
      <c r="BL784" s="24" t="s">
        <v>624</v>
      </c>
      <c r="BM784" s="24" t="s">
        <v>625</v>
      </c>
    </row>
    <row r="785" spans="1:51" s="11" customFormat="1" ht="13.5">
      <c r="A785" s="344"/>
      <c r="B785" s="345"/>
      <c r="C785" s="344"/>
      <c r="D785" s="346" t="s">
        <v>171</v>
      </c>
      <c r="E785" s="347" t="s">
        <v>5</v>
      </c>
      <c r="F785" s="348" t="s">
        <v>626</v>
      </c>
      <c r="G785" s="344"/>
      <c r="H785" s="349" t="s">
        <v>5</v>
      </c>
      <c r="I785" s="344"/>
      <c r="J785" s="344"/>
      <c r="K785" s="344"/>
      <c r="L785" s="113"/>
      <c r="M785" s="116"/>
      <c r="N785" s="117"/>
      <c r="O785" s="117"/>
      <c r="P785" s="117"/>
      <c r="Q785" s="117"/>
      <c r="R785" s="117"/>
      <c r="S785" s="117"/>
      <c r="T785" s="118"/>
      <c r="AT785" s="114" t="s">
        <v>171</v>
      </c>
      <c r="AU785" s="114" t="s">
        <v>44</v>
      </c>
      <c r="AV785" s="11" t="s">
        <v>44</v>
      </c>
      <c r="AW785" s="11" t="s">
        <v>42</v>
      </c>
      <c r="AX785" s="11" t="s">
        <v>82</v>
      </c>
      <c r="AY785" s="114" t="s">
        <v>163</v>
      </c>
    </row>
    <row r="786" spans="1:51" s="11" customFormat="1" ht="13.5">
      <c r="A786" s="344"/>
      <c r="B786" s="345"/>
      <c r="C786" s="344"/>
      <c r="D786" s="346" t="s">
        <v>171</v>
      </c>
      <c r="E786" s="347" t="s">
        <v>5</v>
      </c>
      <c r="F786" s="348" t="s">
        <v>627</v>
      </c>
      <c r="G786" s="344"/>
      <c r="H786" s="349" t="s">
        <v>5</v>
      </c>
      <c r="I786" s="344"/>
      <c r="J786" s="344"/>
      <c r="K786" s="344"/>
      <c r="L786" s="113"/>
      <c r="M786" s="116"/>
      <c r="N786" s="117"/>
      <c r="O786" s="117"/>
      <c r="P786" s="117"/>
      <c r="Q786" s="117"/>
      <c r="R786" s="117"/>
      <c r="S786" s="117"/>
      <c r="T786" s="118"/>
      <c r="AT786" s="114" t="s">
        <v>171</v>
      </c>
      <c r="AU786" s="114" t="s">
        <v>44</v>
      </c>
      <c r="AV786" s="11" t="s">
        <v>44</v>
      </c>
      <c r="AW786" s="11" t="s">
        <v>42</v>
      </c>
      <c r="AX786" s="11" t="s">
        <v>82</v>
      </c>
      <c r="AY786" s="114" t="s">
        <v>163</v>
      </c>
    </row>
    <row r="787" spans="1:51" s="12" customFormat="1" ht="13.5">
      <c r="A787" s="350"/>
      <c r="B787" s="351"/>
      <c r="C787" s="350"/>
      <c r="D787" s="346" t="s">
        <v>171</v>
      </c>
      <c r="E787" s="352" t="s">
        <v>5</v>
      </c>
      <c r="F787" s="353" t="s">
        <v>628</v>
      </c>
      <c r="G787" s="350"/>
      <c r="H787" s="354">
        <v>36</v>
      </c>
      <c r="I787" s="350"/>
      <c r="J787" s="350"/>
      <c r="K787" s="350"/>
      <c r="L787" s="119"/>
      <c r="M787" s="122"/>
      <c r="N787" s="123"/>
      <c r="O787" s="123"/>
      <c r="P787" s="123"/>
      <c r="Q787" s="123"/>
      <c r="R787" s="123"/>
      <c r="S787" s="123"/>
      <c r="T787" s="124"/>
      <c r="AT787" s="120" t="s">
        <v>171</v>
      </c>
      <c r="AU787" s="120" t="s">
        <v>44</v>
      </c>
      <c r="AV787" s="12" t="s">
        <v>90</v>
      </c>
      <c r="AW787" s="12" t="s">
        <v>42</v>
      </c>
      <c r="AX787" s="12" t="s">
        <v>82</v>
      </c>
      <c r="AY787" s="120" t="s">
        <v>163</v>
      </c>
    </row>
    <row r="788" spans="1:51" s="14" customFormat="1" ht="13.5">
      <c r="A788" s="360"/>
      <c r="B788" s="361"/>
      <c r="C788" s="360"/>
      <c r="D788" s="346" t="s">
        <v>171</v>
      </c>
      <c r="E788" s="373" t="s">
        <v>5</v>
      </c>
      <c r="F788" s="374" t="s">
        <v>185</v>
      </c>
      <c r="G788" s="360"/>
      <c r="H788" s="375">
        <v>36</v>
      </c>
      <c r="I788" s="360"/>
      <c r="J788" s="360"/>
      <c r="K788" s="360"/>
      <c r="L788" s="130"/>
      <c r="M788" s="131"/>
      <c r="N788" s="132"/>
      <c r="O788" s="132"/>
      <c r="P788" s="132"/>
      <c r="Q788" s="132"/>
      <c r="R788" s="132"/>
      <c r="S788" s="132"/>
      <c r="T788" s="133"/>
      <c r="AT788" s="134" t="s">
        <v>171</v>
      </c>
      <c r="AU788" s="134" t="s">
        <v>44</v>
      </c>
      <c r="AV788" s="14" t="s">
        <v>96</v>
      </c>
      <c r="AW788" s="14" t="s">
        <v>42</v>
      </c>
      <c r="AX788" s="14" t="s">
        <v>44</v>
      </c>
      <c r="AY788" s="134" t="s">
        <v>163</v>
      </c>
    </row>
    <row r="789" spans="1:63" s="10" customFormat="1" ht="37.35" customHeight="1">
      <c r="A789" s="330"/>
      <c r="B789" s="331"/>
      <c r="C789" s="330"/>
      <c r="D789" s="332" t="s">
        <v>81</v>
      </c>
      <c r="E789" s="333" t="s">
        <v>629</v>
      </c>
      <c r="F789" s="333" t="s">
        <v>630</v>
      </c>
      <c r="G789" s="330"/>
      <c r="H789" s="330"/>
      <c r="I789" s="330"/>
      <c r="J789" s="334">
        <f>BK789</f>
        <v>0</v>
      </c>
      <c r="K789" s="330"/>
      <c r="L789" s="99"/>
      <c r="M789" s="101"/>
      <c r="N789" s="102"/>
      <c r="O789" s="102"/>
      <c r="P789" s="103">
        <f>P790+P792</f>
        <v>0</v>
      </c>
      <c r="Q789" s="102"/>
      <c r="R789" s="103">
        <f>R790+R792</f>
        <v>0</v>
      </c>
      <c r="S789" s="102"/>
      <c r="T789" s="104">
        <f>T790+T792</f>
        <v>0</v>
      </c>
      <c r="AR789" s="100" t="s">
        <v>99</v>
      </c>
      <c r="AT789" s="105" t="s">
        <v>81</v>
      </c>
      <c r="AU789" s="105" t="s">
        <v>82</v>
      </c>
      <c r="AY789" s="100" t="s">
        <v>163</v>
      </c>
      <c r="BK789" s="106">
        <f>BK790+BK792</f>
        <v>0</v>
      </c>
    </row>
    <row r="790" spans="1:63" s="10" customFormat="1" ht="19.9" customHeight="1">
      <c r="A790" s="330"/>
      <c r="B790" s="331"/>
      <c r="C790" s="330"/>
      <c r="D790" s="335" t="s">
        <v>81</v>
      </c>
      <c r="E790" s="336" t="s">
        <v>631</v>
      </c>
      <c r="F790" s="336" t="s">
        <v>632</v>
      </c>
      <c r="G790" s="330"/>
      <c r="H790" s="330"/>
      <c r="I790" s="330"/>
      <c r="J790" s="337">
        <f>BK790</f>
        <v>0</v>
      </c>
      <c r="K790" s="330"/>
      <c r="L790" s="99"/>
      <c r="M790" s="101"/>
      <c r="N790" s="102"/>
      <c r="O790" s="102"/>
      <c r="P790" s="103">
        <f>P791</f>
        <v>0</v>
      </c>
      <c r="Q790" s="102"/>
      <c r="R790" s="103">
        <f>R791</f>
        <v>0</v>
      </c>
      <c r="S790" s="102"/>
      <c r="T790" s="104">
        <f>T791</f>
        <v>0</v>
      </c>
      <c r="AR790" s="100" t="s">
        <v>99</v>
      </c>
      <c r="AT790" s="105" t="s">
        <v>81</v>
      </c>
      <c r="AU790" s="105" t="s">
        <v>44</v>
      </c>
      <c r="AY790" s="100" t="s">
        <v>163</v>
      </c>
      <c r="BK790" s="106">
        <f>BK791</f>
        <v>0</v>
      </c>
    </row>
    <row r="791" spans="1:65" s="1" customFormat="1" ht="22.5" customHeight="1">
      <c r="A791" s="267"/>
      <c r="B791" s="268"/>
      <c r="C791" s="338" t="s">
        <v>633</v>
      </c>
      <c r="D791" s="338" t="s">
        <v>165</v>
      </c>
      <c r="E791" s="339" t="s">
        <v>634</v>
      </c>
      <c r="F791" s="340" t="s">
        <v>635</v>
      </c>
      <c r="G791" s="341" t="s">
        <v>168</v>
      </c>
      <c r="H791" s="342">
        <v>1</v>
      </c>
      <c r="I791" s="107"/>
      <c r="J791" s="343">
        <f>ROUND(I791*H791,2)</f>
        <v>0</v>
      </c>
      <c r="K791" s="340" t="s">
        <v>169</v>
      </c>
      <c r="L791" s="38"/>
      <c r="M791" s="108" t="s">
        <v>5</v>
      </c>
      <c r="N791" s="109" t="s">
        <v>53</v>
      </c>
      <c r="O791" s="39"/>
      <c r="P791" s="110">
        <f>O791*H791</f>
        <v>0</v>
      </c>
      <c r="Q791" s="110">
        <v>0</v>
      </c>
      <c r="R791" s="110">
        <f>Q791*H791</f>
        <v>0</v>
      </c>
      <c r="S791" s="110">
        <v>0</v>
      </c>
      <c r="T791" s="111">
        <f>S791*H791</f>
        <v>0</v>
      </c>
      <c r="AR791" s="24" t="s">
        <v>636</v>
      </c>
      <c r="AT791" s="24" t="s">
        <v>165</v>
      </c>
      <c r="AU791" s="24" t="s">
        <v>90</v>
      </c>
      <c r="AY791" s="24" t="s">
        <v>163</v>
      </c>
      <c r="BE791" s="112">
        <f>IF(N791="základní",J791,0)</f>
        <v>0</v>
      </c>
      <c r="BF791" s="112">
        <f>IF(N791="snížená",J791,0)</f>
        <v>0</v>
      </c>
      <c r="BG791" s="112">
        <f>IF(N791="zákl. přenesená",J791,0)</f>
        <v>0</v>
      </c>
      <c r="BH791" s="112">
        <f>IF(N791="sníž. přenesená",J791,0)</f>
        <v>0</v>
      </c>
      <c r="BI791" s="112">
        <f>IF(N791="nulová",J791,0)</f>
        <v>0</v>
      </c>
      <c r="BJ791" s="24" t="s">
        <v>44</v>
      </c>
      <c r="BK791" s="112">
        <f>ROUND(I791*H791,2)</f>
        <v>0</v>
      </c>
      <c r="BL791" s="24" t="s">
        <v>636</v>
      </c>
      <c r="BM791" s="24" t="s">
        <v>637</v>
      </c>
    </row>
    <row r="792" spans="1:63" s="10" customFormat="1" ht="29.85" customHeight="1">
      <c r="A792" s="330"/>
      <c r="B792" s="331"/>
      <c r="C792" s="330"/>
      <c r="D792" s="335" t="s">
        <v>81</v>
      </c>
      <c r="E792" s="336" t="s">
        <v>638</v>
      </c>
      <c r="F792" s="336" t="s">
        <v>639</v>
      </c>
      <c r="G792" s="330"/>
      <c r="H792" s="330"/>
      <c r="I792" s="330"/>
      <c r="J792" s="337">
        <f>BK792</f>
        <v>0</v>
      </c>
      <c r="K792" s="330"/>
      <c r="L792" s="99"/>
      <c r="M792" s="101"/>
      <c r="N792" s="102"/>
      <c r="O792" s="102"/>
      <c r="P792" s="103">
        <f>P793</f>
        <v>0</v>
      </c>
      <c r="Q792" s="102"/>
      <c r="R792" s="103">
        <f>R793</f>
        <v>0</v>
      </c>
      <c r="S792" s="102"/>
      <c r="T792" s="104">
        <f>T793</f>
        <v>0</v>
      </c>
      <c r="AR792" s="100" t="s">
        <v>99</v>
      </c>
      <c r="AT792" s="105" t="s">
        <v>81</v>
      </c>
      <c r="AU792" s="105" t="s">
        <v>44</v>
      </c>
      <c r="AY792" s="100" t="s">
        <v>163</v>
      </c>
      <c r="BK792" s="106">
        <f>BK793</f>
        <v>0</v>
      </c>
    </row>
    <row r="793" spans="1:65" s="1" customFormat="1" ht="31.5" customHeight="1">
      <c r="A793" s="267"/>
      <c r="B793" s="268"/>
      <c r="C793" s="338" t="s">
        <v>640</v>
      </c>
      <c r="D793" s="338" t="s">
        <v>165</v>
      </c>
      <c r="E793" s="339" t="s">
        <v>641</v>
      </c>
      <c r="F793" s="340" t="s">
        <v>642</v>
      </c>
      <c r="G793" s="341" t="s">
        <v>643</v>
      </c>
      <c r="H793" s="342">
        <v>585</v>
      </c>
      <c r="I793" s="107"/>
      <c r="J793" s="343">
        <f>ROUND(I793*H793,2)</f>
        <v>0</v>
      </c>
      <c r="K793" s="340" t="s">
        <v>169</v>
      </c>
      <c r="L793" s="38"/>
      <c r="M793" s="108" t="s">
        <v>5</v>
      </c>
      <c r="N793" s="141" t="s">
        <v>53</v>
      </c>
      <c r="O793" s="142"/>
      <c r="P793" s="143">
        <f>O793*H793</f>
        <v>0</v>
      </c>
      <c r="Q793" s="143">
        <v>0</v>
      </c>
      <c r="R793" s="143">
        <f>Q793*H793</f>
        <v>0</v>
      </c>
      <c r="S793" s="143">
        <v>0</v>
      </c>
      <c r="T793" s="144">
        <f>S793*H793</f>
        <v>0</v>
      </c>
      <c r="AR793" s="24" t="s">
        <v>636</v>
      </c>
      <c r="AT793" s="24" t="s">
        <v>165</v>
      </c>
      <c r="AU793" s="24" t="s">
        <v>90</v>
      </c>
      <c r="AY793" s="24" t="s">
        <v>163</v>
      </c>
      <c r="BE793" s="112">
        <f>IF(N793="základní",J793,0)</f>
        <v>0</v>
      </c>
      <c r="BF793" s="112">
        <f>IF(N793="snížená",J793,0)</f>
        <v>0</v>
      </c>
      <c r="BG793" s="112">
        <f>IF(N793="zákl. přenesená",J793,0)</f>
        <v>0</v>
      </c>
      <c r="BH793" s="112">
        <f>IF(N793="sníž. přenesená",J793,0)</f>
        <v>0</v>
      </c>
      <c r="BI793" s="112">
        <f>IF(N793="nulová",J793,0)</f>
        <v>0</v>
      </c>
      <c r="BJ793" s="24" t="s">
        <v>44</v>
      </c>
      <c r="BK793" s="112">
        <f>ROUND(I793*H793,2)</f>
        <v>0</v>
      </c>
      <c r="BL793" s="24" t="s">
        <v>636</v>
      </c>
      <c r="BM793" s="24" t="s">
        <v>644</v>
      </c>
    </row>
    <row r="794" spans="1:12" s="1" customFormat="1" ht="6.95" customHeight="1">
      <c r="A794" s="267"/>
      <c r="B794" s="294"/>
      <c r="C794" s="295"/>
      <c r="D794" s="295"/>
      <c r="E794" s="295"/>
      <c r="F794" s="295"/>
      <c r="G794" s="295"/>
      <c r="H794" s="295"/>
      <c r="I794" s="295"/>
      <c r="J794" s="295"/>
      <c r="K794" s="295"/>
      <c r="L794" s="38"/>
    </row>
  </sheetData>
  <sheetProtection password="C712" sheet="1" objects="1" scenarios="1"/>
  <autoFilter ref="C89:K793"/>
  <mergeCells count="9">
    <mergeCell ref="E80:H80"/>
    <mergeCell ref="E82:H8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603"/>
  <sheetViews>
    <sheetView showGridLines="0" workbookViewId="0" topLeftCell="A1">
      <pane ySplit="1" topLeftCell="A586" activePane="bottomLeft" state="frozen"/>
      <selection pane="bottomLeft" activeCell="I602" sqref="I602"/>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8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89"/>
      <c r="C1" s="89"/>
      <c r="D1" s="90" t="s">
        <v>1</v>
      </c>
      <c r="E1" s="89"/>
      <c r="F1" s="91" t="s">
        <v>120</v>
      </c>
      <c r="G1" s="524" t="s">
        <v>121</v>
      </c>
      <c r="H1" s="524"/>
      <c r="I1" s="92"/>
      <c r="J1" s="91" t="s">
        <v>122</v>
      </c>
      <c r="K1" s="90" t="s">
        <v>123</v>
      </c>
      <c r="L1" s="91" t="s">
        <v>124</v>
      </c>
      <c r="M1" s="91"/>
      <c r="N1" s="91"/>
      <c r="O1" s="91"/>
      <c r="P1" s="91"/>
      <c r="Q1" s="91"/>
      <c r="R1" s="91"/>
      <c r="S1" s="91"/>
      <c r="T1" s="91"/>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46" ht="36.95" customHeight="1">
      <c r="A2" s="258"/>
      <c r="B2" s="258"/>
      <c r="C2" s="258"/>
      <c r="D2" s="258"/>
      <c r="E2" s="258"/>
      <c r="F2" s="258"/>
      <c r="G2" s="258"/>
      <c r="H2" s="258"/>
      <c r="I2" s="258"/>
      <c r="J2" s="258"/>
      <c r="K2" s="258"/>
      <c r="L2" s="464" t="s">
        <v>8</v>
      </c>
      <c r="M2" s="465"/>
      <c r="N2" s="465"/>
      <c r="O2" s="465"/>
      <c r="P2" s="465"/>
      <c r="Q2" s="465"/>
      <c r="R2" s="465"/>
      <c r="S2" s="465"/>
      <c r="T2" s="465"/>
      <c r="U2" s="465"/>
      <c r="V2" s="465"/>
      <c r="AT2" s="24" t="s">
        <v>92</v>
      </c>
    </row>
    <row r="3" spans="1:46" ht="6.95" customHeight="1">
      <c r="A3" s="258"/>
      <c r="B3" s="259"/>
      <c r="C3" s="260"/>
      <c r="D3" s="260"/>
      <c r="E3" s="260"/>
      <c r="F3" s="260"/>
      <c r="G3" s="260"/>
      <c r="H3" s="260"/>
      <c r="I3" s="260"/>
      <c r="J3" s="260"/>
      <c r="K3" s="261"/>
      <c r="AT3" s="24" t="s">
        <v>90</v>
      </c>
    </row>
    <row r="4" spans="1:46" ht="36.95" customHeight="1">
      <c r="A4" s="258"/>
      <c r="B4" s="262"/>
      <c r="C4" s="263"/>
      <c r="D4" s="264" t="s">
        <v>125</v>
      </c>
      <c r="E4" s="263"/>
      <c r="F4" s="263"/>
      <c r="G4" s="263"/>
      <c r="H4" s="263"/>
      <c r="I4" s="263"/>
      <c r="J4" s="263"/>
      <c r="K4" s="265"/>
      <c r="M4" s="31" t="s">
        <v>13</v>
      </c>
      <c r="AT4" s="24" t="s">
        <v>6</v>
      </c>
    </row>
    <row r="5" spans="1:11" ht="6.95" customHeight="1">
      <c r="A5" s="258"/>
      <c r="B5" s="262"/>
      <c r="C5" s="263"/>
      <c r="D5" s="263"/>
      <c r="E5" s="263"/>
      <c r="F5" s="263"/>
      <c r="G5" s="263"/>
      <c r="H5" s="263"/>
      <c r="I5" s="263"/>
      <c r="J5" s="263"/>
      <c r="K5" s="265"/>
    </row>
    <row r="6" spans="1:11" ht="15">
      <c r="A6" s="258"/>
      <c r="B6" s="262"/>
      <c r="C6" s="263"/>
      <c r="D6" s="266" t="s">
        <v>19</v>
      </c>
      <c r="E6" s="263"/>
      <c r="F6" s="263"/>
      <c r="G6" s="263"/>
      <c r="H6" s="263"/>
      <c r="I6" s="263"/>
      <c r="J6" s="263"/>
      <c r="K6" s="265"/>
    </row>
    <row r="7" spans="1:11" ht="22.5" customHeight="1">
      <c r="A7" s="258"/>
      <c r="B7" s="262"/>
      <c r="C7" s="263"/>
      <c r="D7" s="263"/>
      <c r="E7" s="525" t="str">
        <f>'Rekapitulace stavby'!K6</f>
        <v>Výměna nevyhovujících požárních uzávěrů objektů - Masarykova nemocnice Úl.</v>
      </c>
      <c r="F7" s="526"/>
      <c r="G7" s="526"/>
      <c r="H7" s="526"/>
      <c r="I7" s="263"/>
      <c r="J7" s="263"/>
      <c r="K7" s="265"/>
    </row>
    <row r="8" spans="1:11" s="1" customFormat="1" ht="15">
      <c r="A8" s="267"/>
      <c r="B8" s="268"/>
      <c r="C8" s="269"/>
      <c r="D8" s="266" t="s">
        <v>126</v>
      </c>
      <c r="E8" s="269"/>
      <c r="F8" s="269"/>
      <c r="G8" s="269"/>
      <c r="H8" s="269"/>
      <c r="I8" s="269"/>
      <c r="J8" s="269"/>
      <c r="K8" s="270"/>
    </row>
    <row r="9" spans="1:11" s="1" customFormat="1" ht="36.95" customHeight="1">
      <c r="A9" s="267"/>
      <c r="B9" s="268"/>
      <c r="C9" s="269"/>
      <c r="D9" s="269"/>
      <c r="E9" s="527" t="s">
        <v>645</v>
      </c>
      <c r="F9" s="528"/>
      <c r="G9" s="528"/>
      <c r="H9" s="528"/>
      <c r="I9" s="269"/>
      <c r="J9" s="269"/>
      <c r="K9" s="270"/>
    </row>
    <row r="10" spans="1:11" s="1" customFormat="1" ht="13.5">
      <c r="A10" s="267"/>
      <c r="B10" s="268"/>
      <c r="C10" s="269"/>
      <c r="D10" s="269"/>
      <c r="E10" s="269"/>
      <c r="F10" s="269"/>
      <c r="G10" s="269"/>
      <c r="H10" s="269"/>
      <c r="I10" s="269"/>
      <c r="J10" s="269"/>
      <c r="K10" s="270"/>
    </row>
    <row r="11" spans="1:11" s="1" customFormat="1" ht="14.45" customHeight="1">
      <c r="A11" s="267"/>
      <c r="B11" s="268"/>
      <c r="C11" s="269"/>
      <c r="D11" s="266" t="s">
        <v>21</v>
      </c>
      <c r="E11" s="269"/>
      <c r="F11" s="271" t="s">
        <v>22</v>
      </c>
      <c r="G11" s="269"/>
      <c r="H11" s="269"/>
      <c r="I11" s="266" t="s">
        <v>23</v>
      </c>
      <c r="J11" s="271" t="s">
        <v>24</v>
      </c>
      <c r="K11" s="270"/>
    </row>
    <row r="12" spans="1:11" s="1" customFormat="1" ht="14.45" customHeight="1">
      <c r="A12" s="267"/>
      <c r="B12" s="268"/>
      <c r="C12" s="269"/>
      <c r="D12" s="266" t="s">
        <v>25</v>
      </c>
      <c r="E12" s="269"/>
      <c r="F12" s="271" t="s">
        <v>26</v>
      </c>
      <c r="G12" s="269"/>
      <c r="H12" s="269"/>
      <c r="I12" s="266" t="s">
        <v>27</v>
      </c>
      <c r="J12" s="272" t="str">
        <f>'Rekapitulace stavby'!AN8</f>
        <v>09.02.2017</v>
      </c>
      <c r="K12" s="270"/>
    </row>
    <row r="13" spans="1:11" s="1" customFormat="1" ht="21.75" customHeight="1">
      <c r="A13" s="267"/>
      <c r="B13" s="268"/>
      <c r="C13" s="269"/>
      <c r="D13" s="273" t="s">
        <v>29</v>
      </c>
      <c r="E13" s="269"/>
      <c r="F13" s="274" t="s">
        <v>30</v>
      </c>
      <c r="G13" s="269"/>
      <c r="H13" s="269"/>
      <c r="I13" s="273" t="s">
        <v>31</v>
      </c>
      <c r="J13" s="274" t="s">
        <v>32</v>
      </c>
      <c r="K13" s="270"/>
    </row>
    <row r="14" spans="1:11" s="1" customFormat="1" ht="14.45" customHeight="1">
      <c r="A14" s="267"/>
      <c r="B14" s="268"/>
      <c r="C14" s="269"/>
      <c r="D14" s="266" t="s">
        <v>33</v>
      </c>
      <c r="E14" s="269"/>
      <c r="F14" s="269"/>
      <c r="G14" s="269"/>
      <c r="H14" s="269"/>
      <c r="I14" s="266" t="s">
        <v>34</v>
      </c>
      <c r="J14" s="271" t="s">
        <v>35</v>
      </c>
      <c r="K14" s="270"/>
    </row>
    <row r="15" spans="1:11" s="1" customFormat="1" ht="18" customHeight="1">
      <c r="A15" s="267"/>
      <c r="B15" s="268"/>
      <c r="C15" s="269"/>
      <c r="D15" s="269"/>
      <c r="E15" s="271" t="s">
        <v>36</v>
      </c>
      <c r="F15" s="269"/>
      <c r="G15" s="269"/>
      <c r="H15" s="269"/>
      <c r="I15" s="266" t="s">
        <v>37</v>
      </c>
      <c r="J15" s="271" t="s">
        <v>38</v>
      </c>
      <c r="K15" s="270"/>
    </row>
    <row r="16" spans="1:11" s="1" customFormat="1" ht="6.95" customHeight="1">
      <c r="A16" s="267"/>
      <c r="B16" s="268"/>
      <c r="C16" s="269"/>
      <c r="D16" s="269"/>
      <c r="E16" s="269"/>
      <c r="F16" s="269"/>
      <c r="G16" s="269"/>
      <c r="H16" s="269"/>
      <c r="I16" s="269"/>
      <c r="J16" s="269"/>
      <c r="K16" s="270"/>
    </row>
    <row r="17" spans="1:11" s="1" customFormat="1" ht="14.45" customHeight="1">
      <c r="A17" s="267"/>
      <c r="B17" s="268"/>
      <c r="C17" s="269"/>
      <c r="D17" s="266" t="s">
        <v>39</v>
      </c>
      <c r="E17" s="269"/>
      <c r="F17" s="269"/>
      <c r="G17" s="269"/>
      <c r="H17" s="269"/>
      <c r="I17" s="266" t="s">
        <v>34</v>
      </c>
      <c r="J17" s="271" t="str">
        <f>IF('Rekapitulace stavby'!AN13="Vyplň údaj","",IF('Rekapitulace stavby'!AN13="","",'Rekapitulace stavby'!AN13))</f>
        <v/>
      </c>
      <c r="K17" s="270"/>
    </row>
    <row r="18" spans="1:11" s="1" customFormat="1" ht="18" customHeight="1">
      <c r="A18" s="267"/>
      <c r="B18" s="268"/>
      <c r="C18" s="269"/>
      <c r="D18" s="269"/>
      <c r="E18" s="271" t="str">
        <f>IF('Rekapitulace stavby'!E14="Vyplň údaj","",IF('Rekapitulace stavby'!E14="","",'Rekapitulace stavby'!E14))</f>
        <v/>
      </c>
      <c r="F18" s="269"/>
      <c r="G18" s="269"/>
      <c r="H18" s="269"/>
      <c r="I18" s="266" t="s">
        <v>37</v>
      </c>
      <c r="J18" s="271" t="str">
        <f>IF('Rekapitulace stavby'!AN14="Vyplň údaj","",IF('Rekapitulace stavby'!AN14="","",'Rekapitulace stavby'!AN14))</f>
        <v/>
      </c>
      <c r="K18" s="270"/>
    </row>
    <row r="19" spans="1:11" s="1" customFormat="1" ht="6.95" customHeight="1">
      <c r="A19" s="267"/>
      <c r="B19" s="268"/>
      <c r="C19" s="269"/>
      <c r="D19" s="269"/>
      <c r="E19" s="269"/>
      <c r="F19" s="269"/>
      <c r="G19" s="269"/>
      <c r="H19" s="269"/>
      <c r="I19" s="269"/>
      <c r="J19" s="269"/>
      <c r="K19" s="270"/>
    </row>
    <row r="20" spans="1:11" s="1" customFormat="1" ht="14.45" customHeight="1">
      <c r="A20" s="267"/>
      <c r="B20" s="268"/>
      <c r="C20" s="269"/>
      <c r="D20" s="266" t="s">
        <v>41</v>
      </c>
      <c r="E20" s="269"/>
      <c r="F20" s="269"/>
      <c r="G20" s="269"/>
      <c r="H20" s="269"/>
      <c r="I20" s="266" t="s">
        <v>34</v>
      </c>
      <c r="J20" s="271" t="s">
        <v>5</v>
      </c>
      <c r="K20" s="270"/>
    </row>
    <row r="21" spans="1:11" s="1" customFormat="1" ht="18" customHeight="1">
      <c r="A21" s="267"/>
      <c r="B21" s="268"/>
      <c r="C21" s="269"/>
      <c r="D21" s="269"/>
      <c r="E21" s="271" t="s">
        <v>43</v>
      </c>
      <c r="F21" s="269"/>
      <c r="G21" s="269"/>
      <c r="H21" s="269"/>
      <c r="I21" s="266" t="s">
        <v>37</v>
      </c>
      <c r="J21" s="271" t="s">
        <v>5</v>
      </c>
      <c r="K21" s="270"/>
    </row>
    <row r="22" spans="1:11" s="1" customFormat="1" ht="6.95" customHeight="1">
      <c r="A22" s="267"/>
      <c r="B22" s="268"/>
      <c r="C22" s="269"/>
      <c r="D22" s="269"/>
      <c r="E22" s="269"/>
      <c r="F22" s="269"/>
      <c r="G22" s="269"/>
      <c r="H22" s="269"/>
      <c r="I22" s="269"/>
      <c r="J22" s="269"/>
      <c r="K22" s="270"/>
    </row>
    <row r="23" spans="1:11" s="1" customFormat="1" ht="14.45" customHeight="1">
      <c r="A23" s="267"/>
      <c r="B23" s="268"/>
      <c r="C23" s="269"/>
      <c r="D23" s="266" t="s">
        <v>45</v>
      </c>
      <c r="E23" s="269"/>
      <c r="F23" s="269"/>
      <c r="G23" s="269"/>
      <c r="H23" s="269"/>
      <c r="I23" s="269"/>
      <c r="J23" s="269"/>
      <c r="K23" s="270"/>
    </row>
    <row r="24" spans="1:11" s="6" customFormat="1" ht="63" customHeight="1">
      <c r="A24" s="275"/>
      <c r="B24" s="276"/>
      <c r="C24" s="277"/>
      <c r="D24" s="277"/>
      <c r="E24" s="529" t="s">
        <v>47</v>
      </c>
      <c r="F24" s="529"/>
      <c r="G24" s="529"/>
      <c r="H24" s="529"/>
      <c r="I24" s="277"/>
      <c r="J24" s="277"/>
      <c r="K24" s="278"/>
    </row>
    <row r="25" spans="1:11" s="1" customFormat="1" ht="6.95" customHeight="1">
      <c r="A25" s="267"/>
      <c r="B25" s="268"/>
      <c r="C25" s="269"/>
      <c r="D25" s="269"/>
      <c r="E25" s="269"/>
      <c r="F25" s="269"/>
      <c r="G25" s="269"/>
      <c r="H25" s="269"/>
      <c r="I25" s="269"/>
      <c r="J25" s="269"/>
      <c r="K25" s="270"/>
    </row>
    <row r="26" spans="1:11" s="1" customFormat="1" ht="6.95" customHeight="1">
      <c r="A26" s="267"/>
      <c r="B26" s="268"/>
      <c r="C26" s="269"/>
      <c r="D26" s="279"/>
      <c r="E26" s="279"/>
      <c r="F26" s="279"/>
      <c r="G26" s="279"/>
      <c r="H26" s="279"/>
      <c r="I26" s="279"/>
      <c r="J26" s="279"/>
      <c r="K26" s="280"/>
    </row>
    <row r="27" spans="1:11" s="1" customFormat="1" ht="25.35" customHeight="1">
      <c r="A27" s="267"/>
      <c r="B27" s="268"/>
      <c r="C27" s="269"/>
      <c r="D27" s="281" t="s">
        <v>48</v>
      </c>
      <c r="E27" s="269"/>
      <c r="F27" s="269"/>
      <c r="G27" s="269"/>
      <c r="H27" s="269"/>
      <c r="I27" s="269"/>
      <c r="J27" s="282">
        <f>ROUND(J90,0)</f>
        <v>0</v>
      </c>
      <c r="K27" s="270"/>
    </row>
    <row r="28" spans="1:11" s="1" customFormat="1" ht="6.95" customHeight="1">
      <c r="A28" s="267"/>
      <c r="B28" s="268"/>
      <c r="C28" s="269"/>
      <c r="D28" s="279"/>
      <c r="E28" s="279"/>
      <c r="F28" s="279"/>
      <c r="G28" s="279"/>
      <c r="H28" s="279"/>
      <c r="I28" s="279"/>
      <c r="J28" s="279"/>
      <c r="K28" s="280"/>
    </row>
    <row r="29" spans="1:11" s="1" customFormat="1" ht="14.45" customHeight="1">
      <c r="A29" s="267"/>
      <c r="B29" s="268"/>
      <c r="C29" s="269"/>
      <c r="D29" s="269"/>
      <c r="E29" s="269"/>
      <c r="F29" s="283" t="s">
        <v>50</v>
      </c>
      <c r="G29" s="269"/>
      <c r="H29" s="269"/>
      <c r="I29" s="283" t="s">
        <v>49</v>
      </c>
      <c r="J29" s="283" t="s">
        <v>51</v>
      </c>
      <c r="K29" s="270"/>
    </row>
    <row r="30" spans="1:11" s="1" customFormat="1" ht="14.45" customHeight="1">
      <c r="A30" s="267"/>
      <c r="B30" s="268"/>
      <c r="C30" s="269"/>
      <c r="D30" s="284" t="s">
        <v>52</v>
      </c>
      <c r="E30" s="284" t="s">
        <v>53</v>
      </c>
      <c r="F30" s="285">
        <f>ROUND(SUM(BE90:BE602),0)</f>
        <v>0</v>
      </c>
      <c r="G30" s="269"/>
      <c r="H30" s="269"/>
      <c r="I30" s="286">
        <v>0.21</v>
      </c>
      <c r="J30" s="285">
        <f>ROUND(ROUND((SUM(BE90:BE602)),0)*I30,1)</f>
        <v>0</v>
      </c>
      <c r="K30" s="270"/>
    </row>
    <row r="31" spans="1:11" s="1" customFormat="1" ht="14.45" customHeight="1">
      <c r="A31" s="267"/>
      <c r="B31" s="268"/>
      <c r="C31" s="269"/>
      <c r="D31" s="269"/>
      <c r="E31" s="284" t="s">
        <v>54</v>
      </c>
      <c r="F31" s="285">
        <f>ROUND(SUM(BF90:BF602),0)</f>
        <v>0</v>
      </c>
      <c r="G31" s="269"/>
      <c r="H31" s="269"/>
      <c r="I31" s="286">
        <v>0.15</v>
      </c>
      <c r="J31" s="285">
        <f>ROUND(ROUND((SUM(BF90:BF602)),0)*I31,1)</f>
        <v>0</v>
      </c>
      <c r="K31" s="270"/>
    </row>
    <row r="32" spans="1:11" s="1" customFormat="1" ht="14.45" customHeight="1" hidden="1">
      <c r="A32" s="267"/>
      <c r="B32" s="268"/>
      <c r="C32" s="269"/>
      <c r="D32" s="269"/>
      <c r="E32" s="284" t="s">
        <v>55</v>
      </c>
      <c r="F32" s="285">
        <f>ROUND(SUM(BG90:BG602),0)</f>
        <v>0</v>
      </c>
      <c r="G32" s="269"/>
      <c r="H32" s="269"/>
      <c r="I32" s="286">
        <v>0.21</v>
      </c>
      <c r="J32" s="285">
        <v>0</v>
      </c>
      <c r="K32" s="270"/>
    </row>
    <row r="33" spans="1:11" s="1" customFormat="1" ht="14.45" customHeight="1" hidden="1">
      <c r="A33" s="267"/>
      <c r="B33" s="268"/>
      <c r="C33" s="269"/>
      <c r="D33" s="269"/>
      <c r="E33" s="284" t="s">
        <v>56</v>
      </c>
      <c r="F33" s="285">
        <f>ROUND(SUM(BH90:BH602),0)</f>
        <v>0</v>
      </c>
      <c r="G33" s="269"/>
      <c r="H33" s="269"/>
      <c r="I33" s="286">
        <v>0.15</v>
      </c>
      <c r="J33" s="285">
        <v>0</v>
      </c>
      <c r="K33" s="270"/>
    </row>
    <row r="34" spans="1:11" s="1" customFormat="1" ht="14.45" customHeight="1" hidden="1">
      <c r="A34" s="267"/>
      <c r="B34" s="268"/>
      <c r="C34" s="269"/>
      <c r="D34" s="269"/>
      <c r="E34" s="284" t="s">
        <v>57</v>
      </c>
      <c r="F34" s="285">
        <f>ROUND(SUM(BI90:BI602),0)</f>
        <v>0</v>
      </c>
      <c r="G34" s="269"/>
      <c r="H34" s="269"/>
      <c r="I34" s="286">
        <v>0</v>
      </c>
      <c r="J34" s="285">
        <v>0</v>
      </c>
      <c r="K34" s="270"/>
    </row>
    <row r="35" spans="1:11" s="1" customFormat="1" ht="6.95" customHeight="1">
      <c r="A35" s="267"/>
      <c r="B35" s="268"/>
      <c r="C35" s="269"/>
      <c r="D35" s="269"/>
      <c r="E35" s="269"/>
      <c r="F35" s="269"/>
      <c r="G35" s="269"/>
      <c r="H35" s="269"/>
      <c r="I35" s="269"/>
      <c r="J35" s="269"/>
      <c r="K35" s="270"/>
    </row>
    <row r="36" spans="1:11" s="1" customFormat="1" ht="25.35" customHeight="1">
      <c r="A36" s="267"/>
      <c r="B36" s="268"/>
      <c r="C36" s="287"/>
      <c r="D36" s="288" t="s">
        <v>58</v>
      </c>
      <c r="E36" s="289"/>
      <c r="F36" s="289"/>
      <c r="G36" s="290" t="s">
        <v>59</v>
      </c>
      <c r="H36" s="291" t="s">
        <v>60</v>
      </c>
      <c r="I36" s="289"/>
      <c r="J36" s="292">
        <f>SUM(J27:J34)</f>
        <v>0</v>
      </c>
      <c r="K36" s="293"/>
    </row>
    <row r="37" spans="1:11" s="1" customFormat="1" ht="14.45" customHeight="1">
      <c r="A37" s="267"/>
      <c r="B37" s="294"/>
      <c r="C37" s="295"/>
      <c r="D37" s="295"/>
      <c r="E37" s="295"/>
      <c r="F37" s="295"/>
      <c r="G37" s="295"/>
      <c r="H37" s="295"/>
      <c r="I37" s="295"/>
      <c r="J37" s="295"/>
      <c r="K37" s="296"/>
    </row>
    <row r="38" spans="1:11" ht="13.5">
      <c r="A38" s="258"/>
      <c r="B38" s="258"/>
      <c r="C38" s="258"/>
      <c r="D38" s="258"/>
      <c r="E38" s="258"/>
      <c r="F38" s="258"/>
      <c r="G38" s="258"/>
      <c r="H38" s="258"/>
      <c r="I38" s="258"/>
      <c r="J38" s="258"/>
      <c r="K38" s="258"/>
    </row>
    <row r="39" spans="1:11" ht="13.5">
      <c r="A39" s="258"/>
      <c r="B39" s="258"/>
      <c r="C39" s="258"/>
      <c r="D39" s="258"/>
      <c r="E39" s="258"/>
      <c r="F39" s="258"/>
      <c r="G39" s="258"/>
      <c r="H39" s="258"/>
      <c r="I39" s="258"/>
      <c r="J39" s="258"/>
      <c r="K39" s="258"/>
    </row>
    <row r="40" spans="1:11" ht="13.5">
      <c r="A40" s="258"/>
      <c r="B40" s="258"/>
      <c r="C40" s="258"/>
      <c r="D40" s="258"/>
      <c r="E40" s="258"/>
      <c r="F40" s="258"/>
      <c r="G40" s="258"/>
      <c r="H40" s="258"/>
      <c r="I40" s="258"/>
      <c r="J40" s="258"/>
      <c r="K40" s="258"/>
    </row>
    <row r="41" spans="1:11" s="1" customFormat="1" ht="6.95" customHeight="1">
      <c r="A41" s="267"/>
      <c r="B41" s="297"/>
      <c r="C41" s="298"/>
      <c r="D41" s="298"/>
      <c r="E41" s="298"/>
      <c r="F41" s="298"/>
      <c r="G41" s="298"/>
      <c r="H41" s="298"/>
      <c r="I41" s="298"/>
      <c r="J41" s="298"/>
      <c r="K41" s="299"/>
    </row>
    <row r="42" spans="1:11" s="1" customFormat="1" ht="36.95" customHeight="1">
      <c r="A42" s="267"/>
      <c r="B42" s="268"/>
      <c r="C42" s="264" t="s">
        <v>128</v>
      </c>
      <c r="D42" s="269"/>
      <c r="E42" s="269"/>
      <c r="F42" s="269"/>
      <c r="G42" s="269"/>
      <c r="H42" s="269"/>
      <c r="I42" s="269"/>
      <c r="J42" s="269"/>
      <c r="K42" s="270"/>
    </row>
    <row r="43" spans="1:11" s="1" customFormat="1" ht="6.95" customHeight="1">
      <c r="A43" s="267"/>
      <c r="B43" s="268"/>
      <c r="C43" s="269"/>
      <c r="D43" s="269"/>
      <c r="E43" s="269"/>
      <c r="F43" s="269"/>
      <c r="G43" s="269"/>
      <c r="H43" s="269"/>
      <c r="I43" s="269"/>
      <c r="J43" s="269"/>
      <c r="K43" s="270"/>
    </row>
    <row r="44" spans="1:11" s="1" customFormat="1" ht="14.45" customHeight="1">
      <c r="A44" s="267"/>
      <c r="B44" s="268"/>
      <c r="C44" s="266" t="s">
        <v>19</v>
      </c>
      <c r="D44" s="269"/>
      <c r="E44" s="269"/>
      <c r="F44" s="269"/>
      <c r="G44" s="269"/>
      <c r="H44" s="269"/>
      <c r="I44" s="269"/>
      <c r="J44" s="269"/>
      <c r="K44" s="270"/>
    </row>
    <row r="45" spans="1:11" s="1" customFormat="1" ht="22.5" customHeight="1">
      <c r="A45" s="267"/>
      <c r="B45" s="268"/>
      <c r="C45" s="269"/>
      <c r="D45" s="269"/>
      <c r="E45" s="525" t="str">
        <f>E7</f>
        <v>Výměna nevyhovujících požárních uzávěrů objektů - Masarykova nemocnice Úl.</v>
      </c>
      <c r="F45" s="526"/>
      <c r="G45" s="526"/>
      <c r="H45" s="526"/>
      <c r="I45" s="269"/>
      <c r="J45" s="269"/>
      <c r="K45" s="270"/>
    </row>
    <row r="46" spans="1:11" s="1" customFormat="1" ht="14.45" customHeight="1">
      <c r="A46" s="267"/>
      <c r="B46" s="268"/>
      <c r="C46" s="266" t="s">
        <v>126</v>
      </c>
      <c r="D46" s="269"/>
      <c r="E46" s="269"/>
      <c r="F46" s="269"/>
      <c r="G46" s="269"/>
      <c r="H46" s="269"/>
      <c r="I46" s="269"/>
      <c r="J46" s="269"/>
      <c r="K46" s="270"/>
    </row>
    <row r="47" spans="1:11" s="1" customFormat="1" ht="23.25" customHeight="1">
      <c r="A47" s="267"/>
      <c r="B47" s="268"/>
      <c r="C47" s="269"/>
      <c r="D47" s="269"/>
      <c r="E47" s="527" t="str">
        <f>E9</f>
        <v>2 - Budova C</v>
      </c>
      <c r="F47" s="528"/>
      <c r="G47" s="528"/>
      <c r="H47" s="528"/>
      <c r="I47" s="269"/>
      <c r="J47" s="269"/>
      <c r="K47" s="270"/>
    </row>
    <row r="48" spans="1:11" s="1" customFormat="1" ht="6.95" customHeight="1">
      <c r="A48" s="267"/>
      <c r="B48" s="268"/>
      <c r="C48" s="269"/>
      <c r="D48" s="269"/>
      <c r="E48" s="269"/>
      <c r="F48" s="269"/>
      <c r="G48" s="269"/>
      <c r="H48" s="269"/>
      <c r="I48" s="269"/>
      <c r="J48" s="269"/>
      <c r="K48" s="270"/>
    </row>
    <row r="49" spans="1:11" s="1" customFormat="1" ht="18" customHeight="1">
      <c r="A49" s="267"/>
      <c r="B49" s="268"/>
      <c r="C49" s="266" t="s">
        <v>25</v>
      </c>
      <c r="D49" s="269"/>
      <c r="E49" s="269"/>
      <c r="F49" s="271" t="str">
        <f>F12</f>
        <v>Ústí nad Labem</v>
      </c>
      <c r="G49" s="269"/>
      <c r="H49" s="269"/>
      <c r="I49" s="266" t="s">
        <v>27</v>
      </c>
      <c r="J49" s="272" t="str">
        <f>IF(J12="","",J12)</f>
        <v>09.02.2017</v>
      </c>
      <c r="K49" s="270"/>
    </row>
    <row r="50" spans="1:11" s="1" customFormat="1" ht="6.95" customHeight="1">
      <c r="A50" s="267"/>
      <c r="B50" s="268"/>
      <c r="C50" s="269"/>
      <c r="D50" s="269"/>
      <c r="E50" s="269"/>
      <c r="F50" s="269"/>
      <c r="G50" s="269"/>
      <c r="H50" s="269"/>
      <c r="I50" s="269"/>
      <c r="J50" s="269"/>
      <c r="K50" s="270"/>
    </row>
    <row r="51" spans="1:11" s="1" customFormat="1" ht="15">
      <c r="A51" s="267"/>
      <c r="B51" s="268"/>
      <c r="C51" s="266" t="s">
        <v>33</v>
      </c>
      <c r="D51" s="269"/>
      <c r="E51" s="269"/>
      <c r="F51" s="271" t="str">
        <f>E15</f>
        <v>Krajská zdravotní, a.s.</v>
      </c>
      <c r="G51" s="269"/>
      <c r="H51" s="269"/>
      <c r="I51" s="266" t="s">
        <v>41</v>
      </c>
      <c r="J51" s="271" t="str">
        <f>E21</f>
        <v>PBŘ</v>
      </c>
      <c r="K51" s="270"/>
    </row>
    <row r="52" spans="1:11" s="1" customFormat="1" ht="14.45" customHeight="1">
      <c r="A52" s="267"/>
      <c r="B52" s="268"/>
      <c r="C52" s="266" t="s">
        <v>39</v>
      </c>
      <c r="D52" s="269"/>
      <c r="E52" s="269"/>
      <c r="F52" s="271" t="str">
        <f>IF(E18="","",E18)</f>
        <v/>
      </c>
      <c r="G52" s="269"/>
      <c r="H52" s="269"/>
      <c r="I52" s="269"/>
      <c r="J52" s="269"/>
      <c r="K52" s="270"/>
    </row>
    <row r="53" spans="1:11" s="1" customFormat="1" ht="10.35" customHeight="1">
      <c r="A53" s="267"/>
      <c r="B53" s="268"/>
      <c r="C53" s="269"/>
      <c r="D53" s="269"/>
      <c r="E53" s="269"/>
      <c r="F53" s="269"/>
      <c r="G53" s="269"/>
      <c r="H53" s="269"/>
      <c r="I53" s="269"/>
      <c r="J53" s="269"/>
      <c r="K53" s="270"/>
    </row>
    <row r="54" spans="1:11" s="1" customFormat="1" ht="29.25" customHeight="1">
      <c r="A54" s="267"/>
      <c r="B54" s="268"/>
      <c r="C54" s="300" t="s">
        <v>129</v>
      </c>
      <c r="D54" s="287"/>
      <c r="E54" s="287"/>
      <c r="F54" s="287"/>
      <c r="G54" s="287"/>
      <c r="H54" s="287"/>
      <c r="I54" s="287"/>
      <c r="J54" s="301" t="s">
        <v>130</v>
      </c>
      <c r="K54" s="302"/>
    </row>
    <row r="55" spans="1:11" s="1" customFormat="1" ht="10.35" customHeight="1">
      <c r="A55" s="267"/>
      <c r="B55" s="268"/>
      <c r="C55" s="269"/>
      <c r="D55" s="269"/>
      <c r="E55" s="269"/>
      <c r="F55" s="269"/>
      <c r="G55" s="269"/>
      <c r="H55" s="269"/>
      <c r="I55" s="269"/>
      <c r="J55" s="269"/>
      <c r="K55" s="270"/>
    </row>
    <row r="56" spans="1:47" s="1" customFormat="1" ht="29.25" customHeight="1">
      <c r="A56" s="267"/>
      <c r="B56" s="268"/>
      <c r="C56" s="303" t="s">
        <v>131</v>
      </c>
      <c r="D56" s="269"/>
      <c r="E56" s="269"/>
      <c r="F56" s="269"/>
      <c r="G56" s="269"/>
      <c r="H56" s="269"/>
      <c r="I56" s="269"/>
      <c r="J56" s="282">
        <f>J90</f>
        <v>0</v>
      </c>
      <c r="K56" s="270"/>
      <c r="AU56" s="24" t="s">
        <v>132</v>
      </c>
    </row>
    <row r="57" spans="1:11" s="7" customFormat="1" ht="24.95" customHeight="1">
      <c r="A57" s="304"/>
      <c r="B57" s="305"/>
      <c r="C57" s="306"/>
      <c r="D57" s="307" t="s">
        <v>133</v>
      </c>
      <c r="E57" s="308"/>
      <c r="F57" s="308"/>
      <c r="G57" s="308"/>
      <c r="H57" s="308"/>
      <c r="I57" s="308"/>
      <c r="J57" s="309">
        <f>J91</f>
        <v>0</v>
      </c>
      <c r="K57" s="310"/>
    </row>
    <row r="58" spans="1:11" s="8" customFormat="1" ht="19.9" customHeight="1">
      <c r="A58" s="311"/>
      <c r="B58" s="312"/>
      <c r="C58" s="313"/>
      <c r="D58" s="314" t="s">
        <v>134</v>
      </c>
      <c r="E58" s="315"/>
      <c r="F58" s="315"/>
      <c r="G58" s="315"/>
      <c r="H58" s="315"/>
      <c r="I58" s="315"/>
      <c r="J58" s="316">
        <f>J92</f>
        <v>0</v>
      </c>
      <c r="K58" s="317"/>
    </row>
    <row r="59" spans="1:11" s="8" customFormat="1" ht="19.9" customHeight="1">
      <c r="A59" s="311"/>
      <c r="B59" s="312"/>
      <c r="C59" s="313"/>
      <c r="D59" s="314" t="s">
        <v>135</v>
      </c>
      <c r="E59" s="315"/>
      <c r="F59" s="315"/>
      <c r="G59" s="315"/>
      <c r="H59" s="315"/>
      <c r="I59" s="315"/>
      <c r="J59" s="316">
        <f>J202</f>
        <v>0</v>
      </c>
      <c r="K59" s="317"/>
    </row>
    <row r="60" spans="1:11" s="8" customFormat="1" ht="19.9" customHeight="1">
      <c r="A60" s="311"/>
      <c r="B60" s="312"/>
      <c r="C60" s="313"/>
      <c r="D60" s="314" t="s">
        <v>136</v>
      </c>
      <c r="E60" s="315"/>
      <c r="F60" s="315"/>
      <c r="G60" s="315"/>
      <c r="H60" s="315"/>
      <c r="I60" s="315"/>
      <c r="J60" s="316">
        <f>J292</f>
        <v>0</v>
      </c>
      <c r="K60" s="317"/>
    </row>
    <row r="61" spans="1:11" s="8" customFormat="1" ht="19.9" customHeight="1">
      <c r="A61" s="311"/>
      <c r="B61" s="312"/>
      <c r="C61" s="313"/>
      <c r="D61" s="314" t="s">
        <v>137</v>
      </c>
      <c r="E61" s="315"/>
      <c r="F61" s="315"/>
      <c r="G61" s="315"/>
      <c r="H61" s="315"/>
      <c r="I61" s="315"/>
      <c r="J61" s="316">
        <f>J308</f>
        <v>0</v>
      </c>
      <c r="K61" s="317"/>
    </row>
    <row r="62" spans="1:11" s="7" customFormat="1" ht="24.95" customHeight="1">
      <c r="A62" s="304"/>
      <c r="B62" s="305"/>
      <c r="C62" s="306"/>
      <c r="D62" s="307" t="s">
        <v>138</v>
      </c>
      <c r="E62" s="308"/>
      <c r="F62" s="308"/>
      <c r="G62" s="308"/>
      <c r="H62" s="308"/>
      <c r="I62" s="308"/>
      <c r="J62" s="309">
        <f>J313</f>
        <v>0</v>
      </c>
      <c r="K62" s="310"/>
    </row>
    <row r="63" spans="1:11" s="8" customFormat="1" ht="19.9" customHeight="1">
      <c r="A63" s="311"/>
      <c r="B63" s="312"/>
      <c r="C63" s="313"/>
      <c r="D63" s="314" t="s">
        <v>139</v>
      </c>
      <c r="E63" s="315"/>
      <c r="F63" s="315"/>
      <c r="G63" s="315"/>
      <c r="H63" s="315"/>
      <c r="I63" s="315"/>
      <c r="J63" s="316">
        <f>J314</f>
        <v>0</v>
      </c>
      <c r="K63" s="317"/>
    </row>
    <row r="64" spans="1:11" s="8" customFormat="1" ht="19.9" customHeight="1">
      <c r="A64" s="311"/>
      <c r="B64" s="312"/>
      <c r="C64" s="313"/>
      <c r="D64" s="314" t="s">
        <v>140</v>
      </c>
      <c r="E64" s="315"/>
      <c r="F64" s="315"/>
      <c r="G64" s="315"/>
      <c r="H64" s="315"/>
      <c r="I64" s="315"/>
      <c r="J64" s="316">
        <f>J394</f>
        <v>0</v>
      </c>
      <c r="K64" s="317"/>
    </row>
    <row r="65" spans="1:11" s="8" customFormat="1" ht="19.9" customHeight="1">
      <c r="A65" s="311"/>
      <c r="B65" s="312"/>
      <c r="C65" s="313"/>
      <c r="D65" s="314" t="s">
        <v>141</v>
      </c>
      <c r="E65" s="315"/>
      <c r="F65" s="315"/>
      <c r="G65" s="315"/>
      <c r="H65" s="315"/>
      <c r="I65" s="315"/>
      <c r="J65" s="316">
        <f>J420</f>
        <v>0</v>
      </c>
      <c r="K65" s="317"/>
    </row>
    <row r="66" spans="1:11" s="8" customFormat="1" ht="19.9" customHeight="1">
      <c r="A66" s="311"/>
      <c r="B66" s="312"/>
      <c r="C66" s="313"/>
      <c r="D66" s="314" t="s">
        <v>142</v>
      </c>
      <c r="E66" s="315"/>
      <c r="F66" s="315"/>
      <c r="G66" s="315"/>
      <c r="H66" s="315"/>
      <c r="I66" s="315"/>
      <c r="J66" s="316">
        <f>J485</f>
        <v>0</v>
      </c>
      <c r="K66" s="317"/>
    </row>
    <row r="67" spans="1:11" s="7" customFormat="1" ht="24.95" customHeight="1">
      <c r="A67" s="304"/>
      <c r="B67" s="305"/>
      <c r="C67" s="306"/>
      <c r="D67" s="307" t="s">
        <v>143</v>
      </c>
      <c r="E67" s="308"/>
      <c r="F67" s="308"/>
      <c r="G67" s="308"/>
      <c r="H67" s="308"/>
      <c r="I67" s="308"/>
      <c r="J67" s="309">
        <f>J592</f>
        <v>0</v>
      </c>
      <c r="K67" s="310"/>
    </row>
    <row r="68" spans="1:11" s="7" customFormat="1" ht="24.95" customHeight="1">
      <c r="A68" s="304"/>
      <c r="B68" s="305"/>
      <c r="C68" s="306"/>
      <c r="D68" s="307" t="s">
        <v>144</v>
      </c>
      <c r="E68" s="308"/>
      <c r="F68" s="308"/>
      <c r="G68" s="308"/>
      <c r="H68" s="308"/>
      <c r="I68" s="308"/>
      <c r="J68" s="309">
        <f>J598</f>
        <v>0</v>
      </c>
      <c r="K68" s="310"/>
    </row>
    <row r="69" spans="1:11" s="8" customFormat="1" ht="19.9" customHeight="1">
      <c r="A69" s="311"/>
      <c r="B69" s="312"/>
      <c r="C69" s="313"/>
      <c r="D69" s="314" t="s">
        <v>145</v>
      </c>
      <c r="E69" s="315"/>
      <c r="F69" s="315"/>
      <c r="G69" s="315"/>
      <c r="H69" s="315"/>
      <c r="I69" s="315"/>
      <c r="J69" s="316">
        <f>J599</f>
        <v>0</v>
      </c>
      <c r="K69" s="317"/>
    </row>
    <row r="70" spans="1:11" s="8" customFormat="1" ht="19.9" customHeight="1">
      <c r="A70" s="311"/>
      <c r="B70" s="312"/>
      <c r="C70" s="313"/>
      <c r="D70" s="314" t="s">
        <v>146</v>
      </c>
      <c r="E70" s="315"/>
      <c r="F70" s="315"/>
      <c r="G70" s="315"/>
      <c r="H70" s="315"/>
      <c r="I70" s="315"/>
      <c r="J70" s="316">
        <f>J601</f>
        <v>0</v>
      </c>
      <c r="K70" s="317"/>
    </row>
    <row r="71" spans="1:11" s="1" customFormat="1" ht="21.75" customHeight="1">
      <c r="A71" s="267"/>
      <c r="B71" s="268"/>
      <c r="C71" s="269"/>
      <c r="D71" s="269"/>
      <c r="E71" s="269"/>
      <c r="F71" s="269"/>
      <c r="G71" s="269"/>
      <c r="H71" s="269"/>
      <c r="I71" s="269"/>
      <c r="J71" s="269"/>
      <c r="K71" s="270"/>
    </row>
    <row r="72" spans="1:11" s="1" customFormat="1" ht="6.95" customHeight="1">
      <c r="A72" s="267"/>
      <c r="B72" s="294"/>
      <c r="C72" s="295"/>
      <c r="D72" s="295"/>
      <c r="E72" s="295"/>
      <c r="F72" s="295"/>
      <c r="G72" s="295"/>
      <c r="H72" s="295"/>
      <c r="I72" s="295"/>
      <c r="J72" s="295"/>
      <c r="K72" s="296"/>
    </row>
    <row r="73" spans="1:11" ht="13.5">
      <c r="A73" s="258"/>
      <c r="B73" s="258"/>
      <c r="C73" s="258"/>
      <c r="D73" s="258"/>
      <c r="E73" s="258"/>
      <c r="F73" s="258"/>
      <c r="G73" s="258"/>
      <c r="H73" s="258"/>
      <c r="I73" s="258"/>
      <c r="J73" s="258"/>
      <c r="K73" s="258"/>
    </row>
    <row r="74" spans="1:11" ht="13.5">
      <c r="A74" s="258"/>
      <c r="B74" s="258"/>
      <c r="C74" s="258"/>
      <c r="D74" s="258"/>
      <c r="E74" s="258"/>
      <c r="F74" s="258"/>
      <c r="G74" s="258"/>
      <c r="H74" s="258"/>
      <c r="I74" s="258"/>
      <c r="J74" s="258"/>
      <c r="K74" s="258"/>
    </row>
    <row r="75" spans="1:11" ht="13.5">
      <c r="A75" s="258"/>
      <c r="B75" s="258"/>
      <c r="C75" s="258"/>
      <c r="D75" s="258"/>
      <c r="E75" s="258"/>
      <c r="F75" s="258"/>
      <c r="G75" s="258"/>
      <c r="H75" s="258"/>
      <c r="I75" s="258"/>
      <c r="J75" s="258"/>
      <c r="K75" s="258"/>
    </row>
    <row r="76" spans="1:12" s="1" customFormat="1" ht="6.95" customHeight="1">
      <c r="A76" s="267"/>
      <c r="B76" s="297"/>
      <c r="C76" s="298"/>
      <c r="D76" s="298"/>
      <c r="E76" s="298"/>
      <c r="F76" s="298"/>
      <c r="G76" s="298"/>
      <c r="H76" s="298"/>
      <c r="I76" s="298"/>
      <c r="J76" s="298"/>
      <c r="K76" s="298"/>
      <c r="L76" s="38"/>
    </row>
    <row r="77" spans="1:12" s="1" customFormat="1" ht="36.95" customHeight="1">
      <c r="A77" s="267"/>
      <c r="B77" s="268"/>
      <c r="C77" s="318" t="s">
        <v>147</v>
      </c>
      <c r="D77" s="267"/>
      <c r="E77" s="267"/>
      <c r="F77" s="267"/>
      <c r="G77" s="267"/>
      <c r="H77" s="267"/>
      <c r="I77" s="267"/>
      <c r="J77" s="267"/>
      <c r="K77" s="267"/>
      <c r="L77" s="38"/>
    </row>
    <row r="78" spans="1:12" s="1" customFormat="1" ht="6.95" customHeight="1">
      <c r="A78" s="267"/>
      <c r="B78" s="268"/>
      <c r="C78" s="267"/>
      <c r="D78" s="267"/>
      <c r="E78" s="267"/>
      <c r="F78" s="267"/>
      <c r="G78" s="267"/>
      <c r="H78" s="267"/>
      <c r="I78" s="267"/>
      <c r="J78" s="267"/>
      <c r="K78" s="267"/>
      <c r="L78" s="38"/>
    </row>
    <row r="79" spans="1:12" s="1" customFormat="1" ht="14.45" customHeight="1">
      <c r="A79" s="267"/>
      <c r="B79" s="268"/>
      <c r="C79" s="319" t="s">
        <v>19</v>
      </c>
      <c r="D79" s="267"/>
      <c r="E79" s="267"/>
      <c r="F79" s="267"/>
      <c r="G79" s="267"/>
      <c r="H79" s="267"/>
      <c r="I79" s="267"/>
      <c r="J79" s="267"/>
      <c r="K79" s="267"/>
      <c r="L79" s="38"/>
    </row>
    <row r="80" spans="1:12" s="1" customFormat="1" ht="22.5" customHeight="1">
      <c r="A80" s="267"/>
      <c r="B80" s="268"/>
      <c r="C80" s="267"/>
      <c r="D80" s="267"/>
      <c r="E80" s="520" t="str">
        <f>E7</f>
        <v>Výměna nevyhovujících požárních uzávěrů objektů - Masarykova nemocnice Úl.</v>
      </c>
      <c r="F80" s="521"/>
      <c r="G80" s="521"/>
      <c r="H80" s="521"/>
      <c r="I80" s="267"/>
      <c r="J80" s="267"/>
      <c r="K80" s="267"/>
      <c r="L80" s="38"/>
    </row>
    <row r="81" spans="1:12" s="1" customFormat="1" ht="14.45" customHeight="1">
      <c r="A81" s="267"/>
      <c r="B81" s="268"/>
      <c r="C81" s="319" t="s">
        <v>126</v>
      </c>
      <c r="D81" s="267"/>
      <c r="E81" s="267"/>
      <c r="F81" s="267"/>
      <c r="G81" s="267"/>
      <c r="H81" s="267"/>
      <c r="I81" s="267"/>
      <c r="J81" s="267"/>
      <c r="K81" s="267"/>
      <c r="L81" s="38"/>
    </row>
    <row r="82" spans="1:12" s="1" customFormat="1" ht="23.25" customHeight="1">
      <c r="A82" s="267"/>
      <c r="B82" s="268"/>
      <c r="C82" s="267"/>
      <c r="D82" s="267"/>
      <c r="E82" s="522" t="str">
        <f>E9</f>
        <v>2 - Budova C</v>
      </c>
      <c r="F82" s="523"/>
      <c r="G82" s="523"/>
      <c r="H82" s="523"/>
      <c r="I82" s="267"/>
      <c r="J82" s="267"/>
      <c r="K82" s="267"/>
      <c r="L82" s="38"/>
    </row>
    <row r="83" spans="1:12" s="1" customFormat="1" ht="6.95" customHeight="1">
      <c r="A83" s="267"/>
      <c r="B83" s="268"/>
      <c r="C83" s="267"/>
      <c r="D83" s="267"/>
      <c r="E83" s="267"/>
      <c r="F83" s="267"/>
      <c r="G83" s="267"/>
      <c r="H83" s="267"/>
      <c r="I83" s="267"/>
      <c r="J83" s="267"/>
      <c r="K83" s="267"/>
      <c r="L83" s="38"/>
    </row>
    <row r="84" spans="1:12" s="1" customFormat="1" ht="18" customHeight="1">
      <c r="A84" s="267"/>
      <c r="B84" s="268"/>
      <c r="C84" s="319" t="s">
        <v>25</v>
      </c>
      <c r="D84" s="267"/>
      <c r="E84" s="267"/>
      <c r="F84" s="320" t="str">
        <f>F12</f>
        <v>Ústí nad Labem</v>
      </c>
      <c r="G84" s="267"/>
      <c r="H84" s="267"/>
      <c r="I84" s="319" t="s">
        <v>27</v>
      </c>
      <c r="J84" s="321" t="str">
        <f>IF(J12="","",J12)</f>
        <v>09.02.2017</v>
      </c>
      <c r="K84" s="267"/>
      <c r="L84" s="38"/>
    </row>
    <row r="85" spans="1:12" s="1" customFormat="1" ht="6.95" customHeight="1">
      <c r="A85" s="267"/>
      <c r="B85" s="268"/>
      <c r="C85" s="267"/>
      <c r="D85" s="267"/>
      <c r="E85" s="267"/>
      <c r="F85" s="267"/>
      <c r="G85" s="267"/>
      <c r="H85" s="267"/>
      <c r="I85" s="267"/>
      <c r="J85" s="267"/>
      <c r="K85" s="267"/>
      <c r="L85" s="38"/>
    </row>
    <row r="86" spans="1:12" s="1" customFormat="1" ht="15">
      <c r="A86" s="267"/>
      <c r="B86" s="268"/>
      <c r="C86" s="319" t="s">
        <v>33</v>
      </c>
      <c r="D86" s="267"/>
      <c r="E86" s="267"/>
      <c r="F86" s="320" t="str">
        <f>E15</f>
        <v>Krajská zdravotní, a.s.</v>
      </c>
      <c r="G86" s="267"/>
      <c r="H86" s="267"/>
      <c r="I86" s="319" t="s">
        <v>41</v>
      </c>
      <c r="J86" s="320" t="str">
        <f>E21</f>
        <v>PBŘ</v>
      </c>
      <c r="K86" s="267"/>
      <c r="L86" s="38"/>
    </row>
    <row r="87" spans="1:12" s="1" customFormat="1" ht="14.45" customHeight="1">
      <c r="A87" s="267"/>
      <c r="B87" s="268"/>
      <c r="C87" s="319" t="s">
        <v>39</v>
      </c>
      <c r="D87" s="267"/>
      <c r="E87" s="267"/>
      <c r="F87" s="320" t="str">
        <f>IF(E18="","",E18)</f>
        <v/>
      </c>
      <c r="G87" s="267"/>
      <c r="H87" s="267"/>
      <c r="I87" s="267"/>
      <c r="J87" s="267"/>
      <c r="K87" s="267"/>
      <c r="L87" s="38"/>
    </row>
    <row r="88" spans="1:12" s="1" customFormat="1" ht="10.35" customHeight="1">
      <c r="A88" s="267"/>
      <c r="B88" s="268"/>
      <c r="C88" s="267"/>
      <c r="D88" s="267"/>
      <c r="E88" s="267"/>
      <c r="F88" s="267"/>
      <c r="G88" s="267"/>
      <c r="H88" s="267"/>
      <c r="I88" s="267"/>
      <c r="J88" s="267"/>
      <c r="K88" s="267"/>
      <c r="L88" s="38"/>
    </row>
    <row r="89" spans="1:20" s="9" customFormat="1" ht="29.25" customHeight="1">
      <c r="A89" s="322"/>
      <c r="B89" s="323"/>
      <c r="C89" s="324" t="s">
        <v>148</v>
      </c>
      <c r="D89" s="325" t="s">
        <v>67</v>
      </c>
      <c r="E89" s="325" t="s">
        <v>63</v>
      </c>
      <c r="F89" s="325" t="s">
        <v>149</v>
      </c>
      <c r="G89" s="325" t="s">
        <v>150</v>
      </c>
      <c r="H89" s="325" t="s">
        <v>151</v>
      </c>
      <c r="I89" s="326" t="s">
        <v>152</v>
      </c>
      <c r="J89" s="325" t="s">
        <v>130</v>
      </c>
      <c r="K89" s="327" t="s">
        <v>153</v>
      </c>
      <c r="L89" s="95"/>
      <c r="M89" s="63" t="s">
        <v>154</v>
      </c>
      <c r="N89" s="64" t="s">
        <v>52</v>
      </c>
      <c r="O89" s="64" t="s">
        <v>155</v>
      </c>
      <c r="P89" s="64" t="s">
        <v>156</v>
      </c>
      <c r="Q89" s="64" t="s">
        <v>157</v>
      </c>
      <c r="R89" s="64" t="s">
        <v>158</v>
      </c>
      <c r="S89" s="64" t="s">
        <v>159</v>
      </c>
      <c r="T89" s="65" t="s">
        <v>160</v>
      </c>
    </row>
    <row r="90" spans="1:63" s="1" customFormat="1" ht="29.25" customHeight="1">
      <c r="A90" s="267"/>
      <c r="B90" s="268"/>
      <c r="C90" s="328" t="s">
        <v>131</v>
      </c>
      <c r="D90" s="267"/>
      <c r="E90" s="267"/>
      <c r="F90" s="267"/>
      <c r="G90" s="267"/>
      <c r="H90" s="267"/>
      <c r="I90" s="267"/>
      <c r="J90" s="329">
        <f>BK90</f>
        <v>0</v>
      </c>
      <c r="K90" s="267"/>
      <c r="L90" s="38"/>
      <c r="M90" s="66"/>
      <c r="N90" s="58"/>
      <c r="O90" s="58"/>
      <c r="P90" s="96">
        <f>P91+P313+P592+P598</f>
        <v>0</v>
      </c>
      <c r="Q90" s="58"/>
      <c r="R90" s="96">
        <f>R91+R313+R592+R598</f>
        <v>5.56212608</v>
      </c>
      <c r="S90" s="58"/>
      <c r="T90" s="97">
        <f>T91+T313+T592+T598</f>
        <v>1.7346977000000001</v>
      </c>
      <c r="AT90" s="24" t="s">
        <v>81</v>
      </c>
      <c r="AU90" s="24" t="s">
        <v>132</v>
      </c>
      <c r="BK90" s="98">
        <f>BK91+BK313+BK592+BK598</f>
        <v>0</v>
      </c>
    </row>
    <row r="91" spans="1:63" s="10" customFormat="1" ht="37.35" customHeight="1">
      <c r="A91" s="330"/>
      <c r="B91" s="331"/>
      <c r="C91" s="330"/>
      <c r="D91" s="332" t="s">
        <v>81</v>
      </c>
      <c r="E91" s="333" t="s">
        <v>161</v>
      </c>
      <c r="F91" s="333" t="s">
        <v>162</v>
      </c>
      <c r="G91" s="330"/>
      <c r="H91" s="330"/>
      <c r="I91" s="330"/>
      <c r="J91" s="334">
        <f>BK91</f>
        <v>0</v>
      </c>
      <c r="K91" s="330"/>
      <c r="L91" s="99"/>
      <c r="M91" s="101"/>
      <c r="N91" s="102"/>
      <c r="O91" s="102"/>
      <c r="P91" s="103">
        <f>P92+P202+P292+P308</f>
        <v>0</v>
      </c>
      <c r="Q91" s="102"/>
      <c r="R91" s="103">
        <f>R92+R202+R292+R308</f>
        <v>5.10490996</v>
      </c>
      <c r="S91" s="102"/>
      <c r="T91" s="104">
        <f>T92+T202+T292+T308</f>
        <v>1.6952450000000001</v>
      </c>
      <c r="AR91" s="100" t="s">
        <v>44</v>
      </c>
      <c r="AT91" s="105" t="s">
        <v>81</v>
      </c>
      <c r="AU91" s="105" t="s">
        <v>82</v>
      </c>
      <c r="AY91" s="100" t="s">
        <v>163</v>
      </c>
      <c r="BK91" s="106">
        <f>BK92+BK202+BK292+BK308</f>
        <v>0</v>
      </c>
    </row>
    <row r="92" spans="1:63" s="10" customFormat="1" ht="19.9" customHeight="1">
      <c r="A92" s="330"/>
      <c r="B92" s="331"/>
      <c r="C92" s="330"/>
      <c r="D92" s="335" t="s">
        <v>81</v>
      </c>
      <c r="E92" s="336" t="s">
        <v>102</v>
      </c>
      <c r="F92" s="336" t="s">
        <v>164</v>
      </c>
      <c r="G92" s="330"/>
      <c r="H92" s="330"/>
      <c r="I92" s="330"/>
      <c r="J92" s="337">
        <f>BK92</f>
        <v>0</v>
      </c>
      <c r="K92" s="330"/>
      <c r="L92" s="99"/>
      <c r="M92" s="101"/>
      <c r="N92" s="102"/>
      <c r="O92" s="102"/>
      <c r="P92" s="103">
        <f>SUM(P93:P201)</f>
        <v>0</v>
      </c>
      <c r="Q92" s="102"/>
      <c r="R92" s="103">
        <f>SUM(R93:R201)</f>
        <v>5.10418215</v>
      </c>
      <c r="S92" s="102"/>
      <c r="T92" s="104">
        <f>SUM(T93:T201)</f>
        <v>0</v>
      </c>
      <c r="AR92" s="100" t="s">
        <v>44</v>
      </c>
      <c r="AT92" s="105" t="s">
        <v>81</v>
      </c>
      <c r="AU92" s="105" t="s">
        <v>44</v>
      </c>
      <c r="AY92" s="100" t="s">
        <v>163</v>
      </c>
      <c r="BK92" s="106">
        <f>SUM(BK93:BK201)</f>
        <v>0</v>
      </c>
    </row>
    <row r="93" spans="1:65" s="1" customFormat="1" ht="31.5" customHeight="1">
      <c r="A93" s="267"/>
      <c r="B93" s="268"/>
      <c r="C93" s="338" t="s">
        <v>44</v>
      </c>
      <c r="D93" s="338" t="s">
        <v>165</v>
      </c>
      <c r="E93" s="339" t="s">
        <v>166</v>
      </c>
      <c r="F93" s="340" t="s">
        <v>167</v>
      </c>
      <c r="G93" s="341" t="s">
        <v>168</v>
      </c>
      <c r="H93" s="342">
        <v>16</v>
      </c>
      <c r="I93" s="107"/>
      <c r="J93" s="343">
        <f>ROUND(I93*H93,2)</f>
        <v>0</v>
      </c>
      <c r="K93" s="340" t="s">
        <v>169</v>
      </c>
      <c r="L93" s="38"/>
      <c r="M93" s="108" t="s">
        <v>5</v>
      </c>
      <c r="N93" s="109" t="s">
        <v>53</v>
      </c>
      <c r="O93" s="39"/>
      <c r="P93" s="110">
        <f>O93*H93</f>
        <v>0</v>
      </c>
      <c r="Q93" s="110">
        <v>0.0102</v>
      </c>
      <c r="R93" s="110">
        <f>Q93*H93</f>
        <v>0.1632</v>
      </c>
      <c r="S93" s="110">
        <v>0</v>
      </c>
      <c r="T93" s="111">
        <f>S93*H93</f>
        <v>0</v>
      </c>
      <c r="AR93" s="24" t="s">
        <v>96</v>
      </c>
      <c r="AT93" s="24" t="s">
        <v>165</v>
      </c>
      <c r="AU93" s="24" t="s">
        <v>90</v>
      </c>
      <c r="AY93" s="24" t="s">
        <v>163</v>
      </c>
      <c r="BE93" s="112">
        <f>IF(N93="základní",J93,0)</f>
        <v>0</v>
      </c>
      <c r="BF93" s="112">
        <f>IF(N93="snížená",J93,0)</f>
        <v>0</v>
      </c>
      <c r="BG93" s="112">
        <f>IF(N93="zákl. přenesená",J93,0)</f>
        <v>0</v>
      </c>
      <c r="BH93" s="112">
        <f>IF(N93="sníž. přenesená",J93,0)</f>
        <v>0</v>
      </c>
      <c r="BI93" s="112">
        <f>IF(N93="nulová",J93,0)</f>
        <v>0</v>
      </c>
      <c r="BJ93" s="24" t="s">
        <v>44</v>
      </c>
      <c r="BK93" s="112">
        <f>ROUND(I93*H93,2)</f>
        <v>0</v>
      </c>
      <c r="BL93" s="24" t="s">
        <v>96</v>
      </c>
      <c r="BM93" s="24" t="s">
        <v>646</v>
      </c>
    </row>
    <row r="94" spans="1:51" s="11" customFormat="1" ht="13.5">
      <c r="A94" s="344"/>
      <c r="B94" s="345"/>
      <c r="C94" s="344"/>
      <c r="D94" s="346" t="s">
        <v>171</v>
      </c>
      <c r="E94" s="347" t="s">
        <v>5</v>
      </c>
      <c r="F94" s="348" t="s">
        <v>172</v>
      </c>
      <c r="G94" s="344"/>
      <c r="H94" s="349" t="s">
        <v>5</v>
      </c>
      <c r="I94" s="344"/>
      <c r="J94" s="344"/>
      <c r="K94" s="344"/>
      <c r="L94" s="113"/>
      <c r="M94" s="116"/>
      <c r="N94" s="117"/>
      <c r="O94" s="117"/>
      <c r="P94" s="117"/>
      <c r="Q94" s="117"/>
      <c r="R94" s="117"/>
      <c r="S94" s="117"/>
      <c r="T94" s="118"/>
      <c r="AT94" s="114" t="s">
        <v>171</v>
      </c>
      <c r="AU94" s="114" t="s">
        <v>90</v>
      </c>
      <c r="AV94" s="11" t="s">
        <v>44</v>
      </c>
      <c r="AW94" s="11" t="s">
        <v>42</v>
      </c>
      <c r="AX94" s="11" t="s">
        <v>82</v>
      </c>
      <c r="AY94" s="114" t="s">
        <v>163</v>
      </c>
    </row>
    <row r="95" spans="1:51" s="11" customFormat="1" ht="27">
      <c r="A95" s="344"/>
      <c r="B95" s="345"/>
      <c r="C95" s="344"/>
      <c r="D95" s="346" t="s">
        <v>171</v>
      </c>
      <c r="E95" s="347" t="s">
        <v>5</v>
      </c>
      <c r="F95" s="348" t="s">
        <v>173</v>
      </c>
      <c r="G95" s="344"/>
      <c r="H95" s="349" t="s">
        <v>5</v>
      </c>
      <c r="I95" s="344"/>
      <c r="J95" s="344"/>
      <c r="K95" s="344"/>
      <c r="L95" s="113"/>
      <c r="M95" s="116"/>
      <c r="N95" s="117"/>
      <c r="O95" s="117"/>
      <c r="P95" s="117"/>
      <c r="Q95" s="117"/>
      <c r="R95" s="117"/>
      <c r="S95" s="117"/>
      <c r="T95" s="118"/>
      <c r="AT95" s="114" t="s">
        <v>171</v>
      </c>
      <c r="AU95" s="114" t="s">
        <v>90</v>
      </c>
      <c r="AV95" s="11" t="s">
        <v>44</v>
      </c>
      <c r="AW95" s="11" t="s">
        <v>42</v>
      </c>
      <c r="AX95" s="11" t="s">
        <v>82</v>
      </c>
      <c r="AY95" s="114" t="s">
        <v>163</v>
      </c>
    </row>
    <row r="96" spans="1:51" s="11" customFormat="1" ht="13.5">
      <c r="A96" s="344"/>
      <c r="B96" s="345"/>
      <c r="C96" s="344"/>
      <c r="D96" s="346" t="s">
        <v>171</v>
      </c>
      <c r="E96" s="347" t="s">
        <v>5</v>
      </c>
      <c r="F96" s="348" t="s">
        <v>647</v>
      </c>
      <c r="G96" s="344"/>
      <c r="H96" s="349" t="s">
        <v>5</v>
      </c>
      <c r="I96" s="344"/>
      <c r="J96" s="344"/>
      <c r="K96" s="344"/>
      <c r="L96" s="113"/>
      <c r="M96" s="116"/>
      <c r="N96" s="117"/>
      <c r="O96" s="117"/>
      <c r="P96" s="117"/>
      <c r="Q96" s="117"/>
      <c r="R96" s="117"/>
      <c r="S96" s="117"/>
      <c r="T96" s="118"/>
      <c r="AT96" s="114" t="s">
        <v>171</v>
      </c>
      <c r="AU96" s="114" t="s">
        <v>90</v>
      </c>
      <c r="AV96" s="11" t="s">
        <v>44</v>
      </c>
      <c r="AW96" s="11" t="s">
        <v>42</v>
      </c>
      <c r="AX96" s="11" t="s">
        <v>82</v>
      </c>
      <c r="AY96" s="114" t="s">
        <v>163</v>
      </c>
    </row>
    <row r="97" spans="1:51" s="12" customFormat="1" ht="13.5">
      <c r="A97" s="350"/>
      <c r="B97" s="351"/>
      <c r="C97" s="350"/>
      <c r="D97" s="346" t="s">
        <v>171</v>
      </c>
      <c r="E97" s="352" t="s">
        <v>5</v>
      </c>
      <c r="F97" s="353" t="s">
        <v>648</v>
      </c>
      <c r="G97" s="350"/>
      <c r="H97" s="354">
        <v>4</v>
      </c>
      <c r="I97" s="350"/>
      <c r="J97" s="350"/>
      <c r="K97" s="350"/>
      <c r="L97" s="119"/>
      <c r="M97" s="122"/>
      <c r="N97" s="123"/>
      <c r="O97" s="123"/>
      <c r="P97" s="123"/>
      <c r="Q97" s="123"/>
      <c r="R97" s="123"/>
      <c r="S97" s="123"/>
      <c r="T97" s="124"/>
      <c r="AT97" s="120" t="s">
        <v>171</v>
      </c>
      <c r="AU97" s="120" t="s">
        <v>90</v>
      </c>
      <c r="AV97" s="12" t="s">
        <v>90</v>
      </c>
      <c r="AW97" s="12" t="s">
        <v>42</v>
      </c>
      <c r="AX97" s="12" t="s">
        <v>82</v>
      </c>
      <c r="AY97" s="120" t="s">
        <v>163</v>
      </c>
    </row>
    <row r="98" spans="1:51" s="13" customFormat="1" ht="13.5">
      <c r="A98" s="355"/>
      <c r="B98" s="356"/>
      <c r="C98" s="355"/>
      <c r="D98" s="346" t="s">
        <v>171</v>
      </c>
      <c r="E98" s="357" t="s">
        <v>5</v>
      </c>
      <c r="F98" s="358" t="s">
        <v>176</v>
      </c>
      <c r="G98" s="355"/>
      <c r="H98" s="359">
        <v>4</v>
      </c>
      <c r="I98" s="355"/>
      <c r="J98" s="355"/>
      <c r="K98" s="355"/>
      <c r="L98" s="125"/>
      <c r="M98" s="127"/>
      <c r="N98" s="128"/>
      <c r="O98" s="128"/>
      <c r="P98" s="128"/>
      <c r="Q98" s="128"/>
      <c r="R98" s="128"/>
      <c r="S98" s="128"/>
      <c r="T98" s="129"/>
      <c r="AT98" s="126" t="s">
        <v>171</v>
      </c>
      <c r="AU98" s="126" t="s">
        <v>90</v>
      </c>
      <c r="AV98" s="13" t="s">
        <v>93</v>
      </c>
      <c r="AW98" s="13" t="s">
        <v>42</v>
      </c>
      <c r="AX98" s="13" t="s">
        <v>82</v>
      </c>
      <c r="AY98" s="126" t="s">
        <v>163</v>
      </c>
    </row>
    <row r="99" spans="1:51" s="11" customFormat="1" ht="13.5">
      <c r="A99" s="344"/>
      <c r="B99" s="345"/>
      <c r="C99" s="344"/>
      <c r="D99" s="346" t="s">
        <v>171</v>
      </c>
      <c r="E99" s="347" t="s">
        <v>5</v>
      </c>
      <c r="F99" s="348" t="s">
        <v>649</v>
      </c>
      <c r="G99" s="344"/>
      <c r="H99" s="349" t="s">
        <v>5</v>
      </c>
      <c r="I99" s="344"/>
      <c r="J99" s="344"/>
      <c r="K99" s="344"/>
      <c r="L99" s="113"/>
      <c r="M99" s="116"/>
      <c r="N99" s="117"/>
      <c r="O99" s="117"/>
      <c r="P99" s="117"/>
      <c r="Q99" s="117"/>
      <c r="R99" s="117"/>
      <c r="S99" s="117"/>
      <c r="T99" s="118"/>
      <c r="AT99" s="114" t="s">
        <v>171</v>
      </c>
      <c r="AU99" s="114" t="s">
        <v>90</v>
      </c>
      <c r="AV99" s="11" t="s">
        <v>44</v>
      </c>
      <c r="AW99" s="11" t="s">
        <v>42</v>
      </c>
      <c r="AX99" s="11" t="s">
        <v>82</v>
      </c>
      <c r="AY99" s="114" t="s">
        <v>163</v>
      </c>
    </row>
    <row r="100" spans="1:51" s="12" customFormat="1" ht="13.5">
      <c r="A100" s="350"/>
      <c r="B100" s="351"/>
      <c r="C100" s="350"/>
      <c r="D100" s="346" t="s">
        <v>171</v>
      </c>
      <c r="E100" s="352" t="s">
        <v>5</v>
      </c>
      <c r="F100" s="353" t="s">
        <v>650</v>
      </c>
      <c r="G100" s="350"/>
      <c r="H100" s="354">
        <v>8</v>
      </c>
      <c r="I100" s="350"/>
      <c r="J100" s="350"/>
      <c r="K100" s="350"/>
      <c r="L100" s="119"/>
      <c r="M100" s="122"/>
      <c r="N100" s="123"/>
      <c r="O100" s="123"/>
      <c r="P100" s="123"/>
      <c r="Q100" s="123"/>
      <c r="R100" s="123"/>
      <c r="S100" s="123"/>
      <c r="T100" s="124"/>
      <c r="AT100" s="120" t="s">
        <v>171</v>
      </c>
      <c r="AU100" s="120" t="s">
        <v>90</v>
      </c>
      <c r="AV100" s="12" t="s">
        <v>90</v>
      </c>
      <c r="AW100" s="12" t="s">
        <v>42</v>
      </c>
      <c r="AX100" s="12" t="s">
        <v>82</v>
      </c>
      <c r="AY100" s="120" t="s">
        <v>163</v>
      </c>
    </row>
    <row r="101" spans="1:51" s="13" customFormat="1" ht="13.5">
      <c r="A101" s="355"/>
      <c r="B101" s="356"/>
      <c r="C101" s="355"/>
      <c r="D101" s="346" t="s">
        <v>171</v>
      </c>
      <c r="E101" s="357" t="s">
        <v>5</v>
      </c>
      <c r="F101" s="358" t="s">
        <v>179</v>
      </c>
      <c r="G101" s="355"/>
      <c r="H101" s="359">
        <v>8</v>
      </c>
      <c r="I101" s="355"/>
      <c r="J101" s="355"/>
      <c r="K101" s="355"/>
      <c r="L101" s="125"/>
      <c r="M101" s="127"/>
      <c r="N101" s="128"/>
      <c r="O101" s="128"/>
      <c r="P101" s="128"/>
      <c r="Q101" s="128"/>
      <c r="R101" s="128"/>
      <c r="S101" s="128"/>
      <c r="T101" s="129"/>
      <c r="AT101" s="126" t="s">
        <v>171</v>
      </c>
      <c r="AU101" s="126" t="s">
        <v>90</v>
      </c>
      <c r="AV101" s="13" t="s">
        <v>93</v>
      </c>
      <c r="AW101" s="13" t="s">
        <v>42</v>
      </c>
      <c r="AX101" s="13" t="s">
        <v>82</v>
      </c>
      <c r="AY101" s="126" t="s">
        <v>163</v>
      </c>
    </row>
    <row r="102" spans="1:51" s="11" customFormat="1" ht="13.5">
      <c r="A102" s="344"/>
      <c r="B102" s="345"/>
      <c r="C102" s="344"/>
      <c r="D102" s="346" t="s">
        <v>171</v>
      </c>
      <c r="E102" s="347" t="s">
        <v>5</v>
      </c>
      <c r="F102" s="348" t="s">
        <v>651</v>
      </c>
      <c r="G102" s="344"/>
      <c r="H102" s="349" t="s">
        <v>5</v>
      </c>
      <c r="I102" s="344"/>
      <c r="J102" s="344"/>
      <c r="K102" s="344"/>
      <c r="L102" s="113"/>
      <c r="M102" s="116"/>
      <c r="N102" s="117"/>
      <c r="O102" s="117"/>
      <c r="P102" s="117"/>
      <c r="Q102" s="117"/>
      <c r="R102" s="117"/>
      <c r="S102" s="117"/>
      <c r="T102" s="118"/>
      <c r="AT102" s="114" t="s">
        <v>171</v>
      </c>
      <c r="AU102" s="114" t="s">
        <v>90</v>
      </c>
      <c r="AV102" s="11" t="s">
        <v>44</v>
      </c>
      <c r="AW102" s="11" t="s">
        <v>42</v>
      </c>
      <c r="AX102" s="11" t="s">
        <v>82</v>
      </c>
      <c r="AY102" s="114" t="s">
        <v>163</v>
      </c>
    </row>
    <row r="103" spans="1:51" s="12" customFormat="1" ht="13.5">
      <c r="A103" s="350"/>
      <c r="B103" s="351"/>
      <c r="C103" s="350"/>
      <c r="D103" s="346" t="s">
        <v>171</v>
      </c>
      <c r="E103" s="352" t="s">
        <v>5</v>
      </c>
      <c r="F103" s="353" t="s">
        <v>183</v>
      </c>
      <c r="G103" s="350"/>
      <c r="H103" s="354">
        <v>2</v>
      </c>
      <c r="I103" s="350"/>
      <c r="J103" s="350"/>
      <c r="K103" s="350"/>
      <c r="L103" s="119"/>
      <c r="M103" s="122"/>
      <c r="N103" s="123"/>
      <c r="O103" s="123"/>
      <c r="P103" s="123"/>
      <c r="Q103" s="123"/>
      <c r="R103" s="123"/>
      <c r="S103" s="123"/>
      <c r="T103" s="124"/>
      <c r="AT103" s="120" t="s">
        <v>171</v>
      </c>
      <c r="AU103" s="120" t="s">
        <v>90</v>
      </c>
      <c r="AV103" s="12" t="s">
        <v>90</v>
      </c>
      <c r="AW103" s="12" t="s">
        <v>42</v>
      </c>
      <c r="AX103" s="12" t="s">
        <v>82</v>
      </c>
      <c r="AY103" s="120" t="s">
        <v>163</v>
      </c>
    </row>
    <row r="104" spans="1:51" s="13" customFormat="1" ht="13.5">
      <c r="A104" s="355"/>
      <c r="B104" s="356"/>
      <c r="C104" s="355"/>
      <c r="D104" s="346" t="s">
        <v>171</v>
      </c>
      <c r="E104" s="357" t="s">
        <v>5</v>
      </c>
      <c r="F104" s="358" t="s">
        <v>181</v>
      </c>
      <c r="G104" s="355"/>
      <c r="H104" s="359">
        <v>2</v>
      </c>
      <c r="I104" s="355"/>
      <c r="J104" s="355"/>
      <c r="K104" s="355"/>
      <c r="L104" s="125"/>
      <c r="M104" s="127"/>
      <c r="N104" s="128"/>
      <c r="O104" s="128"/>
      <c r="P104" s="128"/>
      <c r="Q104" s="128"/>
      <c r="R104" s="128"/>
      <c r="S104" s="128"/>
      <c r="T104" s="129"/>
      <c r="AT104" s="126" t="s">
        <v>171</v>
      </c>
      <c r="AU104" s="126" t="s">
        <v>90</v>
      </c>
      <c r="AV104" s="13" t="s">
        <v>93</v>
      </c>
      <c r="AW104" s="13" t="s">
        <v>42</v>
      </c>
      <c r="AX104" s="13" t="s">
        <v>82</v>
      </c>
      <c r="AY104" s="126" t="s">
        <v>163</v>
      </c>
    </row>
    <row r="105" spans="1:51" s="11" customFormat="1" ht="13.5">
      <c r="A105" s="344"/>
      <c r="B105" s="345"/>
      <c r="C105" s="344"/>
      <c r="D105" s="346" t="s">
        <v>171</v>
      </c>
      <c r="E105" s="347" t="s">
        <v>5</v>
      </c>
      <c r="F105" s="348" t="s">
        <v>652</v>
      </c>
      <c r="G105" s="344"/>
      <c r="H105" s="349" t="s">
        <v>5</v>
      </c>
      <c r="I105" s="344"/>
      <c r="J105" s="344"/>
      <c r="K105" s="344"/>
      <c r="L105" s="113"/>
      <c r="M105" s="116"/>
      <c r="N105" s="117"/>
      <c r="O105" s="117"/>
      <c r="P105" s="117"/>
      <c r="Q105" s="117"/>
      <c r="R105" s="117"/>
      <c r="S105" s="117"/>
      <c r="T105" s="118"/>
      <c r="AT105" s="114" t="s">
        <v>171</v>
      </c>
      <c r="AU105" s="114" t="s">
        <v>90</v>
      </c>
      <c r="AV105" s="11" t="s">
        <v>44</v>
      </c>
      <c r="AW105" s="11" t="s">
        <v>42</v>
      </c>
      <c r="AX105" s="11" t="s">
        <v>82</v>
      </c>
      <c r="AY105" s="114" t="s">
        <v>163</v>
      </c>
    </row>
    <row r="106" spans="1:51" s="12" customFormat="1" ht="13.5">
      <c r="A106" s="350"/>
      <c r="B106" s="351"/>
      <c r="C106" s="350"/>
      <c r="D106" s="346" t="s">
        <v>171</v>
      </c>
      <c r="E106" s="352" t="s">
        <v>5</v>
      </c>
      <c r="F106" s="353" t="s">
        <v>183</v>
      </c>
      <c r="G106" s="350"/>
      <c r="H106" s="354">
        <v>2</v>
      </c>
      <c r="I106" s="350"/>
      <c r="J106" s="350"/>
      <c r="K106" s="350"/>
      <c r="L106" s="119"/>
      <c r="M106" s="122"/>
      <c r="N106" s="123"/>
      <c r="O106" s="123"/>
      <c r="P106" s="123"/>
      <c r="Q106" s="123"/>
      <c r="R106" s="123"/>
      <c r="S106" s="123"/>
      <c r="T106" s="124"/>
      <c r="AT106" s="120" t="s">
        <v>171</v>
      </c>
      <c r="AU106" s="120" t="s">
        <v>90</v>
      </c>
      <c r="AV106" s="12" t="s">
        <v>90</v>
      </c>
      <c r="AW106" s="12" t="s">
        <v>42</v>
      </c>
      <c r="AX106" s="12" t="s">
        <v>82</v>
      </c>
      <c r="AY106" s="120" t="s">
        <v>163</v>
      </c>
    </row>
    <row r="107" spans="1:51" s="13" customFormat="1" ht="13.5">
      <c r="A107" s="355"/>
      <c r="B107" s="356"/>
      <c r="C107" s="355"/>
      <c r="D107" s="346" t="s">
        <v>171</v>
      </c>
      <c r="E107" s="357" t="s">
        <v>5</v>
      </c>
      <c r="F107" s="358" t="s">
        <v>653</v>
      </c>
      <c r="G107" s="355"/>
      <c r="H107" s="359">
        <v>2</v>
      </c>
      <c r="I107" s="355"/>
      <c r="J107" s="355"/>
      <c r="K107" s="355"/>
      <c r="L107" s="125"/>
      <c r="M107" s="127"/>
      <c r="N107" s="128"/>
      <c r="O107" s="128"/>
      <c r="P107" s="128"/>
      <c r="Q107" s="128"/>
      <c r="R107" s="128"/>
      <c r="S107" s="128"/>
      <c r="T107" s="129"/>
      <c r="AT107" s="126" t="s">
        <v>171</v>
      </c>
      <c r="AU107" s="126" t="s">
        <v>90</v>
      </c>
      <c r="AV107" s="13" t="s">
        <v>93</v>
      </c>
      <c r="AW107" s="13" t="s">
        <v>42</v>
      </c>
      <c r="AX107" s="13" t="s">
        <v>82</v>
      </c>
      <c r="AY107" s="126" t="s">
        <v>163</v>
      </c>
    </row>
    <row r="108" spans="1:51" s="14" customFormat="1" ht="13.5">
      <c r="A108" s="360"/>
      <c r="B108" s="361"/>
      <c r="C108" s="360"/>
      <c r="D108" s="362" t="s">
        <v>171</v>
      </c>
      <c r="E108" s="363" t="s">
        <v>5</v>
      </c>
      <c r="F108" s="364" t="s">
        <v>185</v>
      </c>
      <c r="G108" s="360"/>
      <c r="H108" s="365">
        <v>16</v>
      </c>
      <c r="I108" s="360"/>
      <c r="J108" s="360"/>
      <c r="K108" s="360"/>
      <c r="L108" s="130"/>
      <c r="M108" s="131"/>
      <c r="N108" s="132"/>
      <c r="O108" s="132"/>
      <c r="P108" s="132"/>
      <c r="Q108" s="132"/>
      <c r="R108" s="132"/>
      <c r="S108" s="132"/>
      <c r="T108" s="133"/>
      <c r="AT108" s="134" t="s">
        <v>171</v>
      </c>
      <c r="AU108" s="134" t="s">
        <v>90</v>
      </c>
      <c r="AV108" s="14" t="s">
        <v>96</v>
      </c>
      <c r="AW108" s="14" t="s">
        <v>42</v>
      </c>
      <c r="AX108" s="14" t="s">
        <v>44</v>
      </c>
      <c r="AY108" s="134" t="s">
        <v>163</v>
      </c>
    </row>
    <row r="109" spans="1:65" s="1" customFormat="1" ht="22.5" customHeight="1">
      <c r="A109" s="267"/>
      <c r="B109" s="268"/>
      <c r="C109" s="338" t="s">
        <v>90</v>
      </c>
      <c r="D109" s="338" t="s">
        <v>165</v>
      </c>
      <c r="E109" s="339" t="s">
        <v>186</v>
      </c>
      <c r="F109" s="340" t="s">
        <v>187</v>
      </c>
      <c r="G109" s="341" t="s">
        <v>188</v>
      </c>
      <c r="H109" s="342">
        <v>6.027</v>
      </c>
      <c r="I109" s="107"/>
      <c r="J109" s="343">
        <f>ROUND(I109*H109,2)</f>
        <v>0</v>
      </c>
      <c r="K109" s="340" t="s">
        <v>169</v>
      </c>
      <c r="L109" s="38"/>
      <c r="M109" s="108" t="s">
        <v>5</v>
      </c>
      <c r="N109" s="109" t="s">
        <v>53</v>
      </c>
      <c r="O109" s="39"/>
      <c r="P109" s="110">
        <f>O109*H109</f>
        <v>0</v>
      </c>
      <c r="Q109" s="110">
        <v>0.03045</v>
      </c>
      <c r="R109" s="110">
        <f>Q109*H109</f>
        <v>0.18352215000000002</v>
      </c>
      <c r="S109" s="110">
        <v>0</v>
      </c>
      <c r="T109" s="111">
        <f>S109*H109</f>
        <v>0</v>
      </c>
      <c r="AR109" s="24" t="s">
        <v>96</v>
      </c>
      <c r="AT109" s="24" t="s">
        <v>165</v>
      </c>
      <c r="AU109" s="24" t="s">
        <v>90</v>
      </c>
      <c r="AY109" s="24" t="s">
        <v>163</v>
      </c>
      <c r="BE109" s="112">
        <f>IF(N109="základní",J109,0)</f>
        <v>0</v>
      </c>
      <c r="BF109" s="112">
        <f>IF(N109="snížená",J109,0)</f>
        <v>0</v>
      </c>
      <c r="BG109" s="112">
        <f>IF(N109="zákl. přenesená",J109,0)</f>
        <v>0</v>
      </c>
      <c r="BH109" s="112">
        <f>IF(N109="sníž. přenesená",J109,0)</f>
        <v>0</v>
      </c>
      <c r="BI109" s="112">
        <f>IF(N109="nulová",J109,0)</f>
        <v>0</v>
      </c>
      <c r="BJ109" s="24" t="s">
        <v>44</v>
      </c>
      <c r="BK109" s="112">
        <f>ROUND(I109*H109,2)</f>
        <v>0</v>
      </c>
      <c r="BL109" s="24" t="s">
        <v>96</v>
      </c>
      <c r="BM109" s="24" t="s">
        <v>654</v>
      </c>
    </row>
    <row r="110" spans="1:47" s="1" customFormat="1" ht="40.5">
      <c r="A110" s="267"/>
      <c r="B110" s="268"/>
      <c r="C110" s="267"/>
      <c r="D110" s="346" t="s">
        <v>190</v>
      </c>
      <c r="E110" s="267"/>
      <c r="F110" s="366" t="s">
        <v>191</v>
      </c>
      <c r="G110" s="267"/>
      <c r="H110" s="267"/>
      <c r="I110" s="267"/>
      <c r="J110" s="267"/>
      <c r="K110" s="267"/>
      <c r="L110" s="38"/>
      <c r="M110" s="136"/>
      <c r="N110" s="39"/>
      <c r="O110" s="39"/>
      <c r="P110" s="39"/>
      <c r="Q110" s="39"/>
      <c r="R110" s="39"/>
      <c r="S110" s="39"/>
      <c r="T110" s="60"/>
      <c r="AT110" s="24" t="s">
        <v>190</v>
      </c>
      <c r="AU110" s="24" t="s">
        <v>90</v>
      </c>
    </row>
    <row r="111" spans="1:51" s="11" customFormat="1" ht="13.5">
      <c r="A111" s="344"/>
      <c r="B111" s="345"/>
      <c r="C111" s="344"/>
      <c r="D111" s="346" t="s">
        <v>171</v>
      </c>
      <c r="E111" s="347" t="s">
        <v>5</v>
      </c>
      <c r="F111" s="348" t="s">
        <v>172</v>
      </c>
      <c r="G111" s="344"/>
      <c r="H111" s="349" t="s">
        <v>5</v>
      </c>
      <c r="I111" s="344"/>
      <c r="J111" s="344"/>
      <c r="K111" s="344"/>
      <c r="L111" s="113"/>
      <c r="M111" s="116"/>
      <c r="N111" s="117"/>
      <c r="O111" s="117"/>
      <c r="P111" s="117"/>
      <c r="Q111" s="117"/>
      <c r="R111" s="117"/>
      <c r="S111" s="117"/>
      <c r="T111" s="118"/>
      <c r="AT111" s="114" t="s">
        <v>171</v>
      </c>
      <c r="AU111" s="114" t="s">
        <v>90</v>
      </c>
      <c r="AV111" s="11" t="s">
        <v>44</v>
      </c>
      <c r="AW111" s="11" t="s">
        <v>42</v>
      </c>
      <c r="AX111" s="11" t="s">
        <v>82</v>
      </c>
      <c r="AY111" s="114" t="s">
        <v>163</v>
      </c>
    </row>
    <row r="112" spans="1:51" s="11" customFormat="1" ht="13.5">
      <c r="A112" s="344"/>
      <c r="B112" s="345"/>
      <c r="C112" s="344"/>
      <c r="D112" s="346" t="s">
        <v>171</v>
      </c>
      <c r="E112" s="347" t="s">
        <v>5</v>
      </c>
      <c r="F112" s="348" t="s">
        <v>192</v>
      </c>
      <c r="G112" s="344"/>
      <c r="H112" s="349" t="s">
        <v>5</v>
      </c>
      <c r="I112" s="344"/>
      <c r="J112" s="344"/>
      <c r="K112" s="344"/>
      <c r="L112" s="113"/>
      <c r="M112" s="116"/>
      <c r="N112" s="117"/>
      <c r="O112" s="117"/>
      <c r="P112" s="117"/>
      <c r="Q112" s="117"/>
      <c r="R112" s="117"/>
      <c r="S112" s="117"/>
      <c r="T112" s="118"/>
      <c r="AT112" s="114" t="s">
        <v>171</v>
      </c>
      <c r="AU112" s="114" t="s">
        <v>90</v>
      </c>
      <c r="AV112" s="11" t="s">
        <v>44</v>
      </c>
      <c r="AW112" s="11" t="s">
        <v>42</v>
      </c>
      <c r="AX112" s="11" t="s">
        <v>82</v>
      </c>
      <c r="AY112" s="114" t="s">
        <v>163</v>
      </c>
    </row>
    <row r="113" spans="1:51" s="12" customFormat="1" ht="13.5">
      <c r="A113" s="350"/>
      <c r="B113" s="351"/>
      <c r="C113" s="350"/>
      <c r="D113" s="346" t="s">
        <v>171</v>
      </c>
      <c r="E113" s="352" t="s">
        <v>5</v>
      </c>
      <c r="F113" s="353" t="s">
        <v>655</v>
      </c>
      <c r="G113" s="350"/>
      <c r="H113" s="354">
        <v>0.809</v>
      </c>
      <c r="I113" s="350"/>
      <c r="J113" s="350"/>
      <c r="K113" s="350"/>
      <c r="L113" s="119"/>
      <c r="M113" s="122"/>
      <c r="N113" s="123"/>
      <c r="O113" s="123"/>
      <c r="P113" s="123"/>
      <c r="Q113" s="123"/>
      <c r="R113" s="123"/>
      <c r="S113" s="123"/>
      <c r="T113" s="124"/>
      <c r="AT113" s="120" t="s">
        <v>171</v>
      </c>
      <c r="AU113" s="120" t="s">
        <v>90</v>
      </c>
      <c r="AV113" s="12" t="s">
        <v>90</v>
      </c>
      <c r="AW113" s="12" t="s">
        <v>42</v>
      </c>
      <c r="AX113" s="12" t="s">
        <v>82</v>
      </c>
      <c r="AY113" s="120" t="s">
        <v>163</v>
      </c>
    </row>
    <row r="114" spans="1:51" s="12" customFormat="1" ht="13.5">
      <c r="A114" s="350"/>
      <c r="B114" s="351"/>
      <c r="C114" s="350"/>
      <c r="D114" s="346" t="s">
        <v>171</v>
      </c>
      <c r="E114" s="352" t="s">
        <v>5</v>
      </c>
      <c r="F114" s="353" t="s">
        <v>656</v>
      </c>
      <c r="G114" s="350"/>
      <c r="H114" s="354">
        <v>0.809</v>
      </c>
      <c r="I114" s="350"/>
      <c r="J114" s="350"/>
      <c r="K114" s="350"/>
      <c r="L114" s="119"/>
      <c r="M114" s="122"/>
      <c r="N114" s="123"/>
      <c r="O114" s="123"/>
      <c r="P114" s="123"/>
      <c r="Q114" s="123"/>
      <c r="R114" s="123"/>
      <c r="S114" s="123"/>
      <c r="T114" s="124"/>
      <c r="AT114" s="120" t="s">
        <v>171</v>
      </c>
      <c r="AU114" s="120" t="s">
        <v>90</v>
      </c>
      <c r="AV114" s="12" t="s">
        <v>90</v>
      </c>
      <c r="AW114" s="12" t="s">
        <v>42</v>
      </c>
      <c r="AX114" s="12" t="s">
        <v>82</v>
      </c>
      <c r="AY114" s="120" t="s">
        <v>163</v>
      </c>
    </row>
    <row r="115" spans="1:51" s="13" customFormat="1" ht="13.5">
      <c r="A115" s="355"/>
      <c r="B115" s="356"/>
      <c r="C115" s="355"/>
      <c r="D115" s="346" t="s">
        <v>171</v>
      </c>
      <c r="E115" s="357" t="s">
        <v>5</v>
      </c>
      <c r="F115" s="358" t="s">
        <v>176</v>
      </c>
      <c r="G115" s="355"/>
      <c r="H115" s="359">
        <v>1.618</v>
      </c>
      <c r="I115" s="355"/>
      <c r="J115" s="355"/>
      <c r="K115" s="355"/>
      <c r="L115" s="125"/>
      <c r="M115" s="127"/>
      <c r="N115" s="128"/>
      <c r="O115" s="128"/>
      <c r="P115" s="128"/>
      <c r="Q115" s="128"/>
      <c r="R115" s="128"/>
      <c r="S115" s="128"/>
      <c r="T115" s="129"/>
      <c r="AT115" s="126" t="s">
        <v>171</v>
      </c>
      <c r="AU115" s="126" t="s">
        <v>90</v>
      </c>
      <c r="AV115" s="13" t="s">
        <v>93</v>
      </c>
      <c r="AW115" s="13" t="s">
        <v>42</v>
      </c>
      <c r="AX115" s="13" t="s">
        <v>82</v>
      </c>
      <c r="AY115" s="126" t="s">
        <v>163</v>
      </c>
    </row>
    <row r="116" spans="1:51" s="12" customFormat="1" ht="13.5">
      <c r="A116" s="350"/>
      <c r="B116" s="351"/>
      <c r="C116" s="350"/>
      <c r="D116" s="346" t="s">
        <v>171</v>
      </c>
      <c r="E116" s="352" t="s">
        <v>5</v>
      </c>
      <c r="F116" s="353" t="s">
        <v>657</v>
      </c>
      <c r="G116" s="350"/>
      <c r="H116" s="354">
        <v>0.809</v>
      </c>
      <c r="I116" s="350"/>
      <c r="J116" s="350"/>
      <c r="K116" s="350"/>
      <c r="L116" s="119"/>
      <c r="M116" s="122"/>
      <c r="N116" s="123"/>
      <c r="O116" s="123"/>
      <c r="P116" s="123"/>
      <c r="Q116" s="123"/>
      <c r="R116" s="123"/>
      <c r="S116" s="123"/>
      <c r="T116" s="124"/>
      <c r="AT116" s="120" t="s">
        <v>171</v>
      </c>
      <c r="AU116" s="120" t="s">
        <v>90</v>
      </c>
      <c r="AV116" s="12" t="s">
        <v>90</v>
      </c>
      <c r="AW116" s="12" t="s">
        <v>42</v>
      </c>
      <c r="AX116" s="12" t="s">
        <v>82</v>
      </c>
      <c r="AY116" s="120" t="s">
        <v>163</v>
      </c>
    </row>
    <row r="117" spans="1:51" s="12" customFormat="1" ht="13.5">
      <c r="A117" s="350"/>
      <c r="B117" s="351"/>
      <c r="C117" s="350"/>
      <c r="D117" s="346" t="s">
        <v>171</v>
      </c>
      <c r="E117" s="352" t="s">
        <v>5</v>
      </c>
      <c r="F117" s="353" t="s">
        <v>658</v>
      </c>
      <c r="G117" s="350"/>
      <c r="H117" s="354">
        <v>0.726</v>
      </c>
      <c r="I117" s="350"/>
      <c r="J117" s="350"/>
      <c r="K117" s="350"/>
      <c r="L117" s="119"/>
      <c r="M117" s="122"/>
      <c r="N117" s="123"/>
      <c r="O117" s="123"/>
      <c r="P117" s="123"/>
      <c r="Q117" s="123"/>
      <c r="R117" s="123"/>
      <c r="S117" s="123"/>
      <c r="T117" s="124"/>
      <c r="AT117" s="120" t="s">
        <v>171</v>
      </c>
      <c r="AU117" s="120" t="s">
        <v>90</v>
      </c>
      <c r="AV117" s="12" t="s">
        <v>90</v>
      </c>
      <c r="AW117" s="12" t="s">
        <v>42</v>
      </c>
      <c r="AX117" s="12" t="s">
        <v>82</v>
      </c>
      <c r="AY117" s="120" t="s">
        <v>163</v>
      </c>
    </row>
    <row r="118" spans="1:51" s="12" customFormat="1" ht="13.5">
      <c r="A118" s="350"/>
      <c r="B118" s="351"/>
      <c r="C118" s="350"/>
      <c r="D118" s="346" t="s">
        <v>171</v>
      </c>
      <c r="E118" s="352" t="s">
        <v>5</v>
      </c>
      <c r="F118" s="353" t="s">
        <v>659</v>
      </c>
      <c r="G118" s="350"/>
      <c r="H118" s="354">
        <v>0.726</v>
      </c>
      <c r="I118" s="350"/>
      <c r="J118" s="350"/>
      <c r="K118" s="350"/>
      <c r="L118" s="119"/>
      <c r="M118" s="122"/>
      <c r="N118" s="123"/>
      <c r="O118" s="123"/>
      <c r="P118" s="123"/>
      <c r="Q118" s="123"/>
      <c r="R118" s="123"/>
      <c r="S118" s="123"/>
      <c r="T118" s="124"/>
      <c r="AT118" s="120" t="s">
        <v>171</v>
      </c>
      <c r="AU118" s="120" t="s">
        <v>90</v>
      </c>
      <c r="AV118" s="12" t="s">
        <v>90</v>
      </c>
      <c r="AW118" s="12" t="s">
        <v>42</v>
      </c>
      <c r="AX118" s="12" t="s">
        <v>82</v>
      </c>
      <c r="AY118" s="120" t="s">
        <v>163</v>
      </c>
    </row>
    <row r="119" spans="1:51" s="12" customFormat="1" ht="13.5">
      <c r="A119" s="350"/>
      <c r="B119" s="351"/>
      <c r="C119" s="350"/>
      <c r="D119" s="346" t="s">
        <v>171</v>
      </c>
      <c r="E119" s="352" t="s">
        <v>5</v>
      </c>
      <c r="F119" s="353" t="s">
        <v>660</v>
      </c>
      <c r="G119" s="350"/>
      <c r="H119" s="354">
        <v>0.711</v>
      </c>
      <c r="I119" s="350"/>
      <c r="J119" s="350"/>
      <c r="K119" s="350"/>
      <c r="L119" s="119"/>
      <c r="M119" s="122"/>
      <c r="N119" s="123"/>
      <c r="O119" s="123"/>
      <c r="P119" s="123"/>
      <c r="Q119" s="123"/>
      <c r="R119" s="123"/>
      <c r="S119" s="123"/>
      <c r="T119" s="124"/>
      <c r="AT119" s="120" t="s">
        <v>171</v>
      </c>
      <c r="AU119" s="120" t="s">
        <v>90</v>
      </c>
      <c r="AV119" s="12" t="s">
        <v>90</v>
      </c>
      <c r="AW119" s="12" t="s">
        <v>42</v>
      </c>
      <c r="AX119" s="12" t="s">
        <v>82</v>
      </c>
      <c r="AY119" s="120" t="s">
        <v>163</v>
      </c>
    </row>
    <row r="120" spans="1:51" s="13" customFormat="1" ht="13.5">
      <c r="A120" s="355"/>
      <c r="B120" s="356"/>
      <c r="C120" s="355"/>
      <c r="D120" s="346" t="s">
        <v>171</v>
      </c>
      <c r="E120" s="357" t="s">
        <v>5</v>
      </c>
      <c r="F120" s="358" t="s">
        <v>179</v>
      </c>
      <c r="G120" s="355"/>
      <c r="H120" s="359">
        <v>2.972</v>
      </c>
      <c r="I120" s="355"/>
      <c r="J120" s="355"/>
      <c r="K120" s="355"/>
      <c r="L120" s="125"/>
      <c r="M120" s="127"/>
      <c r="N120" s="128"/>
      <c r="O120" s="128"/>
      <c r="P120" s="128"/>
      <c r="Q120" s="128"/>
      <c r="R120" s="128"/>
      <c r="S120" s="128"/>
      <c r="T120" s="129"/>
      <c r="AT120" s="126" t="s">
        <v>171</v>
      </c>
      <c r="AU120" s="126" t="s">
        <v>90</v>
      </c>
      <c r="AV120" s="13" t="s">
        <v>93</v>
      </c>
      <c r="AW120" s="13" t="s">
        <v>42</v>
      </c>
      <c r="AX120" s="13" t="s">
        <v>82</v>
      </c>
      <c r="AY120" s="126" t="s">
        <v>163</v>
      </c>
    </row>
    <row r="121" spans="1:51" s="12" customFormat="1" ht="13.5">
      <c r="A121" s="350"/>
      <c r="B121" s="351"/>
      <c r="C121" s="350"/>
      <c r="D121" s="346" t="s">
        <v>171</v>
      </c>
      <c r="E121" s="352" t="s">
        <v>5</v>
      </c>
      <c r="F121" s="353" t="s">
        <v>661</v>
      </c>
      <c r="G121" s="350"/>
      <c r="H121" s="354">
        <v>0.711</v>
      </c>
      <c r="I121" s="350"/>
      <c r="J121" s="350"/>
      <c r="K121" s="350"/>
      <c r="L121" s="119"/>
      <c r="M121" s="122"/>
      <c r="N121" s="123"/>
      <c r="O121" s="123"/>
      <c r="P121" s="123"/>
      <c r="Q121" s="123"/>
      <c r="R121" s="123"/>
      <c r="S121" s="123"/>
      <c r="T121" s="124"/>
      <c r="AT121" s="120" t="s">
        <v>171</v>
      </c>
      <c r="AU121" s="120" t="s">
        <v>90</v>
      </c>
      <c r="AV121" s="12" t="s">
        <v>90</v>
      </c>
      <c r="AW121" s="12" t="s">
        <v>42</v>
      </c>
      <c r="AX121" s="12" t="s">
        <v>82</v>
      </c>
      <c r="AY121" s="120" t="s">
        <v>163</v>
      </c>
    </row>
    <row r="122" spans="1:51" s="13" customFormat="1" ht="13.5">
      <c r="A122" s="355"/>
      <c r="B122" s="356"/>
      <c r="C122" s="355"/>
      <c r="D122" s="346" t="s">
        <v>171</v>
      </c>
      <c r="E122" s="357" t="s">
        <v>5</v>
      </c>
      <c r="F122" s="358" t="s">
        <v>181</v>
      </c>
      <c r="G122" s="355"/>
      <c r="H122" s="359">
        <v>0.711</v>
      </c>
      <c r="I122" s="355"/>
      <c r="J122" s="355"/>
      <c r="K122" s="355"/>
      <c r="L122" s="125"/>
      <c r="M122" s="127"/>
      <c r="N122" s="128"/>
      <c r="O122" s="128"/>
      <c r="P122" s="128"/>
      <c r="Q122" s="128"/>
      <c r="R122" s="128"/>
      <c r="S122" s="128"/>
      <c r="T122" s="129"/>
      <c r="AT122" s="126" t="s">
        <v>171</v>
      </c>
      <c r="AU122" s="126" t="s">
        <v>90</v>
      </c>
      <c r="AV122" s="13" t="s">
        <v>93</v>
      </c>
      <c r="AW122" s="13" t="s">
        <v>42</v>
      </c>
      <c r="AX122" s="13" t="s">
        <v>82</v>
      </c>
      <c r="AY122" s="126" t="s">
        <v>163</v>
      </c>
    </row>
    <row r="123" spans="1:51" s="12" customFormat="1" ht="13.5">
      <c r="A123" s="350"/>
      <c r="B123" s="351"/>
      <c r="C123" s="350"/>
      <c r="D123" s="346" t="s">
        <v>171</v>
      </c>
      <c r="E123" s="352" t="s">
        <v>5</v>
      </c>
      <c r="F123" s="353" t="s">
        <v>662</v>
      </c>
      <c r="G123" s="350"/>
      <c r="H123" s="354">
        <v>0.726</v>
      </c>
      <c r="I123" s="350"/>
      <c r="J123" s="350"/>
      <c r="K123" s="350"/>
      <c r="L123" s="119"/>
      <c r="M123" s="122"/>
      <c r="N123" s="123"/>
      <c r="O123" s="123"/>
      <c r="P123" s="123"/>
      <c r="Q123" s="123"/>
      <c r="R123" s="123"/>
      <c r="S123" s="123"/>
      <c r="T123" s="124"/>
      <c r="AT123" s="120" t="s">
        <v>171</v>
      </c>
      <c r="AU123" s="120" t="s">
        <v>90</v>
      </c>
      <c r="AV123" s="12" t="s">
        <v>90</v>
      </c>
      <c r="AW123" s="12" t="s">
        <v>42</v>
      </c>
      <c r="AX123" s="12" t="s">
        <v>82</v>
      </c>
      <c r="AY123" s="120" t="s">
        <v>163</v>
      </c>
    </row>
    <row r="124" spans="1:51" s="13" customFormat="1" ht="13.5">
      <c r="A124" s="355"/>
      <c r="B124" s="356"/>
      <c r="C124" s="355"/>
      <c r="D124" s="346" t="s">
        <v>171</v>
      </c>
      <c r="E124" s="357" t="s">
        <v>5</v>
      </c>
      <c r="F124" s="358" t="s">
        <v>653</v>
      </c>
      <c r="G124" s="355"/>
      <c r="H124" s="359">
        <v>0.726</v>
      </c>
      <c r="I124" s="355"/>
      <c r="J124" s="355"/>
      <c r="K124" s="355"/>
      <c r="L124" s="125"/>
      <c r="M124" s="127"/>
      <c r="N124" s="128"/>
      <c r="O124" s="128"/>
      <c r="P124" s="128"/>
      <c r="Q124" s="128"/>
      <c r="R124" s="128"/>
      <c r="S124" s="128"/>
      <c r="T124" s="129"/>
      <c r="AT124" s="126" t="s">
        <v>171</v>
      </c>
      <c r="AU124" s="126" t="s">
        <v>90</v>
      </c>
      <c r="AV124" s="13" t="s">
        <v>93</v>
      </c>
      <c r="AW124" s="13" t="s">
        <v>42</v>
      </c>
      <c r="AX124" s="13" t="s">
        <v>82</v>
      </c>
      <c r="AY124" s="126" t="s">
        <v>163</v>
      </c>
    </row>
    <row r="125" spans="1:51" s="14" customFormat="1" ht="13.5">
      <c r="A125" s="360"/>
      <c r="B125" s="361"/>
      <c r="C125" s="360"/>
      <c r="D125" s="362" t="s">
        <v>171</v>
      </c>
      <c r="E125" s="363" t="s">
        <v>5</v>
      </c>
      <c r="F125" s="364" t="s">
        <v>185</v>
      </c>
      <c r="G125" s="360"/>
      <c r="H125" s="365">
        <v>6.027</v>
      </c>
      <c r="I125" s="360"/>
      <c r="J125" s="360"/>
      <c r="K125" s="360"/>
      <c r="L125" s="130"/>
      <c r="M125" s="131"/>
      <c r="N125" s="132"/>
      <c r="O125" s="132"/>
      <c r="P125" s="132"/>
      <c r="Q125" s="132"/>
      <c r="R125" s="132"/>
      <c r="S125" s="132"/>
      <c r="T125" s="133"/>
      <c r="AT125" s="134" t="s">
        <v>171</v>
      </c>
      <c r="AU125" s="134" t="s">
        <v>90</v>
      </c>
      <c r="AV125" s="14" t="s">
        <v>96</v>
      </c>
      <c r="AW125" s="14" t="s">
        <v>42</v>
      </c>
      <c r="AX125" s="14" t="s">
        <v>44</v>
      </c>
      <c r="AY125" s="134" t="s">
        <v>163</v>
      </c>
    </row>
    <row r="126" spans="1:65" s="1" customFormat="1" ht="31.5" customHeight="1">
      <c r="A126" s="267"/>
      <c r="B126" s="268"/>
      <c r="C126" s="338" t="s">
        <v>93</v>
      </c>
      <c r="D126" s="338" t="s">
        <v>165</v>
      </c>
      <c r="E126" s="339" t="s">
        <v>211</v>
      </c>
      <c r="F126" s="340" t="s">
        <v>212</v>
      </c>
      <c r="G126" s="341" t="s">
        <v>188</v>
      </c>
      <c r="H126" s="342">
        <v>32</v>
      </c>
      <c r="I126" s="107"/>
      <c r="J126" s="343">
        <f>ROUND(I126*H126,2)</f>
        <v>0</v>
      </c>
      <c r="K126" s="340" t="s">
        <v>169</v>
      </c>
      <c r="L126" s="38"/>
      <c r="M126" s="108" t="s">
        <v>5</v>
      </c>
      <c r="N126" s="109" t="s">
        <v>53</v>
      </c>
      <c r="O126" s="39"/>
      <c r="P126" s="110">
        <f>O126*H126</f>
        <v>0</v>
      </c>
      <c r="Q126" s="110">
        <v>0.00012</v>
      </c>
      <c r="R126" s="110">
        <f>Q126*H126</f>
        <v>0.00384</v>
      </c>
      <c r="S126" s="110">
        <v>0</v>
      </c>
      <c r="T126" s="111">
        <f>S126*H126</f>
        <v>0</v>
      </c>
      <c r="AR126" s="24" t="s">
        <v>96</v>
      </c>
      <c r="AT126" s="24" t="s">
        <v>165</v>
      </c>
      <c r="AU126" s="24" t="s">
        <v>90</v>
      </c>
      <c r="AY126" s="24" t="s">
        <v>163</v>
      </c>
      <c r="BE126" s="112">
        <f>IF(N126="základní",J126,0)</f>
        <v>0</v>
      </c>
      <c r="BF126" s="112">
        <f>IF(N126="snížená",J126,0)</f>
        <v>0</v>
      </c>
      <c r="BG126" s="112">
        <f>IF(N126="zákl. přenesená",J126,0)</f>
        <v>0</v>
      </c>
      <c r="BH126" s="112">
        <f>IF(N126="sníž. přenesená",J126,0)</f>
        <v>0</v>
      </c>
      <c r="BI126" s="112">
        <f>IF(N126="nulová",J126,0)</f>
        <v>0</v>
      </c>
      <c r="BJ126" s="24" t="s">
        <v>44</v>
      </c>
      <c r="BK126" s="112">
        <f>ROUND(I126*H126,2)</f>
        <v>0</v>
      </c>
      <c r="BL126" s="24" t="s">
        <v>96</v>
      </c>
      <c r="BM126" s="24" t="s">
        <v>663</v>
      </c>
    </row>
    <row r="127" spans="1:47" s="1" customFormat="1" ht="54">
      <c r="A127" s="267"/>
      <c r="B127" s="268"/>
      <c r="C127" s="267"/>
      <c r="D127" s="346" t="s">
        <v>190</v>
      </c>
      <c r="E127" s="267"/>
      <c r="F127" s="366" t="s">
        <v>214</v>
      </c>
      <c r="G127" s="267"/>
      <c r="H127" s="267"/>
      <c r="I127" s="267"/>
      <c r="J127" s="267"/>
      <c r="K127" s="267"/>
      <c r="L127" s="38"/>
      <c r="M127" s="136"/>
      <c r="N127" s="39"/>
      <c r="O127" s="39"/>
      <c r="P127" s="39"/>
      <c r="Q127" s="39"/>
      <c r="R127" s="39"/>
      <c r="S127" s="39"/>
      <c r="T127" s="60"/>
      <c r="AT127" s="24" t="s">
        <v>190</v>
      </c>
      <c r="AU127" s="24" t="s">
        <v>90</v>
      </c>
    </row>
    <row r="128" spans="1:51" s="11" customFormat="1" ht="13.5">
      <c r="A128" s="344"/>
      <c r="B128" s="345"/>
      <c r="C128" s="344"/>
      <c r="D128" s="346" t="s">
        <v>171</v>
      </c>
      <c r="E128" s="347" t="s">
        <v>5</v>
      </c>
      <c r="F128" s="348" t="s">
        <v>172</v>
      </c>
      <c r="G128" s="344"/>
      <c r="H128" s="349" t="s">
        <v>5</v>
      </c>
      <c r="I128" s="344"/>
      <c r="J128" s="344"/>
      <c r="K128" s="344"/>
      <c r="L128" s="113"/>
      <c r="M128" s="116"/>
      <c r="N128" s="117"/>
      <c r="O128" s="117"/>
      <c r="P128" s="117"/>
      <c r="Q128" s="117"/>
      <c r="R128" s="117"/>
      <c r="S128" s="117"/>
      <c r="T128" s="118"/>
      <c r="AT128" s="114" t="s">
        <v>171</v>
      </c>
      <c r="AU128" s="114" t="s">
        <v>90</v>
      </c>
      <c r="AV128" s="11" t="s">
        <v>44</v>
      </c>
      <c r="AW128" s="11" t="s">
        <v>42</v>
      </c>
      <c r="AX128" s="11" t="s">
        <v>82</v>
      </c>
      <c r="AY128" s="114" t="s">
        <v>163</v>
      </c>
    </row>
    <row r="129" spans="1:51" s="11" customFormat="1" ht="27">
      <c r="A129" s="344"/>
      <c r="B129" s="345"/>
      <c r="C129" s="344"/>
      <c r="D129" s="346" t="s">
        <v>171</v>
      </c>
      <c r="E129" s="347" t="s">
        <v>5</v>
      </c>
      <c r="F129" s="348" t="s">
        <v>215</v>
      </c>
      <c r="G129" s="344"/>
      <c r="H129" s="349" t="s">
        <v>5</v>
      </c>
      <c r="I129" s="344"/>
      <c r="J129" s="344"/>
      <c r="K129" s="344"/>
      <c r="L129" s="113"/>
      <c r="M129" s="116"/>
      <c r="N129" s="117"/>
      <c r="O129" s="117"/>
      <c r="P129" s="117"/>
      <c r="Q129" s="117"/>
      <c r="R129" s="117"/>
      <c r="S129" s="117"/>
      <c r="T129" s="118"/>
      <c r="AT129" s="114" t="s">
        <v>171</v>
      </c>
      <c r="AU129" s="114" t="s">
        <v>90</v>
      </c>
      <c r="AV129" s="11" t="s">
        <v>44</v>
      </c>
      <c r="AW129" s="11" t="s">
        <v>42</v>
      </c>
      <c r="AX129" s="11" t="s">
        <v>82</v>
      </c>
      <c r="AY129" s="114" t="s">
        <v>163</v>
      </c>
    </row>
    <row r="130" spans="1:51" s="11" customFormat="1" ht="13.5">
      <c r="A130" s="344"/>
      <c r="B130" s="345"/>
      <c r="C130" s="344"/>
      <c r="D130" s="346" t="s">
        <v>171</v>
      </c>
      <c r="E130" s="347" t="s">
        <v>5</v>
      </c>
      <c r="F130" s="348" t="s">
        <v>647</v>
      </c>
      <c r="G130" s="344"/>
      <c r="H130" s="349" t="s">
        <v>5</v>
      </c>
      <c r="I130" s="344"/>
      <c r="J130" s="344"/>
      <c r="K130" s="344"/>
      <c r="L130" s="113"/>
      <c r="M130" s="116"/>
      <c r="N130" s="117"/>
      <c r="O130" s="117"/>
      <c r="P130" s="117"/>
      <c r="Q130" s="117"/>
      <c r="R130" s="117"/>
      <c r="S130" s="117"/>
      <c r="T130" s="118"/>
      <c r="AT130" s="114" t="s">
        <v>171</v>
      </c>
      <c r="AU130" s="114" t="s">
        <v>90</v>
      </c>
      <c r="AV130" s="11" t="s">
        <v>44</v>
      </c>
      <c r="AW130" s="11" t="s">
        <v>42</v>
      </c>
      <c r="AX130" s="11" t="s">
        <v>82</v>
      </c>
      <c r="AY130" s="114" t="s">
        <v>163</v>
      </c>
    </row>
    <row r="131" spans="1:51" s="12" customFormat="1" ht="13.5">
      <c r="A131" s="350"/>
      <c r="B131" s="351"/>
      <c r="C131" s="350"/>
      <c r="D131" s="346" t="s">
        <v>171</v>
      </c>
      <c r="E131" s="352" t="s">
        <v>5</v>
      </c>
      <c r="F131" s="353" t="s">
        <v>664</v>
      </c>
      <c r="G131" s="350"/>
      <c r="H131" s="354">
        <v>8</v>
      </c>
      <c r="I131" s="350"/>
      <c r="J131" s="350"/>
      <c r="K131" s="350"/>
      <c r="L131" s="119"/>
      <c r="M131" s="122"/>
      <c r="N131" s="123"/>
      <c r="O131" s="123"/>
      <c r="P131" s="123"/>
      <c r="Q131" s="123"/>
      <c r="R131" s="123"/>
      <c r="S131" s="123"/>
      <c r="T131" s="124"/>
      <c r="AT131" s="120" t="s">
        <v>171</v>
      </c>
      <c r="AU131" s="120" t="s">
        <v>90</v>
      </c>
      <c r="AV131" s="12" t="s">
        <v>90</v>
      </c>
      <c r="AW131" s="12" t="s">
        <v>42</v>
      </c>
      <c r="AX131" s="12" t="s">
        <v>82</v>
      </c>
      <c r="AY131" s="120" t="s">
        <v>163</v>
      </c>
    </row>
    <row r="132" spans="1:51" s="13" customFormat="1" ht="13.5">
      <c r="A132" s="355"/>
      <c r="B132" s="356"/>
      <c r="C132" s="355"/>
      <c r="D132" s="346" t="s">
        <v>171</v>
      </c>
      <c r="E132" s="357" t="s">
        <v>5</v>
      </c>
      <c r="F132" s="358" t="s">
        <v>176</v>
      </c>
      <c r="G132" s="355"/>
      <c r="H132" s="359">
        <v>8</v>
      </c>
      <c r="I132" s="355"/>
      <c r="J132" s="355"/>
      <c r="K132" s="355"/>
      <c r="L132" s="125"/>
      <c r="M132" s="127"/>
      <c r="N132" s="128"/>
      <c r="O132" s="128"/>
      <c r="P132" s="128"/>
      <c r="Q132" s="128"/>
      <c r="R132" s="128"/>
      <c r="S132" s="128"/>
      <c r="T132" s="129"/>
      <c r="AT132" s="126" t="s">
        <v>171</v>
      </c>
      <c r="AU132" s="126" t="s">
        <v>90</v>
      </c>
      <c r="AV132" s="13" t="s">
        <v>93</v>
      </c>
      <c r="AW132" s="13" t="s">
        <v>42</v>
      </c>
      <c r="AX132" s="13" t="s">
        <v>82</v>
      </c>
      <c r="AY132" s="126" t="s">
        <v>163</v>
      </c>
    </row>
    <row r="133" spans="1:51" s="11" customFormat="1" ht="13.5">
      <c r="A133" s="344"/>
      <c r="B133" s="345"/>
      <c r="C133" s="344"/>
      <c r="D133" s="346" t="s">
        <v>171</v>
      </c>
      <c r="E133" s="347" t="s">
        <v>5</v>
      </c>
      <c r="F133" s="348" t="s">
        <v>649</v>
      </c>
      <c r="G133" s="344"/>
      <c r="H133" s="349" t="s">
        <v>5</v>
      </c>
      <c r="I133" s="344"/>
      <c r="J133" s="344"/>
      <c r="K133" s="344"/>
      <c r="L133" s="113"/>
      <c r="M133" s="116"/>
      <c r="N133" s="117"/>
      <c r="O133" s="117"/>
      <c r="P133" s="117"/>
      <c r="Q133" s="117"/>
      <c r="R133" s="117"/>
      <c r="S133" s="117"/>
      <c r="T133" s="118"/>
      <c r="AT133" s="114" t="s">
        <v>171</v>
      </c>
      <c r="AU133" s="114" t="s">
        <v>90</v>
      </c>
      <c r="AV133" s="11" t="s">
        <v>44</v>
      </c>
      <c r="AW133" s="11" t="s">
        <v>42</v>
      </c>
      <c r="AX133" s="11" t="s">
        <v>82</v>
      </c>
      <c r="AY133" s="114" t="s">
        <v>163</v>
      </c>
    </row>
    <row r="134" spans="1:51" s="12" customFormat="1" ht="13.5">
      <c r="A134" s="350"/>
      <c r="B134" s="351"/>
      <c r="C134" s="350"/>
      <c r="D134" s="346" t="s">
        <v>171</v>
      </c>
      <c r="E134" s="352" t="s">
        <v>5</v>
      </c>
      <c r="F134" s="353" t="s">
        <v>665</v>
      </c>
      <c r="G134" s="350"/>
      <c r="H134" s="354">
        <v>16</v>
      </c>
      <c r="I134" s="350"/>
      <c r="J134" s="350"/>
      <c r="K134" s="350"/>
      <c r="L134" s="119"/>
      <c r="M134" s="122"/>
      <c r="N134" s="123"/>
      <c r="O134" s="123"/>
      <c r="P134" s="123"/>
      <c r="Q134" s="123"/>
      <c r="R134" s="123"/>
      <c r="S134" s="123"/>
      <c r="T134" s="124"/>
      <c r="AT134" s="120" t="s">
        <v>171</v>
      </c>
      <c r="AU134" s="120" t="s">
        <v>90</v>
      </c>
      <c r="AV134" s="12" t="s">
        <v>90</v>
      </c>
      <c r="AW134" s="12" t="s">
        <v>42</v>
      </c>
      <c r="AX134" s="12" t="s">
        <v>82</v>
      </c>
      <c r="AY134" s="120" t="s">
        <v>163</v>
      </c>
    </row>
    <row r="135" spans="1:51" s="13" customFormat="1" ht="13.5">
      <c r="A135" s="355"/>
      <c r="B135" s="356"/>
      <c r="C135" s="355"/>
      <c r="D135" s="346" t="s">
        <v>171</v>
      </c>
      <c r="E135" s="357" t="s">
        <v>5</v>
      </c>
      <c r="F135" s="358" t="s">
        <v>179</v>
      </c>
      <c r="G135" s="355"/>
      <c r="H135" s="359">
        <v>16</v>
      </c>
      <c r="I135" s="355"/>
      <c r="J135" s="355"/>
      <c r="K135" s="355"/>
      <c r="L135" s="125"/>
      <c r="M135" s="127"/>
      <c r="N135" s="128"/>
      <c r="O135" s="128"/>
      <c r="P135" s="128"/>
      <c r="Q135" s="128"/>
      <c r="R135" s="128"/>
      <c r="S135" s="128"/>
      <c r="T135" s="129"/>
      <c r="AT135" s="126" t="s">
        <v>171</v>
      </c>
      <c r="AU135" s="126" t="s">
        <v>90</v>
      </c>
      <c r="AV135" s="13" t="s">
        <v>93</v>
      </c>
      <c r="AW135" s="13" t="s">
        <v>42</v>
      </c>
      <c r="AX135" s="13" t="s">
        <v>82</v>
      </c>
      <c r="AY135" s="126" t="s">
        <v>163</v>
      </c>
    </row>
    <row r="136" spans="1:51" s="11" customFormat="1" ht="13.5">
      <c r="A136" s="344"/>
      <c r="B136" s="345"/>
      <c r="C136" s="344"/>
      <c r="D136" s="346" t="s">
        <v>171</v>
      </c>
      <c r="E136" s="347" t="s">
        <v>5</v>
      </c>
      <c r="F136" s="348" t="s">
        <v>651</v>
      </c>
      <c r="G136" s="344"/>
      <c r="H136" s="349" t="s">
        <v>5</v>
      </c>
      <c r="I136" s="344"/>
      <c r="J136" s="344"/>
      <c r="K136" s="344"/>
      <c r="L136" s="113"/>
      <c r="M136" s="116"/>
      <c r="N136" s="117"/>
      <c r="O136" s="117"/>
      <c r="P136" s="117"/>
      <c r="Q136" s="117"/>
      <c r="R136" s="117"/>
      <c r="S136" s="117"/>
      <c r="T136" s="118"/>
      <c r="AT136" s="114" t="s">
        <v>171</v>
      </c>
      <c r="AU136" s="114" t="s">
        <v>90</v>
      </c>
      <c r="AV136" s="11" t="s">
        <v>44</v>
      </c>
      <c r="AW136" s="11" t="s">
        <v>42</v>
      </c>
      <c r="AX136" s="11" t="s">
        <v>82</v>
      </c>
      <c r="AY136" s="114" t="s">
        <v>163</v>
      </c>
    </row>
    <row r="137" spans="1:51" s="12" customFormat="1" ht="13.5">
      <c r="A137" s="350"/>
      <c r="B137" s="351"/>
      <c r="C137" s="350"/>
      <c r="D137" s="346" t="s">
        <v>171</v>
      </c>
      <c r="E137" s="352" t="s">
        <v>5</v>
      </c>
      <c r="F137" s="353" t="s">
        <v>218</v>
      </c>
      <c r="G137" s="350"/>
      <c r="H137" s="354">
        <v>4</v>
      </c>
      <c r="I137" s="350"/>
      <c r="J137" s="350"/>
      <c r="K137" s="350"/>
      <c r="L137" s="119"/>
      <c r="M137" s="122"/>
      <c r="N137" s="123"/>
      <c r="O137" s="123"/>
      <c r="P137" s="123"/>
      <c r="Q137" s="123"/>
      <c r="R137" s="123"/>
      <c r="S137" s="123"/>
      <c r="T137" s="124"/>
      <c r="AT137" s="120" t="s">
        <v>171</v>
      </c>
      <c r="AU137" s="120" t="s">
        <v>90</v>
      </c>
      <c r="AV137" s="12" t="s">
        <v>90</v>
      </c>
      <c r="AW137" s="12" t="s">
        <v>42</v>
      </c>
      <c r="AX137" s="12" t="s">
        <v>82</v>
      </c>
      <c r="AY137" s="120" t="s">
        <v>163</v>
      </c>
    </row>
    <row r="138" spans="1:51" s="13" customFormat="1" ht="13.5">
      <c r="A138" s="355"/>
      <c r="B138" s="356"/>
      <c r="C138" s="355"/>
      <c r="D138" s="346" t="s">
        <v>171</v>
      </c>
      <c r="E138" s="357" t="s">
        <v>5</v>
      </c>
      <c r="F138" s="358" t="s">
        <v>181</v>
      </c>
      <c r="G138" s="355"/>
      <c r="H138" s="359">
        <v>4</v>
      </c>
      <c r="I138" s="355"/>
      <c r="J138" s="355"/>
      <c r="K138" s="355"/>
      <c r="L138" s="125"/>
      <c r="M138" s="127"/>
      <c r="N138" s="128"/>
      <c r="O138" s="128"/>
      <c r="P138" s="128"/>
      <c r="Q138" s="128"/>
      <c r="R138" s="128"/>
      <c r="S138" s="128"/>
      <c r="T138" s="129"/>
      <c r="AT138" s="126" t="s">
        <v>171</v>
      </c>
      <c r="AU138" s="126" t="s">
        <v>90</v>
      </c>
      <c r="AV138" s="13" t="s">
        <v>93</v>
      </c>
      <c r="AW138" s="13" t="s">
        <v>42</v>
      </c>
      <c r="AX138" s="13" t="s">
        <v>82</v>
      </c>
      <c r="AY138" s="126" t="s">
        <v>163</v>
      </c>
    </row>
    <row r="139" spans="1:51" s="11" customFormat="1" ht="13.5">
      <c r="A139" s="344"/>
      <c r="B139" s="345"/>
      <c r="C139" s="344"/>
      <c r="D139" s="346" t="s">
        <v>171</v>
      </c>
      <c r="E139" s="347" t="s">
        <v>5</v>
      </c>
      <c r="F139" s="348" t="s">
        <v>652</v>
      </c>
      <c r="G139" s="344"/>
      <c r="H139" s="349" t="s">
        <v>5</v>
      </c>
      <c r="I139" s="344"/>
      <c r="J139" s="344"/>
      <c r="K139" s="344"/>
      <c r="L139" s="113"/>
      <c r="M139" s="116"/>
      <c r="N139" s="117"/>
      <c r="O139" s="117"/>
      <c r="P139" s="117"/>
      <c r="Q139" s="117"/>
      <c r="R139" s="117"/>
      <c r="S139" s="117"/>
      <c r="T139" s="118"/>
      <c r="AT139" s="114" t="s">
        <v>171</v>
      </c>
      <c r="AU139" s="114" t="s">
        <v>90</v>
      </c>
      <c r="AV139" s="11" t="s">
        <v>44</v>
      </c>
      <c r="AW139" s="11" t="s">
        <v>42</v>
      </c>
      <c r="AX139" s="11" t="s">
        <v>82</v>
      </c>
      <c r="AY139" s="114" t="s">
        <v>163</v>
      </c>
    </row>
    <row r="140" spans="1:51" s="12" customFormat="1" ht="13.5">
      <c r="A140" s="350"/>
      <c r="B140" s="351"/>
      <c r="C140" s="350"/>
      <c r="D140" s="346" t="s">
        <v>171</v>
      </c>
      <c r="E140" s="352" t="s">
        <v>5</v>
      </c>
      <c r="F140" s="353" t="s">
        <v>218</v>
      </c>
      <c r="G140" s="350"/>
      <c r="H140" s="354">
        <v>4</v>
      </c>
      <c r="I140" s="350"/>
      <c r="J140" s="350"/>
      <c r="K140" s="350"/>
      <c r="L140" s="119"/>
      <c r="M140" s="122"/>
      <c r="N140" s="123"/>
      <c r="O140" s="123"/>
      <c r="P140" s="123"/>
      <c r="Q140" s="123"/>
      <c r="R140" s="123"/>
      <c r="S140" s="123"/>
      <c r="T140" s="124"/>
      <c r="AT140" s="120" t="s">
        <v>171</v>
      </c>
      <c r="AU140" s="120" t="s">
        <v>90</v>
      </c>
      <c r="AV140" s="12" t="s">
        <v>90</v>
      </c>
      <c r="AW140" s="12" t="s">
        <v>42</v>
      </c>
      <c r="AX140" s="12" t="s">
        <v>82</v>
      </c>
      <c r="AY140" s="120" t="s">
        <v>163</v>
      </c>
    </row>
    <row r="141" spans="1:51" s="13" customFormat="1" ht="13.5">
      <c r="A141" s="355"/>
      <c r="B141" s="356"/>
      <c r="C141" s="355"/>
      <c r="D141" s="346" t="s">
        <v>171</v>
      </c>
      <c r="E141" s="357" t="s">
        <v>5</v>
      </c>
      <c r="F141" s="358" t="s">
        <v>653</v>
      </c>
      <c r="G141" s="355"/>
      <c r="H141" s="359">
        <v>4</v>
      </c>
      <c r="I141" s="355"/>
      <c r="J141" s="355"/>
      <c r="K141" s="355"/>
      <c r="L141" s="125"/>
      <c r="M141" s="127"/>
      <c r="N141" s="128"/>
      <c r="O141" s="128"/>
      <c r="P141" s="128"/>
      <c r="Q141" s="128"/>
      <c r="R141" s="128"/>
      <c r="S141" s="128"/>
      <c r="T141" s="129"/>
      <c r="AT141" s="126" t="s">
        <v>171</v>
      </c>
      <c r="AU141" s="126" t="s">
        <v>90</v>
      </c>
      <c r="AV141" s="13" t="s">
        <v>93</v>
      </c>
      <c r="AW141" s="13" t="s">
        <v>42</v>
      </c>
      <c r="AX141" s="13" t="s">
        <v>82</v>
      </c>
      <c r="AY141" s="126" t="s">
        <v>163</v>
      </c>
    </row>
    <row r="142" spans="1:51" s="14" customFormat="1" ht="13.5">
      <c r="A142" s="360"/>
      <c r="B142" s="361"/>
      <c r="C142" s="360"/>
      <c r="D142" s="362" t="s">
        <v>171</v>
      </c>
      <c r="E142" s="363" t="s">
        <v>5</v>
      </c>
      <c r="F142" s="364" t="s">
        <v>185</v>
      </c>
      <c r="G142" s="360"/>
      <c r="H142" s="365">
        <v>32</v>
      </c>
      <c r="I142" s="360"/>
      <c r="J142" s="360"/>
      <c r="K142" s="360"/>
      <c r="L142" s="130"/>
      <c r="M142" s="131"/>
      <c r="N142" s="132"/>
      <c r="O142" s="132"/>
      <c r="P142" s="132"/>
      <c r="Q142" s="132"/>
      <c r="R142" s="132"/>
      <c r="S142" s="132"/>
      <c r="T142" s="133"/>
      <c r="AT142" s="134" t="s">
        <v>171</v>
      </c>
      <c r="AU142" s="134" t="s">
        <v>90</v>
      </c>
      <c r="AV142" s="14" t="s">
        <v>96</v>
      </c>
      <c r="AW142" s="14" t="s">
        <v>42</v>
      </c>
      <c r="AX142" s="14" t="s">
        <v>44</v>
      </c>
      <c r="AY142" s="134" t="s">
        <v>163</v>
      </c>
    </row>
    <row r="143" spans="1:65" s="1" customFormat="1" ht="31.5" customHeight="1">
      <c r="A143" s="267"/>
      <c r="B143" s="268"/>
      <c r="C143" s="338" t="s">
        <v>96</v>
      </c>
      <c r="D143" s="338" t="s">
        <v>165</v>
      </c>
      <c r="E143" s="339" t="s">
        <v>219</v>
      </c>
      <c r="F143" s="340" t="s">
        <v>220</v>
      </c>
      <c r="G143" s="341" t="s">
        <v>221</v>
      </c>
      <c r="H143" s="342">
        <v>80.34</v>
      </c>
      <c r="I143" s="107"/>
      <c r="J143" s="343">
        <f>ROUND(I143*H143,2)</f>
        <v>0</v>
      </c>
      <c r="K143" s="340" t="s">
        <v>169</v>
      </c>
      <c r="L143" s="38"/>
      <c r="M143" s="108" t="s">
        <v>5</v>
      </c>
      <c r="N143" s="109" t="s">
        <v>53</v>
      </c>
      <c r="O143" s="39"/>
      <c r="P143" s="110">
        <f>O143*H143</f>
        <v>0</v>
      </c>
      <c r="Q143" s="110">
        <v>0</v>
      </c>
      <c r="R143" s="110">
        <f>Q143*H143</f>
        <v>0</v>
      </c>
      <c r="S143" s="110">
        <v>0</v>
      </c>
      <c r="T143" s="111">
        <f>S143*H143</f>
        <v>0</v>
      </c>
      <c r="AR143" s="24" t="s">
        <v>96</v>
      </c>
      <c r="AT143" s="24" t="s">
        <v>165</v>
      </c>
      <c r="AU143" s="24" t="s">
        <v>90</v>
      </c>
      <c r="AY143" s="24" t="s">
        <v>163</v>
      </c>
      <c r="BE143" s="112">
        <f>IF(N143="základní",J143,0)</f>
        <v>0</v>
      </c>
      <c r="BF143" s="112">
        <f>IF(N143="snížená",J143,0)</f>
        <v>0</v>
      </c>
      <c r="BG143" s="112">
        <f>IF(N143="zákl. přenesená",J143,0)</f>
        <v>0</v>
      </c>
      <c r="BH143" s="112">
        <f>IF(N143="sníž. přenesená",J143,0)</f>
        <v>0</v>
      </c>
      <c r="BI143" s="112">
        <f>IF(N143="nulová",J143,0)</f>
        <v>0</v>
      </c>
      <c r="BJ143" s="24" t="s">
        <v>44</v>
      </c>
      <c r="BK143" s="112">
        <f>ROUND(I143*H143,2)</f>
        <v>0</v>
      </c>
      <c r="BL143" s="24" t="s">
        <v>96</v>
      </c>
      <c r="BM143" s="24" t="s">
        <v>666</v>
      </c>
    </row>
    <row r="144" spans="1:47" s="1" customFormat="1" ht="54">
      <c r="A144" s="267"/>
      <c r="B144" s="268"/>
      <c r="C144" s="267"/>
      <c r="D144" s="346" t="s">
        <v>190</v>
      </c>
      <c r="E144" s="267"/>
      <c r="F144" s="366" t="s">
        <v>214</v>
      </c>
      <c r="G144" s="267"/>
      <c r="H144" s="267"/>
      <c r="I144" s="267"/>
      <c r="J144" s="267"/>
      <c r="K144" s="267"/>
      <c r="L144" s="38"/>
      <c r="M144" s="136"/>
      <c r="N144" s="39"/>
      <c r="O144" s="39"/>
      <c r="P144" s="39"/>
      <c r="Q144" s="39"/>
      <c r="R144" s="39"/>
      <c r="S144" s="39"/>
      <c r="T144" s="60"/>
      <c r="AT144" s="24" t="s">
        <v>190</v>
      </c>
      <c r="AU144" s="24" t="s">
        <v>90</v>
      </c>
    </row>
    <row r="145" spans="1:51" s="11" customFormat="1" ht="13.5">
      <c r="A145" s="344"/>
      <c r="B145" s="345"/>
      <c r="C145" s="344"/>
      <c r="D145" s="346" t="s">
        <v>171</v>
      </c>
      <c r="E145" s="347" t="s">
        <v>5</v>
      </c>
      <c r="F145" s="348" t="s">
        <v>172</v>
      </c>
      <c r="G145" s="344"/>
      <c r="H145" s="349" t="s">
        <v>5</v>
      </c>
      <c r="I145" s="344"/>
      <c r="J145" s="344"/>
      <c r="K145" s="344"/>
      <c r="L145" s="113"/>
      <c r="M145" s="116"/>
      <c r="N145" s="117"/>
      <c r="O145" s="117"/>
      <c r="P145" s="117"/>
      <c r="Q145" s="117"/>
      <c r="R145" s="117"/>
      <c r="S145" s="117"/>
      <c r="T145" s="118"/>
      <c r="AT145" s="114" t="s">
        <v>171</v>
      </c>
      <c r="AU145" s="114" t="s">
        <v>90</v>
      </c>
      <c r="AV145" s="11" t="s">
        <v>44</v>
      </c>
      <c r="AW145" s="11" t="s">
        <v>42</v>
      </c>
      <c r="AX145" s="11" t="s">
        <v>82</v>
      </c>
      <c r="AY145" s="114" t="s">
        <v>163</v>
      </c>
    </row>
    <row r="146" spans="1:51" s="11" customFormat="1" ht="13.5">
      <c r="A146" s="344"/>
      <c r="B146" s="345"/>
      <c r="C146" s="344"/>
      <c r="D146" s="346" t="s">
        <v>171</v>
      </c>
      <c r="E146" s="347" t="s">
        <v>5</v>
      </c>
      <c r="F146" s="348" t="s">
        <v>223</v>
      </c>
      <c r="G146" s="344"/>
      <c r="H146" s="349" t="s">
        <v>5</v>
      </c>
      <c r="I146" s="344"/>
      <c r="J146" s="344"/>
      <c r="K146" s="344"/>
      <c r="L146" s="113"/>
      <c r="M146" s="116"/>
      <c r="N146" s="117"/>
      <c r="O146" s="117"/>
      <c r="P146" s="117"/>
      <c r="Q146" s="117"/>
      <c r="R146" s="117"/>
      <c r="S146" s="117"/>
      <c r="T146" s="118"/>
      <c r="AT146" s="114" t="s">
        <v>171</v>
      </c>
      <c r="AU146" s="114" t="s">
        <v>90</v>
      </c>
      <c r="AV146" s="11" t="s">
        <v>44</v>
      </c>
      <c r="AW146" s="11" t="s">
        <v>42</v>
      </c>
      <c r="AX146" s="11" t="s">
        <v>82</v>
      </c>
      <c r="AY146" s="114" t="s">
        <v>163</v>
      </c>
    </row>
    <row r="147" spans="1:51" s="12" customFormat="1" ht="13.5">
      <c r="A147" s="350"/>
      <c r="B147" s="351"/>
      <c r="C147" s="350"/>
      <c r="D147" s="346" t="s">
        <v>171</v>
      </c>
      <c r="E147" s="352" t="s">
        <v>5</v>
      </c>
      <c r="F147" s="353" t="s">
        <v>667</v>
      </c>
      <c r="G147" s="350"/>
      <c r="H147" s="354">
        <v>10.78</v>
      </c>
      <c r="I147" s="350"/>
      <c r="J147" s="350"/>
      <c r="K147" s="350"/>
      <c r="L147" s="119"/>
      <c r="M147" s="122"/>
      <c r="N147" s="123"/>
      <c r="O147" s="123"/>
      <c r="P147" s="123"/>
      <c r="Q147" s="123"/>
      <c r="R147" s="123"/>
      <c r="S147" s="123"/>
      <c r="T147" s="124"/>
      <c r="AT147" s="120" t="s">
        <v>171</v>
      </c>
      <c r="AU147" s="120" t="s">
        <v>90</v>
      </c>
      <c r="AV147" s="12" t="s">
        <v>90</v>
      </c>
      <c r="AW147" s="12" t="s">
        <v>42</v>
      </c>
      <c r="AX147" s="12" t="s">
        <v>82</v>
      </c>
      <c r="AY147" s="120" t="s">
        <v>163</v>
      </c>
    </row>
    <row r="148" spans="1:51" s="12" customFormat="1" ht="13.5">
      <c r="A148" s="350"/>
      <c r="B148" s="351"/>
      <c r="C148" s="350"/>
      <c r="D148" s="346" t="s">
        <v>171</v>
      </c>
      <c r="E148" s="352" t="s">
        <v>5</v>
      </c>
      <c r="F148" s="353" t="s">
        <v>668</v>
      </c>
      <c r="G148" s="350"/>
      <c r="H148" s="354">
        <v>10.78</v>
      </c>
      <c r="I148" s="350"/>
      <c r="J148" s="350"/>
      <c r="K148" s="350"/>
      <c r="L148" s="119"/>
      <c r="M148" s="122"/>
      <c r="N148" s="123"/>
      <c r="O148" s="123"/>
      <c r="P148" s="123"/>
      <c r="Q148" s="123"/>
      <c r="R148" s="123"/>
      <c r="S148" s="123"/>
      <c r="T148" s="124"/>
      <c r="AT148" s="120" t="s">
        <v>171</v>
      </c>
      <c r="AU148" s="120" t="s">
        <v>90</v>
      </c>
      <c r="AV148" s="12" t="s">
        <v>90</v>
      </c>
      <c r="AW148" s="12" t="s">
        <v>42</v>
      </c>
      <c r="AX148" s="12" t="s">
        <v>82</v>
      </c>
      <c r="AY148" s="120" t="s">
        <v>163</v>
      </c>
    </row>
    <row r="149" spans="1:51" s="13" customFormat="1" ht="13.5">
      <c r="A149" s="355"/>
      <c r="B149" s="356"/>
      <c r="C149" s="355"/>
      <c r="D149" s="346" t="s">
        <v>171</v>
      </c>
      <c r="E149" s="357" t="s">
        <v>5</v>
      </c>
      <c r="F149" s="358" t="s">
        <v>176</v>
      </c>
      <c r="G149" s="355"/>
      <c r="H149" s="359">
        <v>21.56</v>
      </c>
      <c r="I149" s="355"/>
      <c r="J149" s="355"/>
      <c r="K149" s="355"/>
      <c r="L149" s="125"/>
      <c r="M149" s="127"/>
      <c r="N149" s="128"/>
      <c r="O149" s="128"/>
      <c r="P149" s="128"/>
      <c r="Q149" s="128"/>
      <c r="R149" s="128"/>
      <c r="S149" s="128"/>
      <c r="T149" s="129"/>
      <c r="AT149" s="126" t="s">
        <v>171</v>
      </c>
      <c r="AU149" s="126" t="s">
        <v>90</v>
      </c>
      <c r="AV149" s="13" t="s">
        <v>93</v>
      </c>
      <c r="AW149" s="13" t="s">
        <v>42</v>
      </c>
      <c r="AX149" s="13" t="s">
        <v>82</v>
      </c>
      <c r="AY149" s="126" t="s">
        <v>163</v>
      </c>
    </row>
    <row r="150" spans="1:51" s="12" customFormat="1" ht="13.5">
      <c r="A150" s="350"/>
      <c r="B150" s="351"/>
      <c r="C150" s="350"/>
      <c r="D150" s="346" t="s">
        <v>171</v>
      </c>
      <c r="E150" s="352" t="s">
        <v>5</v>
      </c>
      <c r="F150" s="353" t="s">
        <v>669</v>
      </c>
      <c r="G150" s="350"/>
      <c r="H150" s="354">
        <v>10.78</v>
      </c>
      <c r="I150" s="350"/>
      <c r="J150" s="350"/>
      <c r="K150" s="350"/>
      <c r="L150" s="119"/>
      <c r="M150" s="122"/>
      <c r="N150" s="123"/>
      <c r="O150" s="123"/>
      <c r="P150" s="123"/>
      <c r="Q150" s="123"/>
      <c r="R150" s="123"/>
      <c r="S150" s="123"/>
      <c r="T150" s="124"/>
      <c r="AT150" s="120" t="s">
        <v>171</v>
      </c>
      <c r="AU150" s="120" t="s">
        <v>90</v>
      </c>
      <c r="AV150" s="12" t="s">
        <v>90</v>
      </c>
      <c r="AW150" s="12" t="s">
        <v>42</v>
      </c>
      <c r="AX150" s="12" t="s">
        <v>82</v>
      </c>
      <c r="AY150" s="120" t="s">
        <v>163</v>
      </c>
    </row>
    <row r="151" spans="1:51" s="12" customFormat="1" ht="13.5">
      <c r="A151" s="350"/>
      <c r="B151" s="351"/>
      <c r="C151" s="350"/>
      <c r="D151" s="346" t="s">
        <v>171</v>
      </c>
      <c r="E151" s="352" t="s">
        <v>5</v>
      </c>
      <c r="F151" s="353" t="s">
        <v>670</v>
      </c>
      <c r="G151" s="350"/>
      <c r="H151" s="354">
        <v>9.68</v>
      </c>
      <c r="I151" s="350"/>
      <c r="J151" s="350"/>
      <c r="K151" s="350"/>
      <c r="L151" s="119"/>
      <c r="M151" s="122"/>
      <c r="N151" s="123"/>
      <c r="O151" s="123"/>
      <c r="P151" s="123"/>
      <c r="Q151" s="123"/>
      <c r="R151" s="123"/>
      <c r="S151" s="123"/>
      <c r="T151" s="124"/>
      <c r="AT151" s="120" t="s">
        <v>171</v>
      </c>
      <c r="AU151" s="120" t="s">
        <v>90</v>
      </c>
      <c r="AV151" s="12" t="s">
        <v>90</v>
      </c>
      <c r="AW151" s="12" t="s">
        <v>42</v>
      </c>
      <c r="AX151" s="12" t="s">
        <v>82</v>
      </c>
      <c r="AY151" s="120" t="s">
        <v>163</v>
      </c>
    </row>
    <row r="152" spans="1:51" s="12" customFormat="1" ht="13.5">
      <c r="A152" s="350"/>
      <c r="B152" s="351"/>
      <c r="C152" s="350"/>
      <c r="D152" s="346" t="s">
        <v>171</v>
      </c>
      <c r="E152" s="352" t="s">
        <v>5</v>
      </c>
      <c r="F152" s="353" t="s">
        <v>671</v>
      </c>
      <c r="G152" s="350"/>
      <c r="H152" s="354">
        <v>9.68</v>
      </c>
      <c r="I152" s="350"/>
      <c r="J152" s="350"/>
      <c r="K152" s="350"/>
      <c r="L152" s="119"/>
      <c r="M152" s="122"/>
      <c r="N152" s="123"/>
      <c r="O152" s="123"/>
      <c r="P152" s="123"/>
      <c r="Q152" s="123"/>
      <c r="R152" s="123"/>
      <c r="S152" s="123"/>
      <c r="T152" s="124"/>
      <c r="AT152" s="120" t="s">
        <v>171</v>
      </c>
      <c r="AU152" s="120" t="s">
        <v>90</v>
      </c>
      <c r="AV152" s="12" t="s">
        <v>90</v>
      </c>
      <c r="AW152" s="12" t="s">
        <v>42</v>
      </c>
      <c r="AX152" s="12" t="s">
        <v>82</v>
      </c>
      <c r="AY152" s="120" t="s">
        <v>163</v>
      </c>
    </row>
    <row r="153" spans="1:51" s="12" customFormat="1" ht="13.5">
      <c r="A153" s="350"/>
      <c r="B153" s="351"/>
      <c r="C153" s="350"/>
      <c r="D153" s="346" t="s">
        <v>171</v>
      </c>
      <c r="E153" s="352" t="s">
        <v>5</v>
      </c>
      <c r="F153" s="353" t="s">
        <v>672</v>
      </c>
      <c r="G153" s="350"/>
      <c r="H153" s="354">
        <v>9.48</v>
      </c>
      <c r="I153" s="350"/>
      <c r="J153" s="350"/>
      <c r="K153" s="350"/>
      <c r="L153" s="119"/>
      <c r="M153" s="122"/>
      <c r="N153" s="123"/>
      <c r="O153" s="123"/>
      <c r="P153" s="123"/>
      <c r="Q153" s="123"/>
      <c r="R153" s="123"/>
      <c r="S153" s="123"/>
      <c r="T153" s="124"/>
      <c r="AT153" s="120" t="s">
        <v>171</v>
      </c>
      <c r="AU153" s="120" t="s">
        <v>90</v>
      </c>
      <c r="AV153" s="12" t="s">
        <v>90</v>
      </c>
      <c r="AW153" s="12" t="s">
        <v>42</v>
      </c>
      <c r="AX153" s="12" t="s">
        <v>82</v>
      </c>
      <c r="AY153" s="120" t="s">
        <v>163</v>
      </c>
    </row>
    <row r="154" spans="1:51" s="13" customFormat="1" ht="13.5">
      <c r="A154" s="355"/>
      <c r="B154" s="356"/>
      <c r="C154" s="355"/>
      <c r="D154" s="346" t="s">
        <v>171</v>
      </c>
      <c r="E154" s="357" t="s">
        <v>5</v>
      </c>
      <c r="F154" s="358" t="s">
        <v>179</v>
      </c>
      <c r="G154" s="355"/>
      <c r="H154" s="359">
        <v>39.62</v>
      </c>
      <c r="I154" s="355"/>
      <c r="J154" s="355"/>
      <c r="K154" s="355"/>
      <c r="L154" s="125"/>
      <c r="M154" s="127"/>
      <c r="N154" s="128"/>
      <c r="O154" s="128"/>
      <c r="P154" s="128"/>
      <c r="Q154" s="128"/>
      <c r="R154" s="128"/>
      <c r="S154" s="128"/>
      <c r="T154" s="129"/>
      <c r="AT154" s="126" t="s">
        <v>171</v>
      </c>
      <c r="AU154" s="126" t="s">
        <v>90</v>
      </c>
      <c r="AV154" s="13" t="s">
        <v>93</v>
      </c>
      <c r="AW154" s="13" t="s">
        <v>42</v>
      </c>
      <c r="AX154" s="13" t="s">
        <v>82</v>
      </c>
      <c r="AY154" s="126" t="s">
        <v>163</v>
      </c>
    </row>
    <row r="155" spans="1:51" s="12" customFormat="1" ht="13.5">
      <c r="A155" s="350"/>
      <c r="B155" s="351"/>
      <c r="C155" s="350"/>
      <c r="D155" s="346" t="s">
        <v>171</v>
      </c>
      <c r="E155" s="352" t="s">
        <v>5</v>
      </c>
      <c r="F155" s="353" t="s">
        <v>673</v>
      </c>
      <c r="G155" s="350"/>
      <c r="H155" s="354">
        <v>9.48</v>
      </c>
      <c r="I155" s="350"/>
      <c r="J155" s="350"/>
      <c r="K155" s="350"/>
      <c r="L155" s="119"/>
      <c r="M155" s="122"/>
      <c r="N155" s="123"/>
      <c r="O155" s="123"/>
      <c r="P155" s="123"/>
      <c r="Q155" s="123"/>
      <c r="R155" s="123"/>
      <c r="S155" s="123"/>
      <c r="T155" s="124"/>
      <c r="AT155" s="120" t="s">
        <v>171</v>
      </c>
      <c r="AU155" s="120" t="s">
        <v>90</v>
      </c>
      <c r="AV155" s="12" t="s">
        <v>90</v>
      </c>
      <c r="AW155" s="12" t="s">
        <v>42</v>
      </c>
      <c r="AX155" s="12" t="s">
        <v>82</v>
      </c>
      <c r="AY155" s="120" t="s">
        <v>163</v>
      </c>
    </row>
    <row r="156" spans="1:51" s="13" customFormat="1" ht="13.5">
      <c r="A156" s="355"/>
      <c r="B156" s="356"/>
      <c r="C156" s="355"/>
      <c r="D156" s="346" t="s">
        <v>171</v>
      </c>
      <c r="E156" s="357" t="s">
        <v>5</v>
      </c>
      <c r="F156" s="358" t="s">
        <v>181</v>
      </c>
      <c r="G156" s="355"/>
      <c r="H156" s="359">
        <v>9.48</v>
      </c>
      <c r="I156" s="355"/>
      <c r="J156" s="355"/>
      <c r="K156" s="355"/>
      <c r="L156" s="125"/>
      <c r="M156" s="127"/>
      <c r="N156" s="128"/>
      <c r="O156" s="128"/>
      <c r="P156" s="128"/>
      <c r="Q156" s="128"/>
      <c r="R156" s="128"/>
      <c r="S156" s="128"/>
      <c r="T156" s="129"/>
      <c r="AT156" s="126" t="s">
        <v>171</v>
      </c>
      <c r="AU156" s="126" t="s">
        <v>90</v>
      </c>
      <c r="AV156" s="13" t="s">
        <v>93</v>
      </c>
      <c r="AW156" s="13" t="s">
        <v>42</v>
      </c>
      <c r="AX156" s="13" t="s">
        <v>82</v>
      </c>
      <c r="AY156" s="126" t="s">
        <v>163</v>
      </c>
    </row>
    <row r="157" spans="1:51" s="12" customFormat="1" ht="13.5">
      <c r="A157" s="350"/>
      <c r="B157" s="351"/>
      <c r="C157" s="350"/>
      <c r="D157" s="346" t="s">
        <v>171</v>
      </c>
      <c r="E157" s="352" t="s">
        <v>5</v>
      </c>
      <c r="F157" s="353" t="s">
        <v>674</v>
      </c>
      <c r="G157" s="350"/>
      <c r="H157" s="354">
        <v>9.68</v>
      </c>
      <c r="I157" s="350"/>
      <c r="J157" s="350"/>
      <c r="K157" s="350"/>
      <c r="L157" s="119"/>
      <c r="M157" s="122"/>
      <c r="N157" s="123"/>
      <c r="O157" s="123"/>
      <c r="P157" s="123"/>
      <c r="Q157" s="123"/>
      <c r="R157" s="123"/>
      <c r="S157" s="123"/>
      <c r="T157" s="124"/>
      <c r="AT157" s="120" t="s">
        <v>171</v>
      </c>
      <c r="AU157" s="120" t="s">
        <v>90</v>
      </c>
      <c r="AV157" s="12" t="s">
        <v>90</v>
      </c>
      <c r="AW157" s="12" t="s">
        <v>42</v>
      </c>
      <c r="AX157" s="12" t="s">
        <v>82</v>
      </c>
      <c r="AY157" s="120" t="s">
        <v>163</v>
      </c>
    </row>
    <row r="158" spans="1:51" s="13" customFormat="1" ht="13.5">
      <c r="A158" s="355"/>
      <c r="B158" s="356"/>
      <c r="C158" s="355"/>
      <c r="D158" s="346" t="s">
        <v>171</v>
      </c>
      <c r="E158" s="357" t="s">
        <v>5</v>
      </c>
      <c r="F158" s="358" t="s">
        <v>653</v>
      </c>
      <c r="G158" s="355"/>
      <c r="H158" s="359">
        <v>9.68</v>
      </c>
      <c r="I158" s="355"/>
      <c r="J158" s="355"/>
      <c r="K158" s="355"/>
      <c r="L158" s="125"/>
      <c r="M158" s="127"/>
      <c r="N158" s="128"/>
      <c r="O158" s="128"/>
      <c r="P158" s="128"/>
      <c r="Q158" s="128"/>
      <c r="R158" s="128"/>
      <c r="S158" s="128"/>
      <c r="T158" s="129"/>
      <c r="AT158" s="126" t="s">
        <v>171</v>
      </c>
      <c r="AU158" s="126" t="s">
        <v>90</v>
      </c>
      <c r="AV158" s="13" t="s">
        <v>93</v>
      </c>
      <c r="AW158" s="13" t="s">
        <v>42</v>
      </c>
      <c r="AX158" s="13" t="s">
        <v>82</v>
      </c>
      <c r="AY158" s="126" t="s">
        <v>163</v>
      </c>
    </row>
    <row r="159" spans="1:51" s="14" customFormat="1" ht="13.5">
      <c r="A159" s="360"/>
      <c r="B159" s="361"/>
      <c r="C159" s="360"/>
      <c r="D159" s="362" t="s">
        <v>171</v>
      </c>
      <c r="E159" s="363" t="s">
        <v>5</v>
      </c>
      <c r="F159" s="364" t="s">
        <v>185</v>
      </c>
      <c r="G159" s="360"/>
      <c r="H159" s="365">
        <v>80.34</v>
      </c>
      <c r="I159" s="360"/>
      <c r="J159" s="360"/>
      <c r="K159" s="360"/>
      <c r="L159" s="130"/>
      <c r="M159" s="131"/>
      <c r="N159" s="132"/>
      <c r="O159" s="132"/>
      <c r="P159" s="132"/>
      <c r="Q159" s="132"/>
      <c r="R159" s="132"/>
      <c r="S159" s="132"/>
      <c r="T159" s="133"/>
      <c r="AT159" s="134" t="s">
        <v>171</v>
      </c>
      <c r="AU159" s="134" t="s">
        <v>90</v>
      </c>
      <c r="AV159" s="14" t="s">
        <v>96</v>
      </c>
      <c r="AW159" s="14" t="s">
        <v>42</v>
      </c>
      <c r="AX159" s="14" t="s">
        <v>44</v>
      </c>
      <c r="AY159" s="134" t="s">
        <v>163</v>
      </c>
    </row>
    <row r="160" spans="1:65" s="1" customFormat="1" ht="22.5" customHeight="1">
      <c r="A160" s="267"/>
      <c r="B160" s="268"/>
      <c r="C160" s="338" t="s">
        <v>99</v>
      </c>
      <c r="D160" s="338" t="s">
        <v>165</v>
      </c>
      <c r="E160" s="339" t="s">
        <v>242</v>
      </c>
      <c r="F160" s="340" t="s">
        <v>243</v>
      </c>
      <c r="G160" s="341" t="s">
        <v>221</v>
      </c>
      <c r="H160" s="342">
        <v>80.34</v>
      </c>
      <c r="I160" s="107"/>
      <c r="J160" s="343">
        <f>ROUND(I160*H160,2)</f>
        <v>0</v>
      </c>
      <c r="K160" s="340" t="s">
        <v>169</v>
      </c>
      <c r="L160" s="38"/>
      <c r="M160" s="108" t="s">
        <v>5</v>
      </c>
      <c r="N160" s="109" t="s">
        <v>53</v>
      </c>
      <c r="O160" s="39"/>
      <c r="P160" s="110">
        <f>O160*H160</f>
        <v>0</v>
      </c>
      <c r="Q160" s="110">
        <v>0.0015</v>
      </c>
      <c r="R160" s="110">
        <f>Q160*H160</f>
        <v>0.12051</v>
      </c>
      <c r="S160" s="110">
        <v>0</v>
      </c>
      <c r="T160" s="111">
        <f>S160*H160</f>
        <v>0</v>
      </c>
      <c r="AR160" s="24" t="s">
        <v>96</v>
      </c>
      <c r="AT160" s="24" t="s">
        <v>165</v>
      </c>
      <c r="AU160" s="24" t="s">
        <v>90</v>
      </c>
      <c r="AY160" s="24" t="s">
        <v>163</v>
      </c>
      <c r="BE160" s="112">
        <f>IF(N160="základní",J160,0)</f>
        <v>0</v>
      </c>
      <c r="BF160" s="112">
        <f>IF(N160="snížená",J160,0)</f>
        <v>0</v>
      </c>
      <c r="BG160" s="112">
        <f>IF(N160="zákl. přenesená",J160,0)</f>
        <v>0</v>
      </c>
      <c r="BH160" s="112">
        <f>IF(N160="sníž. přenesená",J160,0)</f>
        <v>0</v>
      </c>
      <c r="BI160" s="112">
        <f>IF(N160="nulová",J160,0)</f>
        <v>0</v>
      </c>
      <c r="BJ160" s="24" t="s">
        <v>44</v>
      </c>
      <c r="BK160" s="112">
        <f>ROUND(I160*H160,2)</f>
        <v>0</v>
      </c>
      <c r="BL160" s="24" t="s">
        <v>96</v>
      </c>
      <c r="BM160" s="24" t="s">
        <v>675</v>
      </c>
    </row>
    <row r="161" spans="1:47" s="1" customFormat="1" ht="54">
      <c r="A161" s="267"/>
      <c r="B161" s="268"/>
      <c r="C161" s="267"/>
      <c r="D161" s="346" t="s">
        <v>190</v>
      </c>
      <c r="E161" s="267"/>
      <c r="F161" s="366" t="s">
        <v>245</v>
      </c>
      <c r="G161" s="267"/>
      <c r="H161" s="267"/>
      <c r="I161" s="267"/>
      <c r="J161" s="267"/>
      <c r="K161" s="267"/>
      <c r="L161" s="38"/>
      <c r="M161" s="136"/>
      <c r="N161" s="39"/>
      <c r="O161" s="39"/>
      <c r="P161" s="39"/>
      <c r="Q161" s="39"/>
      <c r="R161" s="39"/>
      <c r="S161" s="39"/>
      <c r="T161" s="60"/>
      <c r="AT161" s="24" t="s">
        <v>190</v>
      </c>
      <c r="AU161" s="24" t="s">
        <v>90</v>
      </c>
    </row>
    <row r="162" spans="1:51" s="11" customFormat="1" ht="13.5">
      <c r="A162" s="344"/>
      <c r="B162" s="345"/>
      <c r="C162" s="344"/>
      <c r="D162" s="346" t="s">
        <v>171</v>
      </c>
      <c r="E162" s="347" t="s">
        <v>5</v>
      </c>
      <c r="F162" s="348" t="s">
        <v>172</v>
      </c>
      <c r="G162" s="344"/>
      <c r="H162" s="349" t="s">
        <v>5</v>
      </c>
      <c r="I162" s="344"/>
      <c r="J162" s="344"/>
      <c r="K162" s="344"/>
      <c r="L162" s="113"/>
      <c r="M162" s="116"/>
      <c r="N162" s="117"/>
      <c r="O162" s="117"/>
      <c r="P162" s="117"/>
      <c r="Q162" s="117"/>
      <c r="R162" s="117"/>
      <c r="S162" s="117"/>
      <c r="T162" s="118"/>
      <c r="AT162" s="114" t="s">
        <v>171</v>
      </c>
      <c r="AU162" s="114" t="s">
        <v>90</v>
      </c>
      <c r="AV162" s="11" t="s">
        <v>44</v>
      </c>
      <c r="AW162" s="11" t="s">
        <v>42</v>
      </c>
      <c r="AX162" s="11" t="s">
        <v>82</v>
      </c>
      <c r="AY162" s="114" t="s">
        <v>163</v>
      </c>
    </row>
    <row r="163" spans="1:51" s="11" customFormat="1" ht="13.5">
      <c r="A163" s="344"/>
      <c r="B163" s="345"/>
      <c r="C163" s="344"/>
      <c r="D163" s="346" t="s">
        <v>171</v>
      </c>
      <c r="E163" s="347" t="s">
        <v>5</v>
      </c>
      <c r="F163" s="348" t="s">
        <v>246</v>
      </c>
      <c r="G163" s="344"/>
      <c r="H163" s="349" t="s">
        <v>5</v>
      </c>
      <c r="I163" s="344"/>
      <c r="J163" s="344"/>
      <c r="K163" s="344"/>
      <c r="L163" s="113"/>
      <c r="M163" s="116"/>
      <c r="N163" s="117"/>
      <c r="O163" s="117"/>
      <c r="P163" s="117"/>
      <c r="Q163" s="117"/>
      <c r="R163" s="117"/>
      <c r="S163" s="117"/>
      <c r="T163" s="118"/>
      <c r="AT163" s="114" t="s">
        <v>171</v>
      </c>
      <c r="AU163" s="114" t="s">
        <v>90</v>
      </c>
      <c r="AV163" s="11" t="s">
        <v>44</v>
      </c>
      <c r="AW163" s="11" t="s">
        <v>42</v>
      </c>
      <c r="AX163" s="11" t="s">
        <v>82</v>
      </c>
      <c r="AY163" s="114" t="s">
        <v>163</v>
      </c>
    </row>
    <row r="164" spans="1:51" s="12" customFormat="1" ht="13.5">
      <c r="A164" s="350"/>
      <c r="B164" s="351"/>
      <c r="C164" s="350"/>
      <c r="D164" s="346" t="s">
        <v>171</v>
      </c>
      <c r="E164" s="352" t="s">
        <v>5</v>
      </c>
      <c r="F164" s="353" t="s">
        <v>667</v>
      </c>
      <c r="G164" s="350"/>
      <c r="H164" s="354">
        <v>10.78</v>
      </c>
      <c r="I164" s="350"/>
      <c r="J164" s="350"/>
      <c r="K164" s="350"/>
      <c r="L164" s="119"/>
      <c r="M164" s="122"/>
      <c r="N164" s="123"/>
      <c r="O164" s="123"/>
      <c r="P164" s="123"/>
      <c r="Q164" s="123"/>
      <c r="R164" s="123"/>
      <c r="S164" s="123"/>
      <c r="T164" s="124"/>
      <c r="AT164" s="120" t="s">
        <v>171</v>
      </c>
      <c r="AU164" s="120" t="s">
        <v>90</v>
      </c>
      <c r="AV164" s="12" t="s">
        <v>90</v>
      </c>
      <c r="AW164" s="12" t="s">
        <v>42</v>
      </c>
      <c r="AX164" s="12" t="s">
        <v>82</v>
      </c>
      <c r="AY164" s="120" t="s">
        <v>163</v>
      </c>
    </row>
    <row r="165" spans="1:51" s="12" customFormat="1" ht="13.5">
      <c r="A165" s="350"/>
      <c r="B165" s="351"/>
      <c r="C165" s="350"/>
      <c r="D165" s="346" t="s">
        <v>171</v>
      </c>
      <c r="E165" s="352" t="s">
        <v>5</v>
      </c>
      <c r="F165" s="353" t="s">
        <v>668</v>
      </c>
      <c r="G165" s="350"/>
      <c r="H165" s="354">
        <v>10.78</v>
      </c>
      <c r="I165" s="350"/>
      <c r="J165" s="350"/>
      <c r="K165" s="350"/>
      <c r="L165" s="119"/>
      <c r="M165" s="122"/>
      <c r="N165" s="123"/>
      <c r="O165" s="123"/>
      <c r="P165" s="123"/>
      <c r="Q165" s="123"/>
      <c r="R165" s="123"/>
      <c r="S165" s="123"/>
      <c r="T165" s="124"/>
      <c r="AT165" s="120" t="s">
        <v>171</v>
      </c>
      <c r="AU165" s="120" t="s">
        <v>90</v>
      </c>
      <c r="AV165" s="12" t="s">
        <v>90</v>
      </c>
      <c r="AW165" s="12" t="s">
        <v>42</v>
      </c>
      <c r="AX165" s="12" t="s">
        <v>82</v>
      </c>
      <c r="AY165" s="120" t="s">
        <v>163</v>
      </c>
    </row>
    <row r="166" spans="1:51" s="13" customFormat="1" ht="13.5">
      <c r="A166" s="355"/>
      <c r="B166" s="356"/>
      <c r="C166" s="355"/>
      <c r="D166" s="346" t="s">
        <v>171</v>
      </c>
      <c r="E166" s="357" t="s">
        <v>5</v>
      </c>
      <c r="F166" s="358" t="s">
        <v>176</v>
      </c>
      <c r="G166" s="355"/>
      <c r="H166" s="359">
        <v>21.56</v>
      </c>
      <c r="I166" s="355"/>
      <c r="J166" s="355"/>
      <c r="K166" s="355"/>
      <c r="L166" s="125"/>
      <c r="M166" s="127"/>
      <c r="N166" s="128"/>
      <c r="O166" s="128"/>
      <c r="P166" s="128"/>
      <c r="Q166" s="128"/>
      <c r="R166" s="128"/>
      <c r="S166" s="128"/>
      <c r="T166" s="129"/>
      <c r="AT166" s="126" t="s">
        <v>171</v>
      </c>
      <c r="AU166" s="126" t="s">
        <v>90</v>
      </c>
      <c r="AV166" s="13" t="s">
        <v>93</v>
      </c>
      <c r="AW166" s="13" t="s">
        <v>42</v>
      </c>
      <c r="AX166" s="13" t="s">
        <v>82</v>
      </c>
      <c r="AY166" s="126" t="s">
        <v>163</v>
      </c>
    </row>
    <row r="167" spans="1:51" s="12" customFormat="1" ht="13.5">
      <c r="A167" s="350"/>
      <c r="B167" s="351"/>
      <c r="C167" s="350"/>
      <c r="D167" s="346" t="s">
        <v>171</v>
      </c>
      <c r="E167" s="352" t="s">
        <v>5</v>
      </c>
      <c r="F167" s="353" t="s">
        <v>669</v>
      </c>
      <c r="G167" s="350"/>
      <c r="H167" s="354">
        <v>10.78</v>
      </c>
      <c r="I167" s="350"/>
      <c r="J167" s="350"/>
      <c r="K167" s="350"/>
      <c r="L167" s="119"/>
      <c r="M167" s="122"/>
      <c r="N167" s="123"/>
      <c r="O167" s="123"/>
      <c r="P167" s="123"/>
      <c r="Q167" s="123"/>
      <c r="R167" s="123"/>
      <c r="S167" s="123"/>
      <c r="T167" s="124"/>
      <c r="AT167" s="120" t="s">
        <v>171</v>
      </c>
      <c r="AU167" s="120" t="s">
        <v>90</v>
      </c>
      <c r="AV167" s="12" t="s">
        <v>90</v>
      </c>
      <c r="AW167" s="12" t="s">
        <v>42</v>
      </c>
      <c r="AX167" s="12" t="s">
        <v>82</v>
      </c>
      <c r="AY167" s="120" t="s">
        <v>163</v>
      </c>
    </row>
    <row r="168" spans="1:51" s="12" customFormat="1" ht="13.5">
      <c r="A168" s="350"/>
      <c r="B168" s="351"/>
      <c r="C168" s="350"/>
      <c r="D168" s="346" t="s">
        <v>171</v>
      </c>
      <c r="E168" s="352" t="s">
        <v>5</v>
      </c>
      <c r="F168" s="353" t="s">
        <v>670</v>
      </c>
      <c r="G168" s="350"/>
      <c r="H168" s="354">
        <v>9.68</v>
      </c>
      <c r="I168" s="350"/>
      <c r="J168" s="350"/>
      <c r="K168" s="350"/>
      <c r="L168" s="119"/>
      <c r="M168" s="122"/>
      <c r="N168" s="123"/>
      <c r="O168" s="123"/>
      <c r="P168" s="123"/>
      <c r="Q168" s="123"/>
      <c r="R168" s="123"/>
      <c r="S168" s="123"/>
      <c r="T168" s="124"/>
      <c r="AT168" s="120" t="s">
        <v>171</v>
      </c>
      <c r="AU168" s="120" t="s">
        <v>90</v>
      </c>
      <c r="AV168" s="12" t="s">
        <v>90</v>
      </c>
      <c r="AW168" s="12" t="s">
        <v>42</v>
      </c>
      <c r="AX168" s="12" t="s">
        <v>82</v>
      </c>
      <c r="AY168" s="120" t="s">
        <v>163</v>
      </c>
    </row>
    <row r="169" spans="1:51" s="12" customFormat="1" ht="13.5">
      <c r="A169" s="350"/>
      <c r="B169" s="351"/>
      <c r="C169" s="350"/>
      <c r="D169" s="346" t="s">
        <v>171</v>
      </c>
      <c r="E169" s="352" t="s">
        <v>5</v>
      </c>
      <c r="F169" s="353" t="s">
        <v>671</v>
      </c>
      <c r="G169" s="350"/>
      <c r="H169" s="354">
        <v>9.68</v>
      </c>
      <c r="I169" s="350"/>
      <c r="J169" s="350"/>
      <c r="K169" s="350"/>
      <c r="L169" s="119"/>
      <c r="M169" s="122"/>
      <c r="N169" s="123"/>
      <c r="O169" s="123"/>
      <c r="P169" s="123"/>
      <c r="Q169" s="123"/>
      <c r="R169" s="123"/>
      <c r="S169" s="123"/>
      <c r="T169" s="124"/>
      <c r="AT169" s="120" t="s">
        <v>171</v>
      </c>
      <c r="AU169" s="120" t="s">
        <v>90</v>
      </c>
      <c r="AV169" s="12" t="s">
        <v>90</v>
      </c>
      <c r="AW169" s="12" t="s">
        <v>42</v>
      </c>
      <c r="AX169" s="12" t="s">
        <v>82</v>
      </c>
      <c r="AY169" s="120" t="s">
        <v>163</v>
      </c>
    </row>
    <row r="170" spans="1:51" s="12" customFormat="1" ht="13.5">
      <c r="A170" s="350"/>
      <c r="B170" s="351"/>
      <c r="C170" s="350"/>
      <c r="D170" s="346" t="s">
        <v>171</v>
      </c>
      <c r="E170" s="352" t="s">
        <v>5</v>
      </c>
      <c r="F170" s="353" t="s">
        <v>672</v>
      </c>
      <c r="G170" s="350"/>
      <c r="H170" s="354">
        <v>9.48</v>
      </c>
      <c r="I170" s="350"/>
      <c r="J170" s="350"/>
      <c r="K170" s="350"/>
      <c r="L170" s="119"/>
      <c r="M170" s="122"/>
      <c r="N170" s="123"/>
      <c r="O170" s="123"/>
      <c r="P170" s="123"/>
      <c r="Q170" s="123"/>
      <c r="R170" s="123"/>
      <c r="S170" s="123"/>
      <c r="T170" s="124"/>
      <c r="AT170" s="120" t="s">
        <v>171</v>
      </c>
      <c r="AU170" s="120" t="s">
        <v>90</v>
      </c>
      <c r="AV170" s="12" t="s">
        <v>90</v>
      </c>
      <c r="AW170" s="12" t="s">
        <v>42</v>
      </c>
      <c r="AX170" s="12" t="s">
        <v>82</v>
      </c>
      <c r="AY170" s="120" t="s">
        <v>163</v>
      </c>
    </row>
    <row r="171" spans="1:51" s="13" customFormat="1" ht="13.5">
      <c r="A171" s="355"/>
      <c r="B171" s="356"/>
      <c r="C171" s="355"/>
      <c r="D171" s="346" t="s">
        <v>171</v>
      </c>
      <c r="E171" s="357" t="s">
        <v>5</v>
      </c>
      <c r="F171" s="358" t="s">
        <v>179</v>
      </c>
      <c r="G171" s="355"/>
      <c r="H171" s="359">
        <v>39.62</v>
      </c>
      <c r="I171" s="355"/>
      <c r="J171" s="355"/>
      <c r="K171" s="355"/>
      <c r="L171" s="125"/>
      <c r="M171" s="127"/>
      <c r="N171" s="128"/>
      <c r="O171" s="128"/>
      <c r="P171" s="128"/>
      <c r="Q171" s="128"/>
      <c r="R171" s="128"/>
      <c r="S171" s="128"/>
      <c r="T171" s="129"/>
      <c r="AT171" s="126" t="s">
        <v>171</v>
      </c>
      <c r="AU171" s="126" t="s">
        <v>90</v>
      </c>
      <c r="AV171" s="13" t="s">
        <v>93</v>
      </c>
      <c r="AW171" s="13" t="s">
        <v>42</v>
      </c>
      <c r="AX171" s="13" t="s">
        <v>82</v>
      </c>
      <c r="AY171" s="126" t="s">
        <v>163</v>
      </c>
    </row>
    <row r="172" spans="1:51" s="12" customFormat="1" ht="13.5">
      <c r="A172" s="350"/>
      <c r="B172" s="351"/>
      <c r="C172" s="350"/>
      <c r="D172" s="346" t="s">
        <v>171</v>
      </c>
      <c r="E172" s="352" t="s">
        <v>5</v>
      </c>
      <c r="F172" s="353" t="s">
        <v>673</v>
      </c>
      <c r="G172" s="350"/>
      <c r="H172" s="354">
        <v>9.48</v>
      </c>
      <c r="I172" s="350"/>
      <c r="J172" s="350"/>
      <c r="K172" s="350"/>
      <c r="L172" s="119"/>
      <c r="M172" s="122"/>
      <c r="N172" s="123"/>
      <c r="O172" s="123"/>
      <c r="P172" s="123"/>
      <c r="Q172" s="123"/>
      <c r="R172" s="123"/>
      <c r="S172" s="123"/>
      <c r="T172" s="124"/>
      <c r="AT172" s="120" t="s">
        <v>171</v>
      </c>
      <c r="AU172" s="120" t="s">
        <v>90</v>
      </c>
      <c r="AV172" s="12" t="s">
        <v>90</v>
      </c>
      <c r="AW172" s="12" t="s">
        <v>42</v>
      </c>
      <c r="AX172" s="12" t="s">
        <v>82</v>
      </c>
      <c r="AY172" s="120" t="s">
        <v>163</v>
      </c>
    </row>
    <row r="173" spans="1:51" s="13" customFormat="1" ht="13.5">
      <c r="A173" s="355"/>
      <c r="B173" s="356"/>
      <c r="C173" s="355"/>
      <c r="D173" s="346" t="s">
        <v>171</v>
      </c>
      <c r="E173" s="357" t="s">
        <v>5</v>
      </c>
      <c r="F173" s="358" t="s">
        <v>181</v>
      </c>
      <c r="G173" s="355"/>
      <c r="H173" s="359">
        <v>9.48</v>
      </c>
      <c r="I173" s="355"/>
      <c r="J173" s="355"/>
      <c r="K173" s="355"/>
      <c r="L173" s="125"/>
      <c r="M173" s="127"/>
      <c r="N173" s="128"/>
      <c r="O173" s="128"/>
      <c r="P173" s="128"/>
      <c r="Q173" s="128"/>
      <c r="R173" s="128"/>
      <c r="S173" s="128"/>
      <c r="T173" s="129"/>
      <c r="AT173" s="126" t="s">
        <v>171</v>
      </c>
      <c r="AU173" s="126" t="s">
        <v>90</v>
      </c>
      <c r="AV173" s="13" t="s">
        <v>93</v>
      </c>
      <c r="AW173" s="13" t="s">
        <v>42</v>
      </c>
      <c r="AX173" s="13" t="s">
        <v>82</v>
      </c>
      <c r="AY173" s="126" t="s">
        <v>163</v>
      </c>
    </row>
    <row r="174" spans="1:51" s="12" customFormat="1" ht="13.5">
      <c r="A174" s="350"/>
      <c r="B174" s="351"/>
      <c r="C174" s="350"/>
      <c r="D174" s="346" t="s">
        <v>171</v>
      </c>
      <c r="E174" s="352" t="s">
        <v>5</v>
      </c>
      <c r="F174" s="353" t="s">
        <v>674</v>
      </c>
      <c r="G174" s="350"/>
      <c r="H174" s="354">
        <v>9.68</v>
      </c>
      <c r="I174" s="350"/>
      <c r="J174" s="350"/>
      <c r="K174" s="350"/>
      <c r="L174" s="119"/>
      <c r="M174" s="122"/>
      <c r="N174" s="123"/>
      <c r="O174" s="123"/>
      <c r="P174" s="123"/>
      <c r="Q174" s="123"/>
      <c r="R174" s="123"/>
      <c r="S174" s="123"/>
      <c r="T174" s="124"/>
      <c r="AT174" s="120" t="s">
        <v>171</v>
      </c>
      <c r="AU174" s="120" t="s">
        <v>90</v>
      </c>
      <c r="AV174" s="12" t="s">
        <v>90</v>
      </c>
      <c r="AW174" s="12" t="s">
        <v>42</v>
      </c>
      <c r="AX174" s="12" t="s">
        <v>82</v>
      </c>
      <c r="AY174" s="120" t="s">
        <v>163</v>
      </c>
    </row>
    <row r="175" spans="1:51" s="13" customFormat="1" ht="13.5">
      <c r="A175" s="355"/>
      <c r="B175" s="356"/>
      <c r="C175" s="355"/>
      <c r="D175" s="346" t="s">
        <v>171</v>
      </c>
      <c r="E175" s="357" t="s">
        <v>5</v>
      </c>
      <c r="F175" s="358" t="s">
        <v>653</v>
      </c>
      <c r="G175" s="355"/>
      <c r="H175" s="359">
        <v>9.68</v>
      </c>
      <c r="I175" s="355"/>
      <c r="J175" s="355"/>
      <c r="K175" s="355"/>
      <c r="L175" s="125"/>
      <c r="M175" s="127"/>
      <c r="N175" s="128"/>
      <c r="O175" s="128"/>
      <c r="P175" s="128"/>
      <c r="Q175" s="128"/>
      <c r="R175" s="128"/>
      <c r="S175" s="128"/>
      <c r="T175" s="129"/>
      <c r="AT175" s="126" t="s">
        <v>171</v>
      </c>
      <c r="AU175" s="126" t="s">
        <v>90</v>
      </c>
      <c r="AV175" s="13" t="s">
        <v>93</v>
      </c>
      <c r="AW175" s="13" t="s">
        <v>42</v>
      </c>
      <c r="AX175" s="13" t="s">
        <v>82</v>
      </c>
      <c r="AY175" s="126" t="s">
        <v>163</v>
      </c>
    </row>
    <row r="176" spans="1:51" s="14" customFormat="1" ht="13.5">
      <c r="A176" s="360"/>
      <c r="B176" s="361"/>
      <c r="C176" s="360"/>
      <c r="D176" s="362" t="s">
        <v>171</v>
      </c>
      <c r="E176" s="363" t="s">
        <v>5</v>
      </c>
      <c r="F176" s="364" t="s">
        <v>185</v>
      </c>
      <c r="G176" s="360"/>
      <c r="H176" s="365">
        <v>80.34</v>
      </c>
      <c r="I176" s="360"/>
      <c r="J176" s="360"/>
      <c r="K176" s="360"/>
      <c r="L176" s="130"/>
      <c r="M176" s="131"/>
      <c r="N176" s="132"/>
      <c r="O176" s="132"/>
      <c r="P176" s="132"/>
      <c r="Q176" s="132"/>
      <c r="R176" s="132"/>
      <c r="S176" s="132"/>
      <c r="T176" s="133"/>
      <c r="AT176" s="134" t="s">
        <v>171</v>
      </c>
      <c r="AU176" s="134" t="s">
        <v>90</v>
      </c>
      <c r="AV176" s="14" t="s">
        <v>96</v>
      </c>
      <c r="AW176" s="14" t="s">
        <v>42</v>
      </c>
      <c r="AX176" s="14" t="s">
        <v>44</v>
      </c>
      <c r="AY176" s="134" t="s">
        <v>163</v>
      </c>
    </row>
    <row r="177" spans="1:65" s="1" customFormat="1" ht="31.5" customHeight="1">
      <c r="A177" s="267"/>
      <c r="B177" s="268"/>
      <c r="C177" s="338" t="s">
        <v>102</v>
      </c>
      <c r="D177" s="338" t="s">
        <v>165</v>
      </c>
      <c r="E177" s="339" t="s">
        <v>247</v>
      </c>
      <c r="F177" s="340" t="s">
        <v>248</v>
      </c>
      <c r="G177" s="341" t="s">
        <v>168</v>
      </c>
      <c r="H177" s="342">
        <v>5</v>
      </c>
      <c r="I177" s="107"/>
      <c r="J177" s="343">
        <f>ROUND(I177*H177,2)</f>
        <v>0</v>
      </c>
      <c r="K177" s="340" t="s">
        <v>169</v>
      </c>
      <c r="L177" s="38"/>
      <c r="M177" s="108" t="s">
        <v>5</v>
      </c>
      <c r="N177" s="109" t="s">
        <v>53</v>
      </c>
      <c r="O177" s="39"/>
      <c r="P177" s="110">
        <f>O177*H177</f>
        <v>0</v>
      </c>
      <c r="Q177" s="110">
        <v>0.4417</v>
      </c>
      <c r="R177" s="110">
        <f>Q177*H177</f>
        <v>2.2085</v>
      </c>
      <c r="S177" s="110">
        <v>0</v>
      </c>
      <c r="T177" s="111">
        <f>S177*H177</f>
        <v>0</v>
      </c>
      <c r="AR177" s="24" t="s">
        <v>96</v>
      </c>
      <c r="AT177" s="24" t="s">
        <v>165</v>
      </c>
      <c r="AU177" s="24" t="s">
        <v>90</v>
      </c>
      <c r="AY177" s="24" t="s">
        <v>163</v>
      </c>
      <c r="BE177" s="112">
        <f>IF(N177="základní",J177,0)</f>
        <v>0</v>
      </c>
      <c r="BF177" s="112">
        <f>IF(N177="snížená",J177,0)</f>
        <v>0</v>
      </c>
      <c r="BG177" s="112">
        <f>IF(N177="zákl. přenesená",J177,0)</f>
        <v>0</v>
      </c>
      <c r="BH177" s="112">
        <f>IF(N177="sníž. přenesená",J177,0)</f>
        <v>0</v>
      </c>
      <c r="BI177" s="112">
        <f>IF(N177="nulová",J177,0)</f>
        <v>0</v>
      </c>
      <c r="BJ177" s="24" t="s">
        <v>44</v>
      </c>
      <c r="BK177" s="112">
        <f>ROUND(I177*H177,2)</f>
        <v>0</v>
      </c>
      <c r="BL177" s="24" t="s">
        <v>96</v>
      </c>
      <c r="BM177" s="24" t="s">
        <v>676</v>
      </c>
    </row>
    <row r="178" spans="1:47" s="1" customFormat="1" ht="108">
      <c r="A178" s="267"/>
      <c r="B178" s="268"/>
      <c r="C178" s="267"/>
      <c r="D178" s="346" t="s">
        <v>190</v>
      </c>
      <c r="E178" s="267"/>
      <c r="F178" s="366" t="s">
        <v>250</v>
      </c>
      <c r="G178" s="267"/>
      <c r="H178" s="267"/>
      <c r="I178" s="267"/>
      <c r="J178" s="267"/>
      <c r="K178" s="267"/>
      <c r="L178" s="38"/>
      <c r="M178" s="136"/>
      <c r="N178" s="39"/>
      <c r="O178" s="39"/>
      <c r="P178" s="39"/>
      <c r="Q178" s="39"/>
      <c r="R178" s="39"/>
      <c r="S178" s="39"/>
      <c r="T178" s="60"/>
      <c r="AT178" s="24" t="s">
        <v>190</v>
      </c>
      <c r="AU178" s="24" t="s">
        <v>90</v>
      </c>
    </row>
    <row r="179" spans="1:51" s="11" customFormat="1" ht="13.5">
      <c r="A179" s="344"/>
      <c r="B179" s="345"/>
      <c r="C179" s="344"/>
      <c r="D179" s="346" t="s">
        <v>171</v>
      </c>
      <c r="E179" s="347" t="s">
        <v>5</v>
      </c>
      <c r="F179" s="348" t="s">
        <v>172</v>
      </c>
      <c r="G179" s="344"/>
      <c r="H179" s="349" t="s">
        <v>5</v>
      </c>
      <c r="I179" s="344"/>
      <c r="J179" s="344"/>
      <c r="K179" s="344"/>
      <c r="L179" s="113"/>
      <c r="M179" s="116"/>
      <c r="N179" s="117"/>
      <c r="O179" s="117"/>
      <c r="P179" s="117"/>
      <c r="Q179" s="117"/>
      <c r="R179" s="117"/>
      <c r="S179" s="117"/>
      <c r="T179" s="118"/>
      <c r="AT179" s="114" t="s">
        <v>171</v>
      </c>
      <c r="AU179" s="114" t="s">
        <v>90</v>
      </c>
      <c r="AV179" s="11" t="s">
        <v>44</v>
      </c>
      <c r="AW179" s="11" t="s">
        <v>42</v>
      </c>
      <c r="AX179" s="11" t="s">
        <v>82</v>
      </c>
      <c r="AY179" s="114" t="s">
        <v>163</v>
      </c>
    </row>
    <row r="180" spans="1:51" s="12" customFormat="1" ht="13.5">
      <c r="A180" s="350"/>
      <c r="B180" s="351"/>
      <c r="C180" s="350"/>
      <c r="D180" s="346" t="s">
        <v>171</v>
      </c>
      <c r="E180" s="352" t="s">
        <v>5</v>
      </c>
      <c r="F180" s="353" t="s">
        <v>677</v>
      </c>
      <c r="G180" s="350"/>
      <c r="H180" s="354">
        <v>1</v>
      </c>
      <c r="I180" s="350"/>
      <c r="J180" s="350"/>
      <c r="K180" s="350"/>
      <c r="L180" s="119"/>
      <c r="M180" s="122"/>
      <c r="N180" s="123"/>
      <c r="O180" s="123"/>
      <c r="P180" s="123"/>
      <c r="Q180" s="123"/>
      <c r="R180" s="123"/>
      <c r="S180" s="123"/>
      <c r="T180" s="124"/>
      <c r="AT180" s="120" t="s">
        <v>171</v>
      </c>
      <c r="AU180" s="120" t="s">
        <v>90</v>
      </c>
      <c r="AV180" s="12" t="s">
        <v>90</v>
      </c>
      <c r="AW180" s="12" t="s">
        <v>42</v>
      </c>
      <c r="AX180" s="12" t="s">
        <v>82</v>
      </c>
      <c r="AY180" s="120" t="s">
        <v>163</v>
      </c>
    </row>
    <row r="181" spans="1:51" s="12" customFormat="1" ht="13.5">
      <c r="A181" s="350"/>
      <c r="B181" s="351"/>
      <c r="C181" s="350"/>
      <c r="D181" s="346" t="s">
        <v>171</v>
      </c>
      <c r="E181" s="352" t="s">
        <v>5</v>
      </c>
      <c r="F181" s="353" t="s">
        <v>678</v>
      </c>
      <c r="G181" s="350"/>
      <c r="H181" s="354">
        <v>1</v>
      </c>
      <c r="I181" s="350"/>
      <c r="J181" s="350"/>
      <c r="K181" s="350"/>
      <c r="L181" s="119"/>
      <c r="M181" s="122"/>
      <c r="N181" s="123"/>
      <c r="O181" s="123"/>
      <c r="P181" s="123"/>
      <c r="Q181" s="123"/>
      <c r="R181" s="123"/>
      <c r="S181" s="123"/>
      <c r="T181" s="124"/>
      <c r="AT181" s="120" t="s">
        <v>171</v>
      </c>
      <c r="AU181" s="120" t="s">
        <v>90</v>
      </c>
      <c r="AV181" s="12" t="s">
        <v>90</v>
      </c>
      <c r="AW181" s="12" t="s">
        <v>42</v>
      </c>
      <c r="AX181" s="12" t="s">
        <v>82</v>
      </c>
      <c r="AY181" s="120" t="s">
        <v>163</v>
      </c>
    </row>
    <row r="182" spans="1:51" s="12" customFormat="1" ht="13.5">
      <c r="A182" s="350"/>
      <c r="B182" s="351"/>
      <c r="C182" s="350"/>
      <c r="D182" s="346" t="s">
        <v>171</v>
      </c>
      <c r="E182" s="352" t="s">
        <v>5</v>
      </c>
      <c r="F182" s="353" t="s">
        <v>679</v>
      </c>
      <c r="G182" s="350"/>
      <c r="H182" s="354">
        <v>1</v>
      </c>
      <c r="I182" s="350"/>
      <c r="J182" s="350"/>
      <c r="K182" s="350"/>
      <c r="L182" s="119"/>
      <c r="M182" s="122"/>
      <c r="N182" s="123"/>
      <c r="O182" s="123"/>
      <c r="P182" s="123"/>
      <c r="Q182" s="123"/>
      <c r="R182" s="123"/>
      <c r="S182" s="123"/>
      <c r="T182" s="124"/>
      <c r="AT182" s="120" t="s">
        <v>171</v>
      </c>
      <c r="AU182" s="120" t="s">
        <v>90</v>
      </c>
      <c r="AV182" s="12" t="s">
        <v>90</v>
      </c>
      <c r="AW182" s="12" t="s">
        <v>42</v>
      </c>
      <c r="AX182" s="12" t="s">
        <v>82</v>
      </c>
      <c r="AY182" s="120" t="s">
        <v>163</v>
      </c>
    </row>
    <row r="183" spans="1:51" s="13" customFormat="1" ht="13.5">
      <c r="A183" s="355"/>
      <c r="B183" s="356"/>
      <c r="C183" s="355"/>
      <c r="D183" s="346" t="s">
        <v>171</v>
      </c>
      <c r="E183" s="357" t="s">
        <v>5</v>
      </c>
      <c r="F183" s="358" t="s">
        <v>179</v>
      </c>
      <c r="G183" s="355"/>
      <c r="H183" s="359">
        <v>3</v>
      </c>
      <c r="I183" s="355"/>
      <c r="J183" s="355"/>
      <c r="K183" s="355"/>
      <c r="L183" s="125"/>
      <c r="M183" s="127"/>
      <c r="N183" s="128"/>
      <c r="O183" s="128"/>
      <c r="P183" s="128"/>
      <c r="Q183" s="128"/>
      <c r="R183" s="128"/>
      <c r="S183" s="128"/>
      <c r="T183" s="129"/>
      <c r="AT183" s="126" t="s">
        <v>171</v>
      </c>
      <c r="AU183" s="126" t="s">
        <v>90</v>
      </c>
      <c r="AV183" s="13" t="s">
        <v>93</v>
      </c>
      <c r="AW183" s="13" t="s">
        <v>42</v>
      </c>
      <c r="AX183" s="13" t="s">
        <v>82</v>
      </c>
      <c r="AY183" s="126" t="s">
        <v>163</v>
      </c>
    </row>
    <row r="184" spans="1:51" s="12" customFormat="1" ht="13.5">
      <c r="A184" s="350"/>
      <c r="B184" s="351"/>
      <c r="C184" s="350"/>
      <c r="D184" s="346" t="s">
        <v>171</v>
      </c>
      <c r="E184" s="352" t="s">
        <v>5</v>
      </c>
      <c r="F184" s="353" t="s">
        <v>680</v>
      </c>
      <c r="G184" s="350"/>
      <c r="H184" s="354">
        <v>1</v>
      </c>
      <c r="I184" s="350"/>
      <c r="J184" s="350"/>
      <c r="K184" s="350"/>
      <c r="L184" s="119"/>
      <c r="M184" s="122"/>
      <c r="N184" s="123"/>
      <c r="O184" s="123"/>
      <c r="P184" s="123"/>
      <c r="Q184" s="123"/>
      <c r="R184" s="123"/>
      <c r="S184" s="123"/>
      <c r="T184" s="124"/>
      <c r="AT184" s="120" t="s">
        <v>171</v>
      </c>
      <c r="AU184" s="120" t="s">
        <v>90</v>
      </c>
      <c r="AV184" s="12" t="s">
        <v>90</v>
      </c>
      <c r="AW184" s="12" t="s">
        <v>42</v>
      </c>
      <c r="AX184" s="12" t="s">
        <v>82</v>
      </c>
      <c r="AY184" s="120" t="s">
        <v>163</v>
      </c>
    </row>
    <row r="185" spans="1:51" s="13" customFormat="1" ht="13.5">
      <c r="A185" s="355"/>
      <c r="B185" s="356"/>
      <c r="C185" s="355"/>
      <c r="D185" s="346" t="s">
        <v>171</v>
      </c>
      <c r="E185" s="357" t="s">
        <v>5</v>
      </c>
      <c r="F185" s="358" t="s">
        <v>181</v>
      </c>
      <c r="G185" s="355"/>
      <c r="H185" s="359">
        <v>1</v>
      </c>
      <c r="I185" s="355"/>
      <c r="J185" s="355"/>
      <c r="K185" s="355"/>
      <c r="L185" s="125"/>
      <c r="M185" s="127"/>
      <c r="N185" s="128"/>
      <c r="O185" s="128"/>
      <c r="P185" s="128"/>
      <c r="Q185" s="128"/>
      <c r="R185" s="128"/>
      <c r="S185" s="128"/>
      <c r="T185" s="129"/>
      <c r="AT185" s="126" t="s">
        <v>171</v>
      </c>
      <c r="AU185" s="126" t="s">
        <v>90</v>
      </c>
      <c r="AV185" s="13" t="s">
        <v>93</v>
      </c>
      <c r="AW185" s="13" t="s">
        <v>42</v>
      </c>
      <c r="AX185" s="13" t="s">
        <v>82</v>
      </c>
      <c r="AY185" s="126" t="s">
        <v>163</v>
      </c>
    </row>
    <row r="186" spans="1:51" s="12" customFormat="1" ht="13.5">
      <c r="A186" s="350"/>
      <c r="B186" s="351"/>
      <c r="C186" s="350"/>
      <c r="D186" s="346" t="s">
        <v>171</v>
      </c>
      <c r="E186" s="352" t="s">
        <v>5</v>
      </c>
      <c r="F186" s="353" t="s">
        <v>681</v>
      </c>
      <c r="G186" s="350"/>
      <c r="H186" s="354">
        <v>1</v>
      </c>
      <c r="I186" s="350"/>
      <c r="J186" s="350"/>
      <c r="K186" s="350"/>
      <c r="L186" s="119"/>
      <c r="M186" s="122"/>
      <c r="N186" s="123"/>
      <c r="O186" s="123"/>
      <c r="P186" s="123"/>
      <c r="Q186" s="123"/>
      <c r="R186" s="123"/>
      <c r="S186" s="123"/>
      <c r="T186" s="124"/>
      <c r="AT186" s="120" t="s">
        <v>171</v>
      </c>
      <c r="AU186" s="120" t="s">
        <v>90</v>
      </c>
      <c r="AV186" s="12" t="s">
        <v>90</v>
      </c>
      <c r="AW186" s="12" t="s">
        <v>42</v>
      </c>
      <c r="AX186" s="12" t="s">
        <v>82</v>
      </c>
      <c r="AY186" s="120" t="s">
        <v>163</v>
      </c>
    </row>
    <row r="187" spans="1:51" s="13" customFormat="1" ht="13.5">
      <c r="A187" s="355"/>
      <c r="B187" s="356"/>
      <c r="C187" s="355"/>
      <c r="D187" s="346" t="s">
        <v>171</v>
      </c>
      <c r="E187" s="357" t="s">
        <v>5</v>
      </c>
      <c r="F187" s="358" t="s">
        <v>653</v>
      </c>
      <c r="G187" s="355"/>
      <c r="H187" s="359">
        <v>1</v>
      </c>
      <c r="I187" s="355"/>
      <c r="J187" s="355"/>
      <c r="K187" s="355"/>
      <c r="L187" s="125"/>
      <c r="M187" s="127"/>
      <c r="N187" s="128"/>
      <c r="O187" s="128"/>
      <c r="P187" s="128"/>
      <c r="Q187" s="128"/>
      <c r="R187" s="128"/>
      <c r="S187" s="128"/>
      <c r="T187" s="129"/>
      <c r="AT187" s="126" t="s">
        <v>171</v>
      </c>
      <c r="AU187" s="126" t="s">
        <v>90</v>
      </c>
      <c r="AV187" s="13" t="s">
        <v>93</v>
      </c>
      <c r="AW187" s="13" t="s">
        <v>42</v>
      </c>
      <c r="AX187" s="13" t="s">
        <v>82</v>
      </c>
      <c r="AY187" s="126" t="s">
        <v>163</v>
      </c>
    </row>
    <row r="188" spans="1:51" s="14" customFormat="1" ht="13.5">
      <c r="A188" s="360"/>
      <c r="B188" s="361"/>
      <c r="C188" s="360"/>
      <c r="D188" s="362" t="s">
        <v>171</v>
      </c>
      <c r="E188" s="363" t="s">
        <v>5</v>
      </c>
      <c r="F188" s="364" t="s">
        <v>185</v>
      </c>
      <c r="G188" s="360"/>
      <c r="H188" s="365">
        <v>5</v>
      </c>
      <c r="I188" s="360"/>
      <c r="J188" s="360"/>
      <c r="K188" s="360"/>
      <c r="L188" s="130"/>
      <c r="M188" s="131"/>
      <c r="N188" s="132"/>
      <c r="O188" s="132"/>
      <c r="P188" s="132"/>
      <c r="Q188" s="132"/>
      <c r="R188" s="132"/>
      <c r="S188" s="132"/>
      <c r="T188" s="133"/>
      <c r="AT188" s="134" t="s">
        <v>171</v>
      </c>
      <c r="AU188" s="134" t="s">
        <v>90</v>
      </c>
      <c r="AV188" s="14" t="s">
        <v>96</v>
      </c>
      <c r="AW188" s="14" t="s">
        <v>42</v>
      </c>
      <c r="AX188" s="14" t="s">
        <v>44</v>
      </c>
      <c r="AY188" s="134" t="s">
        <v>163</v>
      </c>
    </row>
    <row r="189" spans="1:65" s="1" customFormat="1" ht="22.5" customHeight="1">
      <c r="A189" s="267"/>
      <c r="B189" s="268"/>
      <c r="C189" s="367" t="s">
        <v>105</v>
      </c>
      <c r="D189" s="367" t="s">
        <v>256</v>
      </c>
      <c r="E189" s="368" t="s">
        <v>257</v>
      </c>
      <c r="F189" s="369" t="s">
        <v>258</v>
      </c>
      <c r="G189" s="370" t="s">
        <v>168</v>
      </c>
      <c r="H189" s="371">
        <v>2</v>
      </c>
      <c r="I189" s="137"/>
      <c r="J189" s="372">
        <f>ROUND(I189*H189,2)</f>
        <v>0</v>
      </c>
      <c r="K189" s="369" t="s">
        <v>169</v>
      </c>
      <c r="L189" s="138"/>
      <c r="M189" s="139" t="s">
        <v>5</v>
      </c>
      <c r="N189" s="140" t="s">
        <v>53</v>
      </c>
      <c r="O189" s="39"/>
      <c r="P189" s="110">
        <f>O189*H189</f>
        <v>0</v>
      </c>
      <c r="Q189" s="110">
        <v>0.02333</v>
      </c>
      <c r="R189" s="110">
        <f>Q189*H189</f>
        <v>0.04666</v>
      </c>
      <c r="S189" s="110">
        <v>0</v>
      </c>
      <c r="T189" s="111">
        <f>S189*H189</f>
        <v>0</v>
      </c>
      <c r="AR189" s="24" t="s">
        <v>108</v>
      </c>
      <c r="AT189" s="24" t="s">
        <v>256</v>
      </c>
      <c r="AU189" s="24" t="s">
        <v>90</v>
      </c>
      <c r="AY189" s="24" t="s">
        <v>163</v>
      </c>
      <c r="BE189" s="112">
        <f>IF(N189="základní",J189,0)</f>
        <v>0</v>
      </c>
      <c r="BF189" s="112">
        <f>IF(N189="snížená",J189,0)</f>
        <v>0</v>
      </c>
      <c r="BG189" s="112">
        <f>IF(N189="zákl. přenesená",J189,0)</f>
        <v>0</v>
      </c>
      <c r="BH189" s="112">
        <f>IF(N189="sníž. přenesená",J189,0)</f>
        <v>0</v>
      </c>
      <c r="BI189" s="112">
        <f>IF(N189="nulová",J189,0)</f>
        <v>0</v>
      </c>
      <c r="BJ189" s="24" t="s">
        <v>44</v>
      </c>
      <c r="BK189" s="112">
        <f>ROUND(I189*H189,2)</f>
        <v>0</v>
      </c>
      <c r="BL189" s="24" t="s">
        <v>96</v>
      </c>
      <c r="BM189" s="24" t="s">
        <v>682</v>
      </c>
    </row>
    <row r="190" spans="1:65" s="1" customFormat="1" ht="22.5" customHeight="1">
      <c r="A190" s="267"/>
      <c r="B190" s="268"/>
      <c r="C190" s="367" t="s">
        <v>108</v>
      </c>
      <c r="D190" s="367" t="s">
        <v>256</v>
      </c>
      <c r="E190" s="368" t="s">
        <v>260</v>
      </c>
      <c r="F190" s="369" t="s">
        <v>261</v>
      </c>
      <c r="G190" s="370" t="s">
        <v>168</v>
      </c>
      <c r="H190" s="371">
        <v>3</v>
      </c>
      <c r="I190" s="137"/>
      <c r="J190" s="372">
        <f>ROUND(I190*H190,2)</f>
        <v>0</v>
      </c>
      <c r="K190" s="369" t="s">
        <v>169</v>
      </c>
      <c r="L190" s="138"/>
      <c r="M190" s="139" t="s">
        <v>5</v>
      </c>
      <c r="N190" s="140" t="s">
        <v>53</v>
      </c>
      <c r="O190" s="39"/>
      <c r="P190" s="110">
        <f>O190*H190</f>
        <v>0</v>
      </c>
      <c r="Q190" s="110">
        <v>0.02381</v>
      </c>
      <c r="R190" s="110">
        <f>Q190*H190</f>
        <v>0.07143000000000001</v>
      </c>
      <c r="S190" s="110">
        <v>0</v>
      </c>
      <c r="T190" s="111">
        <f>S190*H190</f>
        <v>0</v>
      </c>
      <c r="AR190" s="24" t="s">
        <v>108</v>
      </c>
      <c r="AT190" s="24" t="s">
        <v>256</v>
      </c>
      <c r="AU190" s="24" t="s">
        <v>90</v>
      </c>
      <c r="AY190" s="24" t="s">
        <v>163</v>
      </c>
      <c r="BE190" s="112">
        <f>IF(N190="základní",J190,0)</f>
        <v>0</v>
      </c>
      <c r="BF190" s="112">
        <f>IF(N190="snížená",J190,0)</f>
        <v>0</v>
      </c>
      <c r="BG190" s="112">
        <f>IF(N190="zákl. přenesená",J190,0)</f>
        <v>0</v>
      </c>
      <c r="BH190" s="112">
        <f>IF(N190="sníž. přenesená",J190,0)</f>
        <v>0</v>
      </c>
      <c r="BI190" s="112">
        <f>IF(N190="nulová",J190,0)</f>
        <v>0</v>
      </c>
      <c r="BJ190" s="24" t="s">
        <v>44</v>
      </c>
      <c r="BK190" s="112">
        <f>ROUND(I190*H190,2)</f>
        <v>0</v>
      </c>
      <c r="BL190" s="24" t="s">
        <v>96</v>
      </c>
      <c r="BM190" s="24" t="s">
        <v>683</v>
      </c>
    </row>
    <row r="191" spans="1:65" s="1" customFormat="1" ht="31.5" customHeight="1">
      <c r="A191" s="267"/>
      <c r="B191" s="268"/>
      <c r="C191" s="338" t="s">
        <v>111</v>
      </c>
      <c r="D191" s="338" t="s">
        <v>165</v>
      </c>
      <c r="E191" s="339" t="s">
        <v>266</v>
      </c>
      <c r="F191" s="340" t="s">
        <v>267</v>
      </c>
      <c r="G191" s="341" t="s">
        <v>168</v>
      </c>
      <c r="H191" s="342">
        <v>4</v>
      </c>
      <c r="I191" s="107"/>
      <c r="J191" s="343">
        <f>ROUND(I191*H191,2)</f>
        <v>0</v>
      </c>
      <c r="K191" s="340" t="s">
        <v>169</v>
      </c>
      <c r="L191" s="38"/>
      <c r="M191" s="108" t="s">
        <v>5</v>
      </c>
      <c r="N191" s="109" t="s">
        <v>53</v>
      </c>
      <c r="O191" s="39"/>
      <c r="P191" s="110">
        <f>O191*H191</f>
        <v>0</v>
      </c>
      <c r="Q191" s="110">
        <v>0.54769</v>
      </c>
      <c r="R191" s="110">
        <f>Q191*H191</f>
        <v>2.19076</v>
      </c>
      <c r="S191" s="110">
        <v>0</v>
      </c>
      <c r="T191" s="111">
        <f>S191*H191</f>
        <v>0</v>
      </c>
      <c r="AR191" s="24" t="s">
        <v>96</v>
      </c>
      <c r="AT191" s="24" t="s">
        <v>165</v>
      </c>
      <c r="AU191" s="24" t="s">
        <v>90</v>
      </c>
      <c r="AY191" s="24" t="s">
        <v>163</v>
      </c>
      <c r="BE191" s="112">
        <f>IF(N191="základní",J191,0)</f>
        <v>0</v>
      </c>
      <c r="BF191" s="112">
        <f>IF(N191="snížená",J191,0)</f>
        <v>0</v>
      </c>
      <c r="BG191" s="112">
        <f>IF(N191="zákl. přenesená",J191,0)</f>
        <v>0</v>
      </c>
      <c r="BH191" s="112">
        <f>IF(N191="sníž. přenesená",J191,0)</f>
        <v>0</v>
      </c>
      <c r="BI191" s="112">
        <f>IF(N191="nulová",J191,0)</f>
        <v>0</v>
      </c>
      <c r="BJ191" s="24" t="s">
        <v>44</v>
      </c>
      <c r="BK191" s="112">
        <f>ROUND(I191*H191,2)</f>
        <v>0</v>
      </c>
      <c r="BL191" s="24" t="s">
        <v>96</v>
      </c>
      <c r="BM191" s="24" t="s">
        <v>684</v>
      </c>
    </row>
    <row r="192" spans="1:47" s="1" customFormat="1" ht="108">
      <c r="A192" s="267"/>
      <c r="B192" s="268"/>
      <c r="C192" s="267"/>
      <c r="D192" s="346" t="s">
        <v>190</v>
      </c>
      <c r="E192" s="267"/>
      <c r="F192" s="366" t="s">
        <v>250</v>
      </c>
      <c r="G192" s="267"/>
      <c r="H192" s="267"/>
      <c r="I192" s="267"/>
      <c r="J192" s="267"/>
      <c r="K192" s="267"/>
      <c r="L192" s="38"/>
      <c r="M192" s="136"/>
      <c r="N192" s="39"/>
      <c r="O192" s="39"/>
      <c r="P192" s="39"/>
      <c r="Q192" s="39"/>
      <c r="R192" s="39"/>
      <c r="S192" s="39"/>
      <c r="T192" s="60"/>
      <c r="AT192" s="24" t="s">
        <v>190</v>
      </c>
      <c r="AU192" s="24" t="s">
        <v>90</v>
      </c>
    </row>
    <row r="193" spans="1:51" s="11" customFormat="1" ht="13.5">
      <c r="A193" s="344"/>
      <c r="B193" s="345"/>
      <c r="C193" s="344"/>
      <c r="D193" s="346" t="s">
        <v>171</v>
      </c>
      <c r="E193" s="347" t="s">
        <v>5</v>
      </c>
      <c r="F193" s="348" t="s">
        <v>172</v>
      </c>
      <c r="G193" s="344"/>
      <c r="H193" s="349" t="s">
        <v>5</v>
      </c>
      <c r="I193" s="344"/>
      <c r="J193" s="344"/>
      <c r="K193" s="344"/>
      <c r="L193" s="113"/>
      <c r="M193" s="116"/>
      <c r="N193" s="117"/>
      <c r="O193" s="117"/>
      <c r="P193" s="117"/>
      <c r="Q193" s="117"/>
      <c r="R193" s="117"/>
      <c r="S193" s="117"/>
      <c r="T193" s="118"/>
      <c r="AT193" s="114" t="s">
        <v>171</v>
      </c>
      <c r="AU193" s="114" t="s">
        <v>90</v>
      </c>
      <c r="AV193" s="11" t="s">
        <v>44</v>
      </c>
      <c r="AW193" s="11" t="s">
        <v>42</v>
      </c>
      <c r="AX193" s="11" t="s">
        <v>82</v>
      </c>
      <c r="AY193" s="114" t="s">
        <v>163</v>
      </c>
    </row>
    <row r="194" spans="1:51" s="12" customFormat="1" ht="13.5">
      <c r="A194" s="350"/>
      <c r="B194" s="351"/>
      <c r="C194" s="350"/>
      <c r="D194" s="346" t="s">
        <v>171</v>
      </c>
      <c r="E194" s="352" t="s">
        <v>5</v>
      </c>
      <c r="F194" s="353" t="s">
        <v>685</v>
      </c>
      <c r="G194" s="350"/>
      <c r="H194" s="354">
        <v>1</v>
      </c>
      <c r="I194" s="350"/>
      <c r="J194" s="350"/>
      <c r="K194" s="350"/>
      <c r="L194" s="119"/>
      <c r="M194" s="122"/>
      <c r="N194" s="123"/>
      <c r="O194" s="123"/>
      <c r="P194" s="123"/>
      <c r="Q194" s="123"/>
      <c r="R194" s="123"/>
      <c r="S194" s="123"/>
      <c r="T194" s="124"/>
      <c r="AT194" s="120" t="s">
        <v>171</v>
      </c>
      <c r="AU194" s="120" t="s">
        <v>90</v>
      </c>
      <c r="AV194" s="12" t="s">
        <v>90</v>
      </c>
      <c r="AW194" s="12" t="s">
        <v>42</v>
      </c>
      <c r="AX194" s="12" t="s">
        <v>82</v>
      </c>
      <c r="AY194" s="120" t="s">
        <v>163</v>
      </c>
    </row>
    <row r="195" spans="1:51" s="12" customFormat="1" ht="13.5">
      <c r="A195" s="350"/>
      <c r="B195" s="351"/>
      <c r="C195" s="350"/>
      <c r="D195" s="346" t="s">
        <v>171</v>
      </c>
      <c r="E195" s="352" t="s">
        <v>5</v>
      </c>
      <c r="F195" s="353" t="s">
        <v>686</v>
      </c>
      <c r="G195" s="350"/>
      <c r="H195" s="354">
        <v>1</v>
      </c>
      <c r="I195" s="350"/>
      <c r="J195" s="350"/>
      <c r="K195" s="350"/>
      <c r="L195" s="119"/>
      <c r="M195" s="122"/>
      <c r="N195" s="123"/>
      <c r="O195" s="123"/>
      <c r="P195" s="123"/>
      <c r="Q195" s="123"/>
      <c r="R195" s="123"/>
      <c r="S195" s="123"/>
      <c r="T195" s="124"/>
      <c r="AT195" s="120" t="s">
        <v>171</v>
      </c>
      <c r="AU195" s="120" t="s">
        <v>90</v>
      </c>
      <c r="AV195" s="12" t="s">
        <v>90</v>
      </c>
      <c r="AW195" s="12" t="s">
        <v>42</v>
      </c>
      <c r="AX195" s="12" t="s">
        <v>82</v>
      </c>
      <c r="AY195" s="120" t="s">
        <v>163</v>
      </c>
    </row>
    <row r="196" spans="1:51" s="13" customFormat="1" ht="13.5">
      <c r="A196" s="355"/>
      <c r="B196" s="356"/>
      <c r="C196" s="355"/>
      <c r="D196" s="346" t="s">
        <v>171</v>
      </c>
      <c r="E196" s="357" t="s">
        <v>5</v>
      </c>
      <c r="F196" s="358" t="s">
        <v>176</v>
      </c>
      <c r="G196" s="355"/>
      <c r="H196" s="359">
        <v>2</v>
      </c>
      <c r="I196" s="355"/>
      <c r="J196" s="355"/>
      <c r="K196" s="355"/>
      <c r="L196" s="125"/>
      <c r="M196" s="127"/>
      <c r="N196" s="128"/>
      <c r="O196" s="128"/>
      <c r="P196" s="128"/>
      <c r="Q196" s="128"/>
      <c r="R196" s="128"/>
      <c r="S196" s="128"/>
      <c r="T196" s="129"/>
      <c r="AT196" s="126" t="s">
        <v>171</v>
      </c>
      <c r="AU196" s="126" t="s">
        <v>90</v>
      </c>
      <c r="AV196" s="13" t="s">
        <v>93</v>
      </c>
      <c r="AW196" s="13" t="s">
        <v>42</v>
      </c>
      <c r="AX196" s="13" t="s">
        <v>82</v>
      </c>
      <c r="AY196" s="126" t="s">
        <v>163</v>
      </c>
    </row>
    <row r="197" spans="1:51" s="12" customFormat="1" ht="13.5">
      <c r="A197" s="350"/>
      <c r="B197" s="351"/>
      <c r="C197" s="350"/>
      <c r="D197" s="346" t="s">
        <v>171</v>
      </c>
      <c r="E197" s="352" t="s">
        <v>5</v>
      </c>
      <c r="F197" s="353" t="s">
        <v>687</v>
      </c>
      <c r="G197" s="350"/>
      <c r="H197" s="354">
        <v>1</v>
      </c>
      <c r="I197" s="350"/>
      <c r="J197" s="350"/>
      <c r="K197" s="350"/>
      <c r="L197" s="119"/>
      <c r="M197" s="122"/>
      <c r="N197" s="123"/>
      <c r="O197" s="123"/>
      <c r="P197" s="123"/>
      <c r="Q197" s="123"/>
      <c r="R197" s="123"/>
      <c r="S197" s="123"/>
      <c r="T197" s="124"/>
      <c r="AT197" s="120" t="s">
        <v>171</v>
      </c>
      <c r="AU197" s="120" t="s">
        <v>90</v>
      </c>
      <c r="AV197" s="12" t="s">
        <v>90</v>
      </c>
      <c r="AW197" s="12" t="s">
        <v>42</v>
      </c>
      <c r="AX197" s="12" t="s">
        <v>82</v>
      </c>
      <c r="AY197" s="120" t="s">
        <v>163</v>
      </c>
    </row>
    <row r="198" spans="1:51" s="12" customFormat="1" ht="13.5">
      <c r="A198" s="350"/>
      <c r="B198" s="351"/>
      <c r="C198" s="350"/>
      <c r="D198" s="346" t="s">
        <v>171</v>
      </c>
      <c r="E198" s="352" t="s">
        <v>5</v>
      </c>
      <c r="F198" s="353" t="s">
        <v>688</v>
      </c>
      <c r="G198" s="350"/>
      <c r="H198" s="354">
        <v>1</v>
      </c>
      <c r="I198" s="350"/>
      <c r="J198" s="350"/>
      <c r="K198" s="350"/>
      <c r="L198" s="119"/>
      <c r="M198" s="122"/>
      <c r="N198" s="123"/>
      <c r="O198" s="123"/>
      <c r="P198" s="123"/>
      <c r="Q198" s="123"/>
      <c r="R198" s="123"/>
      <c r="S198" s="123"/>
      <c r="T198" s="124"/>
      <c r="AT198" s="120" t="s">
        <v>171</v>
      </c>
      <c r="AU198" s="120" t="s">
        <v>90</v>
      </c>
      <c r="AV198" s="12" t="s">
        <v>90</v>
      </c>
      <c r="AW198" s="12" t="s">
        <v>42</v>
      </c>
      <c r="AX198" s="12" t="s">
        <v>82</v>
      </c>
      <c r="AY198" s="120" t="s">
        <v>163</v>
      </c>
    </row>
    <row r="199" spans="1:51" s="13" customFormat="1" ht="13.5">
      <c r="A199" s="355"/>
      <c r="B199" s="356"/>
      <c r="C199" s="355"/>
      <c r="D199" s="346" t="s">
        <v>171</v>
      </c>
      <c r="E199" s="357" t="s">
        <v>5</v>
      </c>
      <c r="F199" s="358" t="s">
        <v>179</v>
      </c>
      <c r="G199" s="355"/>
      <c r="H199" s="359">
        <v>2</v>
      </c>
      <c r="I199" s="355"/>
      <c r="J199" s="355"/>
      <c r="K199" s="355"/>
      <c r="L199" s="125"/>
      <c r="M199" s="127"/>
      <c r="N199" s="128"/>
      <c r="O199" s="128"/>
      <c r="P199" s="128"/>
      <c r="Q199" s="128"/>
      <c r="R199" s="128"/>
      <c r="S199" s="128"/>
      <c r="T199" s="129"/>
      <c r="AT199" s="126" t="s">
        <v>171</v>
      </c>
      <c r="AU199" s="126" t="s">
        <v>90</v>
      </c>
      <c r="AV199" s="13" t="s">
        <v>93</v>
      </c>
      <c r="AW199" s="13" t="s">
        <v>42</v>
      </c>
      <c r="AX199" s="13" t="s">
        <v>82</v>
      </c>
      <c r="AY199" s="126" t="s">
        <v>163</v>
      </c>
    </row>
    <row r="200" spans="1:51" s="14" customFormat="1" ht="13.5">
      <c r="A200" s="360"/>
      <c r="B200" s="361"/>
      <c r="C200" s="360"/>
      <c r="D200" s="362" t="s">
        <v>171</v>
      </c>
      <c r="E200" s="363" t="s">
        <v>5</v>
      </c>
      <c r="F200" s="364" t="s">
        <v>185</v>
      </c>
      <c r="G200" s="360"/>
      <c r="H200" s="365">
        <v>4</v>
      </c>
      <c r="I200" s="360"/>
      <c r="J200" s="360"/>
      <c r="K200" s="360"/>
      <c r="L200" s="130"/>
      <c r="M200" s="131"/>
      <c r="N200" s="132"/>
      <c r="O200" s="132"/>
      <c r="P200" s="132"/>
      <c r="Q200" s="132"/>
      <c r="R200" s="132"/>
      <c r="S200" s="132"/>
      <c r="T200" s="133"/>
      <c r="AT200" s="134" t="s">
        <v>171</v>
      </c>
      <c r="AU200" s="134" t="s">
        <v>90</v>
      </c>
      <c r="AV200" s="14" t="s">
        <v>96</v>
      </c>
      <c r="AW200" s="14" t="s">
        <v>42</v>
      </c>
      <c r="AX200" s="14" t="s">
        <v>44</v>
      </c>
      <c r="AY200" s="134" t="s">
        <v>163</v>
      </c>
    </row>
    <row r="201" spans="1:65" s="1" customFormat="1" ht="22.5" customHeight="1">
      <c r="A201" s="267"/>
      <c r="B201" s="268"/>
      <c r="C201" s="367" t="s">
        <v>114</v>
      </c>
      <c r="D201" s="367" t="s">
        <v>256</v>
      </c>
      <c r="E201" s="368" t="s">
        <v>275</v>
      </c>
      <c r="F201" s="369" t="s">
        <v>276</v>
      </c>
      <c r="G201" s="370" t="s">
        <v>168</v>
      </c>
      <c r="H201" s="371">
        <v>4</v>
      </c>
      <c r="I201" s="137"/>
      <c r="J201" s="372">
        <f>ROUND(I201*H201,2)</f>
        <v>0</v>
      </c>
      <c r="K201" s="369" t="s">
        <v>169</v>
      </c>
      <c r="L201" s="138"/>
      <c r="M201" s="139" t="s">
        <v>5</v>
      </c>
      <c r="N201" s="140" t="s">
        <v>53</v>
      </c>
      <c r="O201" s="39"/>
      <c r="P201" s="110">
        <f>O201*H201</f>
        <v>0</v>
      </c>
      <c r="Q201" s="110">
        <v>0.02894</v>
      </c>
      <c r="R201" s="110">
        <f>Q201*H201</f>
        <v>0.11576</v>
      </c>
      <c r="S201" s="110">
        <v>0</v>
      </c>
      <c r="T201" s="111">
        <f>S201*H201</f>
        <v>0</v>
      </c>
      <c r="AR201" s="24" t="s">
        <v>108</v>
      </c>
      <c r="AT201" s="24" t="s">
        <v>256</v>
      </c>
      <c r="AU201" s="24" t="s">
        <v>90</v>
      </c>
      <c r="AY201" s="24" t="s">
        <v>163</v>
      </c>
      <c r="BE201" s="112">
        <f>IF(N201="základní",J201,0)</f>
        <v>0</v>
      </c>
      <c r="BF201" s="112">
        <f>IF(N201="snížená",J201,0)</f>
        <v>0</v>
      </c>
      <c r="BG201" s="112">
        <f>IF(N201="zákl. přenesená",J201,0)</f>
        <v>0</v>
      </c>
      <c r="BH201" s="112">
        <f>IF(N201="sníž. přenesená",J201,0)</f>
        <v>0</v>
      </c>
      <c r="BI201" s="112">
        <f>IF(N201="nulová",J201,0)</f>
        <v>0</v>
      </c>
      <c r="BJ201" s="24" t="s">
        <v>44</v>
      </c>
      <c r="BK201" s="112">
        <f>ROUND(I201*H201,2)</f>
        <v>0</v>
      </c>
      <c r="BL201" s="24" t="s">
        <v>96</v>
      </c>
      <c r="BM201" s="24" t="s">
        <v>689</v>
      </c>
    </row>
    <row r="202" spans="1:63" s="10" customFormat="1" ht="29.85" customHeight="1">
      <c r="A202" s="330"/>
      <c r="B202" s="331"/>
      <c r="C202" s="330"/>
      <c r="D202" s="335" t="s">
        <v>81</v>
      </c>
      <c r="E202" s="336" t="s">
        <v>111</v>
      </c>
      <c r="F202" s="336" t="s">
        <v>282</v>
      </c>
      <c r="G202" s="330"/>
      <c r="H202" s="330"/>
      <c r="I202" s="330"/>
      <c r="J202" s="337">
        <f>BK202</f>
        <v>0</v>
      </c>
      <c r="K202" s="330"/>
      <c r="L202" s="99"/>
      <c r="M202" s="101"/>
      <c r="N202" s="102"/>
      <c r="O202" s="102"/>
      <c r="P202" s="103">
        <f>SUM(P203:P291)</f>
        <v>0</v>
      </c>
      <c r="Q202" s="102"/>
      <c r="R202" s="103">
        <f>SUM(R203:R291)</f>
        <v>0.0007278100000000001</v>
      </c>
      <c r="S202" s="102"/>
      <c r="T202" s="104">
        <f>SUM(T203:T291)</f>
        <v>1.6952450000000001</v>
      </c>
      <c r="AR202" s="100" t="s">
        <v>44</v>
      </c>
      <c r="AT202" s="105" t="s">
        <v>81</v>
      </c>
      <c r="AU202" s="105" t="s">
        <v>44</v>
      </c>
      <c r="AY202" s="100" t="s">
        <v>163</v>
      </c>
      <c r="BK202" s="106">
        <f>SUM(BK203:BK291)</f>
        <v>0</v>
      </c>
    </row>
    <row r="203" spans="1:65" s="1" customFormat="1" ht="31.5" customHeight="1">
      <c r="A203" s="267"/>
      <c r="B203" s="268"/>
      <c r="C203" s="338" t="s">
        <v>117</v>
      </c>
      <c r="D203" s="338" t="s">
        <v>165</v>
      </c>
      <c r="E203" s="339" t="s">
        <v>284</v>
      </c>
      <c r="F203" s="340" t="s">
        <v>285</v>
      </c>
      <c r="G203" s="341" t="s">
        <v>188</v>
      </c>
      <c r="H203" s="342">
        <v>19.899</v>
      </c>
      <c r="I203" s="107"/>
      <c r="J203" s="343">
        <f>ROUND(I203*H203,2)</f>
        <v>0</v>
      </c>
      <c r="K203" s="340" t="s">
        <v>169</v>
      </c>
      <c r="L203" s="38"/>
      <c r="M203" s="108" t="s">
        <v>5</v>
      </c>
      <c r="N203" s="109" t="s">
        <v>53</v>
      </c>
      <c r="O203" s="39"/>
      <c r="P203" s="110">
        <f>O203*H203</f>
        <v>0</v>
      </c>
      <c r="Q203" s="110">
        <v>1E-05</v>
      </c>
      <c r="R203" s="110">
        <f>Q203*H203</f>
        <v>0.00019899000000000002</v>
      </c>
      <c r="S203" s="110">
        <v>0</v>
      </c>
      <c r="T203" s="111">
        <f>S203*H203</f>
        <v>0</v>
      </c>
      <c r="AR203" s="24" t="s">
        <v>96</v>
      </c>
      <c r="AT203" s="24" t="s">
        <v>165</v>
      </c>
      <c r="AU203" s="24" t="s">
        <v>90</v>
      </c>
      <c r="AY203" s="24" t="s">
        <v>163</v>
      </c>
      <c r="BE203" s="112">
        <f>IF(N203="základní",J203,0)</f>
        <v>0</v>
      </c>
      <c r="BF203" s="112">
        <f>IF(N203="snížená",J203,0)</f>
        <v>0</v>
      </c>
      <c r="BG203" s="112">
        <f>IF(N203="zákl. přenesená",J203,0)</f>
        <v>0</v>
      </c>
      <c r="BH203" s="112">
        <f>IF(N203="sníž. přenesená",J203,0)</f>
        <v>0</v>
      </c>
      <c r="BI203" s="112">
        <f>IF(N203="nulová",J203,0)</f>
        <v>0</v>
      </c>
      <c r="BJ203" s="24" t="s">
        <v>44</v>
      </c>
      <c r="BK203" s="112">
        <f>ROUND(I203*H203,2)</f>
        <v>0</v>
      </c>
      <c r="BL203" s="24" t="s">
        <v>96</v>
      </c>
      <c r="BM203" s="24" t="s">
        <v>690</v>
      </c>
    </row>
    <row r="204" spans="1:47" s="1" customFormat="1" ht="175.5">
      <c r="A204" s="267"/>
      <c r="B204" s="268"/>
      <c r="C204" s="267"/>
      <c r="D204" s="346" t="s">
        <v>190</v>
      </c>
      <c r="E204" s="267"/>
      <c r="F204" s="366" t="s">
        <v>287</v>
      </c>
      <c r="G204" s="267"/>
      <c r="H204" s="267"/>
      <c r="I204" s="267"/>
      <c r="J204" s="267"/>
      <c r="K204" s="267"/>
      <c r="L204" s="38"/>
      <c r="M204" s="136"/>
      <c r="N204" s="39"/>
      <c r="O204" s="39"/>
      <c r="P204" s="39"/>
      <c r="Q204" s="39"/>
      <c r="R204" s="39"/>
      <c r="S204" s="39"/>
      <c r="T204" s="60"/>
      <c r="AT204" s="24" t="s">
        <v>190</v>
      </c>
      <c r="AU204" s="24" t="s">
        <v>90</v>
      </c>
    </row>
    <row r="205" spans="1:51" s="11" customFormat="1" ht="13.5">
      <c r="A205" s="344"/>
      <c r="B205" s="345"/>
      <c r="C205" s="344"/>
      <c r="D205" s="346" t="s">
        <v>171</v>
      </c>
      <c r="E205" s="347" t="s">
        <v>5</v>
      </c>
      <c r="F205" s="348" t="s">
        <v>172</v>
      </c>
      <c r="G205" s="344"/>
      <c r="H205" s="349" t="s">
        <v>5</v>
      </c>
      <c r="I205" s="344"/>
      <c r="J205" s="344"/>
      <c r="K205" s="344"/>
      <c r="L205" s="113"/>
      <c r="M205" s="116"/>
      <c r="N205" s="117"/>
      <c r="O205" s="117"/>
      <c r="P205" s="117"/>
      <c r="Q205" s="117"/>
      <c r="R205" s="117"/>
      <c r="S205" s="117"/>
      <c r="T205" s="118"/>
      <c r="AT205" s="114" t="s">
        <v>171</v>
      </c>
      <c r="AU205" s="114" t="s">
        <v>90</v>
      </c>
      <c r="AV205" s="11" t="s">
        <v>44</v>
      </c>
      <c r="AW205" s="11" t="s">
        <v>42</v>
      </c>
      <c r="AX205" s="11" t="s">
        <v>82</v>
      </c>
      <c r="AY205" s="114" t="s">
        <v>163</v>
      </c>
    </row>
    <row r="206" spans="1:51" s="12" customFormat="1" ht="13.5">
      <c r="A206" s="350"/>
      <c r="B206" s="351"/>
      <c r="C206" s="350"/>
      <c r="D206" s="346" t="s">
        <v>171</v>
      </c>
      <c r="E206" s="352" t="s">
        <v>5</v>
      </c>
      <c r="F206" s="353" t="s">
        <v>691</v>
      </c>
      <c r="G206" s="350"/>
      <c r="H206" s="354">
        <v>2.857</v>
      </c>
      <c r="I206" s="350"/>
      <c r="J206" s="350"/>
      <c r="K206" s="350"/>
      <c r="L206" s="119"/>
      <c r="M206" s="122"/>
      <c r="N206" s="123"/>
      <c r="O206" s="123"/>
      <c r="P206" s="123"/>
      <c r="Q206" s="123"/>
      <c r="R206" s="123"/>
      <c r="S206" s="123"/>
      <c r="T206" s="124"/>
      <c r="AT206" s="120" t="s">
        <v>171</v>
      </c>
      <c r="AU206" s="120" t="s">
        <v>90</v>
      </c>
      <c r="AV206" s="12" t="s">
        <v>90</v>
      </c>
      <c r="AW206" s="12" t="s">
        <v>42</v>
      </c>
      <c r="AX206" s="12" t="s">
        <v>82</v>
      </c>
      <c r="AY206" s="120" t="s">
        <v>163</v>
      </c>
    </row>
    <row r="207" spans="1:51" s="12" customFormat="1" ht="13.5">
      <c r="A207" s="350"/>
      <c r="B207" s="351"/>
      <c r="C207" s="350"/>
      <c r="D207" s="346" t="s">
        <v>171</v>
      </c>
      <c r="E207" s="352" t="s">
        <v>5</v>
      </c>
      <c r="F207" s="353" t="s">
        <v>692</v>
      </c>
      <c r="G207" s="350"/>
      <c r="H207" s="354">
        <v>2.857</v>
      </c>
      <c r="I207" s="350"/>
      <c r="J207" s="350"/>
      <c r="K207" s="350"/>
      <c r="L207" s="119"/>
      <c r="M207" s="122"/>
      <c r="N207" s="123"/>
      <c r="O207" s="123"/>
      <c r="P207" s="123"/>
      <c r="Q207" s="123"/>
      <c r="R207" s="123"/>
      <c r="S207" s="123"/>
      <c r="T207" s="124"/>
      <c r="AT207" s="120" t="s">
        <v>171</v>
      </c>
      <c r="AU207" s="120" t="s">
        <v>90</v>
      </c>
      <c r="AV207" s="12" t="s">
        <v>90</v>
      </c>
      <c r="AW207" s="12" t="s">
        <v>42</v>
      </c>
      <c r="AX207" s="12" t="s">
        <v>82</v>
      </c>
      <c r="AY207" s="120" t="s">
        <v>163</v>
      </c>
    </row>
    <row r="208" spans="1:51" s="13" customFormat="1" ht="13.5">
      <c r="A208" s="355"/>
      <c r="B208" s="356"/>
      <c r="C208" s="355"/>
      <c r="D208" s="346" t="s">
        <v>171</v>
      </c>
      <c r="E208" s="357" t="s">
        <v>5</v>
      </c>
      <c r="F208" s="358" t="s">
        <v>176</v>
      </c>
      <c r="G208" s="355"/>
      <c r="H208" s="359">
        <v>5.714</v>
      </c>
      <c r="I208" s="355"/>
      <c r="J208" s="355"/>
      <c r="K208" s="355"/>
      <c r="L208" s="125"/>
      <c r="M208" s="127"/>
      <c r="N208" s="128"/>
      <c r="O208" s="128"/>
      <c r="P208" s="128"/>
      <c r="Q208" s="128"/>
      <c r="R208" s="128"/>
      <c r="S208" s="128"/>
      <c r="T208" s="129"/>
      <c r="AT208" s="126" t="s">
        <v>171</v>
      </c>
      <c r="AU208" s="126" t="s">
        <v>90</v>
      </c>
      <c r="AV208" s="13" t="s">
        <v>93</v>
      </c>
      <c r="AW208" s="13" t="s">
        <v>42</v>
      </c>
      <c r="AX208" s="13" t="s">
        <v>82</v>
      </c>
      <c r="AY208" s="126" t="s">
        <v>163</v>
      </c>
    </row>
    <row r="209" spans="1:51" s="12" customFormat="1" ht="13.5">
      <c r="A209" s="350"/>
      <c r="B209" s="351"/>
      <c r="C209" s="350"/>
      <c r="D209" s="346" t="s">
        <v>171</v>
      </c>
      <c r="E209" s="352" t="s">
        <v>5</v>
      </c>
      <c r="F209" s="353" t="s">
        <v>693</v>
      </c>
      <c r="G209" s="350"/>
      <c r="H209" s="354">
        <v>2.857</v>
      </c>
      <c r="I209" s="350"/>
      <c r="J209" s="350"/>
      <c r="K209" s="350"/>
      <c r="L209" s="119"/>
      <c r="M209" s="122"/>
      <c r="N209" s="123"/>
      <c r="O209" s="123"/>
      <c r="P209" s="123"/>
      <c r="Q209" s="123"/>
      <c r="R209" s="123"/>
      <c r="S209" s="123"/>
      <c r="T209" s="124"/>
      <c r="AT209" s="120" t="s">
        <v>171</v>
      </c>
      <c r="AU209" s="120" t="s">
        <v>90</v>
      </c>
      <c r="AV209" s="12" t="s">
        <v>90</v>
      </c>
      <c r="AW209" s="12" t="s">
        <v>42</v>
      </c>
      <c r="AX209" s="12" t="s">
        <v>82</v>
      </c>
      <c r="AY209" s="120" t="s">
        <v>163</v>
      </c>
    </row>
    <row r="210" spans="1:51" s="12" customFormat="1" ht="13.5">
      <c r="A210" s="350"/>
      <c r="B210" s="351"/>
      <c r="C210" s="350"/>
      <c r="D210" s="346" t="s">
        <v>171</v>
      </c>
      <c r="E210" s="352" t="s">
        <v>5</v>
      </c>
      <c r="F210" s="353" t="s">
        <v>694</v>
      </c>
      <c r="G210" s="350"/>
      <c r="H210" s="354">
        <v>2.857</v>
      </c>
      <c r="I210" s="350"/>
      <c r="J210" s="350"/>
      <c r="K210" s="350"/>
      <c r="L210" s="119"/>
      <c r="M210" s="122"/>
      <c r="N210" s="123"/>
      <c r="O210" s="123"/>
      <c r="P210" s="123"/>
      <c r="Q210" s="123"/>
      <c r="R210" s="123"/>
      <c r="S210" s="123"/>
      <c r="T210" s="124"/>
      <c r="AT210" s="120" t="s">
        <v>171</v>
      </c>
      <c r="AU210" s="120" t="s">
        <v>90</v>
      </c>
      <c r="AV210" s="12" t="s">
        <v>90</v>
      </c>
      <c r="AW210" s="12" t="s">
        <v>42</v>
      </c>
      <c r="AX210" s="12" t="s">
        <v>82</v>
      </c>
      <c r="AY210" s="120" t="s">
        <v>163</v>
      </c>
    </row>
    <row r="211" spans="1:51" s="12" customFormat="1" ht="13.5">
      <c r="A211" s="350"/>
      <c r="B211" s="351"/>
      <c r="C211" s="350"/>
      <c r="D211" s="346" t="s">
        <v>171</v>
      </c>
      <c r="E211" s="352" t="s">
        <v>5</v>
      </c>
      <c r="F211" s="353" t="s">
        <v>695</v>
      </c>
      <c r="G211" s="350"/>
      <c r="H211" s="354">
        <v>1.773</v>
      </c>
      <c r="I211" s="350"/>
      <c r="J211" s="350"/>
      <c r="K211" s="350"/>
      <c r="L211" s="119"/>
      <c r="M211" s="122"/>
      <c r="N211" s="123"/>
      <c r="O211" s="123"/>
      <c r="P211" s="123"/>
      <c r="Q211" s="123"/>
      <c r="R211" s="123"/>
      <c r="S211" s="123"/>
      <c r="T211" s="124"/>
      <c r="AT211" s="120" t="s">
        <v>171</v>
      </c>
      <c r="AU211" s="120" t="s">
        <v>90</v>
      </c>
      <c r="AV211" s="12" t="s">
        <v>90</v>
      </c>
      <c r="AW211" s="12" t="s">
        <v>42</v>
      </c>
      <c r="AX211" s="12" t="s">
        <v>82</v>
      </c>
      <c r="AY211" s="120" t="s">
        <v>163</v>
      </c>
    </row>
    <row r="212" spans="1:51" s="12" customFormat="1" ht="13.5">
      <c r="A212" s="350"/>
      <c r="B212" s="351"/>
      <c r="C212" s="350"/>
      <c r="D212" s="346" t="s">
        <v>171</v>
      </c>
      <c r="E212" s="352" t="s">
        <v>5</v>
      </c>
      <c r="F212" s="353" t="s">
        <v>696</v>
      </c>
      <c r="G212" s="350"/>
      <c r="H212" s="354">
        <v>1.773</v>
      </c>
      <c r="I212" s="350"/>
      <c r="J212" s="350"/>
      <c r="K212" s="350"/>
      <c r="L212" s="119"/>
      <c r="M212" s="122"/>
      <c r="N212" s="123"/>
      <c r="O212" s="123"/>
      <c r="P212" s="123"/>
      <c r="Q212" s="123"/>
      <c r="R212" s="123"/>
      <c r="S212" s="123"/>
      <c r="T212" s="124"/>
      <c r="AT212" s="120" t="s">
        <v>171</v>
      </c>
      <c r="AU212" s="120" t="s">
        <v>90</v>
      </c>
      <c r="AV212" s="12" t="s">
        <v>90</v>
      </c>
      <c r="AW212" s="12" t="s">
        <v>42</v>
      </c>
      <c r="AX212" s="12" t="s">
        <v>82</v>
      </c>
      <c r="AY212" s="120" t="s">
        <v>163</v>
      </c>
    </row>
    <row r="213" spans="1:51" s="12" customFormat="1" ht="13.5">
      <c r="A213" s="350"/>
      <c r="B213" s="351"/>
      <c r="C213" s="350"/>
      <c r="D213" s="346" t="s">
        <v>171</v>
      </c>
      <c r="E213" s="352" t="s">
        <v>5</v>
      </c>
      <c r="F213" s="353" t="s">
        <v>697</v>
      </c>
      <c r="G213" s="350"/>
      <c r="H213" s="354">
        <v>1.576</v>
      </c>
      <c r="I213" s="350"/>
      <c r="J213" s="350"/>
      <c r="K213" s="350"/>
      <c r="L213" s="119"/>
      <c r="M213" s="122"/>
      <c r="N213" s="123"/>
      <c r="O213" s="123"/>
      <c r="P213" s="123"/>
      <c r="Q213" s="123"/>
      <c r="R213" s="123"/>
      <c r="S213" s="123"/>
      <c r="T213" s="124"/>
      <c r="AT213" s="120" t="s">
        <v>171</v>
      </c>
      <c r="AU213" s="120" t="s">
        <v>90</v>
      </c>
      <c r="AV213" s="12" t="s">
        <v>90</v>
      </c>
      <c r="AW213" s="12" t="s">
        <v>42</v>
      </c>
      <c r="AX213" s="12" t="s">
        <v>82</v>
      </c>
      <c r="AY213" s="120" t="s">
        <v>163</v>
      </c>
    </row>
    <row r="214" spans="1:51" s="13" customFormat="1" ht="13.5">
      <c r="A214" s="355"/>
      <c r="B214" s="356"/>
      <c r="C214" s="355"/>
      <c r="D214" s="346" t="s">
        <v>171</v>
      </c>
      <c r="E214" s="357" t="s">
        <v>5</v>
      </c>
      <c r="F214" s="358" t="s">
        <v>179</v>
      </c>
      <c r="G214" s="355"/>
      <c r="H214" s="359">
        <v>10.836</v>
      </c>
      <c r="I214" s="355"/>
      <c r="J214" s="355"/>
      <c r="K214" s="355"/>
      <c r="L214" s="125"/>
      <c r="M214" s="127"/>
      <c r="N214" s="128"/>
      <c r="O214" s="128"/>
      <c r="P214" s="128"/>
      <c r="Q214" s="128"/>
      <c r="R214" s="128"/>
      <c r="S214" s="128"/>
      <c r="T214" s="129"/>
      <c r="AT214" s="126" t="s">
        <v>171</v>
      </c>
      <c r="AU214" s="126" t="s">
        <v>90</v>
      </c>
      <c r="AV214" s="13" t="s">
        <v>93</v>
      </c>
      <c r="AW214" s="13" t="s">
        <v>42</v>
      </c>
      <c r="AX214" s="13" t="s">
        <v>82</v>
      </c>
      <c r="AY214" s="126" t="s">
        <v>163</v>
      </c>
    </row>
    <row r="215" spans="1:51" s="12" customFormat="1" ht="13.5">
      <c r="A215" s="350"/>
      <c r="B215" s="351"/>
      <c r="C215" s="350"/>
      <c r="D215" s="346" t="s">
        <v>171</v>
      </c>
      <c r="E215" s="352" t="s">
        <v>5</v>
      </c>
      <c r="F215" s="353" t="s">
        <v>698</v>
      </c>
      <c r="G215" s="350"/>
      <c r="H215" s="354">
        <v>1.576</v>
      </c>
      <c r="I215" s="350"/>
      <c r="J215" s="350"/>
      <c r="K215" s="350"/>
      <c r="L215" s="119"/>
      <c r="M215" s="122"/>
      <c r="N215" s="123"/>
      <c r="O215" s="123"/>
      <c r="P215" s="123"/>
      <c r="Q215" s="123"/>
      <c r="R215" s="123"/>
      <c r="S215" s="123"/>
      <c r="T215" s="124"/>
      <c r="AT215" s="120" t="s">
        <v>171</v>
      </c>
      <c r="AU215" s="120" t="s">
        <v>90</v>
      </c>
      <c r="AV215" s="12" t="s">
        <v>90</v>
      </c>
      <c r="AW215" s="12" t="s">
        <v>42</v>
      </c>
      <c r="AX215" s="12" t="s">
        <v>82</v>
      </c>
      <c r="AY215" s="120" t="s">
        <v>163</v>
      </c>
    </row>
    <row r="216" spans="1:51" s="13" customFormat="1" ht="13.5">
      <c r="A216" s="355"/>
      <c r="B216" s="356"/>
      <c r="C216" s="355"/>
      <c r="D216" s="346" t="s">
        <v>171</v>
      </c>
      <c r="E216" s="357" t="s">
        <v>5</v>
      </c>
      <c r="F216" s="358" t="s">
        <v>181</v>
      </c>
      <c r="G216" s="355"/>
      <c r="H216" s="359">
        <v>1.576</v>
      </c>
      <c r="I216" s="355"/>
      <c r="J216" s="355"/>
      <c r="K216" s="355"/>
      <c r="L216" s="125"/>
      <c r="M216" s="127"/>
      <c r="N216" s="128"/>
      <c r="O216" s="128"/>
      <c r="P216" s="128"/>
      <c r="Q216" s="128"/>
      <c r="R216" s="128"/>
      <c r="S216" s="128"/>
      <c r="T216" s="129"/>
      <c r="AT216" s="126" t="s">
        <v>171</v>
      </c>
      <c r="AU216" s="126" t="s">
        <v>90</v>
      </c>
      <c r="AV216" s="13" t="s">
        <v>93</v>
      </c>
      <c r="AW216" s="13" t="s">
        <v>42</v>
      </c>
      <c r="AX216" s="13" t="s">
        <v>82</v>
      </c>
      <c r="AY216" s="126" t="s">
        <v>163</v>
      </c>
    </row>
    <row r="217" spans="1:51" s="12" customFormat="1" ht="13.5">
      <c r="A217" s="350"/>
      <c r="B217" s="351"/>
      <c r="C217" s="350"/>
      <c r="D217" s="346" t="s">
        <v>171</v>
      </c>
      <c r="E217" s="352" t="s">
        <v>5</v>
      </c>
      <c r="F217" s="353" t="s">
        <v>699</v>
      </c>
      <c r="G217" s="350"/>
      <c r="H217" s="354">
        <v>1.773</v>
      </c>
      <c r="I217" s="350"/>
      <c r="J217" s="350"/>
      <c r="K217" s="350"/>
      <c r="L217" s="119"/>
      <c r="M217" s="122"/>
      <c r="N217" s="123"/>
      <c r="O217" s="123"/>
      <c r="P217" s="123"/>
      <c r="Q217" s="123"/>
      <c r="R217" s="123"/>
      <c r="S217" s="123"/>
      <c r="T217" s="124"/>
      <c r="AT217" s="120" t="s">
        <v>171</v>
      </c>
      <c r="AU217" s="120" t="s">
        <v>90</v>
      </c>
      <c r="AV217" s="12" t="s">
        <v>90</v>
      </c>
      <c r="AW217" s="12" t="s">
        <v>42</v>
      </c>
      <c r="AX217" s="12" t="s">
        <v>82</v>
      </c>
      <c r="AY217" s="120" t="s">
        <v>163</v>
      </c>
    </row>
    <row r="218" spans="1:51" s="13" customFormat="1" ht="13.5">
      <c r="A218" s="355"/>
      <c r="B218" s="356"/>
      <c r="C218" s="355"/>
      <c r="D218" s="346" t="s">
        <v>171</v>
      </c>
      <c r="E218" s="357" t="s">
        <v>5</v>
      </c>
      <c r="F218" s="358" t="s">
        <v>653</v>
      </c>
      <c r="G218" s="355"/>
      <c r="H218" s="359">
        <v>1.773</v>
      </c>
      <c r="I218" s="355"/>
      <c r="J218" s="355"/>
      <c r="K218" s="355"/>
      <c r="L218" s="125"/>
      <c r="M218" s="127"/>
      <c r="N218" s="128"/>
      <c r="O218" s="128"/>
      <c r="P218" s="128"/>
      <c r="Q218" s="128"/>
      <c r="R218" s="128"/>
      <c r="S218" s="128"/>
      <c r="T218" s="129"/>
      <c r="AT218" s="126" t="s">
        <v>171</v>
      </c>
      <c r="AU218" s="126" t="s">
        <v>90</v>
      </c>
      <c r="AV218" s="13" t="s">
        <v>93</v>
      </c>
      <c r="AW218" s="13" t="s">
        <v>42</v>
      </c>
      <c r="AX218" s="13" t="s">
        <v>82</v>
      </c>
      <c r="AY218" s="126" t="s">
        <v>163</v>
      </c>
    </row>
    <row r="219" spans="1:51" s="14" customFormat="1" ht="13.5">
      <c r="A219" s="360"/>
      <c r="B219" s="361"/>
      <c r="C219" s="360"/>
      <c r="D219" s="362" t="s">
        <v>171</v>
      </c>
      <c r="E219" s="363" t="s">
        <v>5</v>
      </c>
      <c r="F219" s="364" t="s">
        <v>185</v>
      </c>
      <c r="G219" s="360"/>
      <c r="H219" s="365">
        <v>19.899</v>
      </c>
      <c r="I219" s="360"/>
      <c r="J219" s="360"/>
      <c r="K219" s="360"/>
      <c r="L219" s="130"/>
      <c r="M219" s="131"/>
      <c r="N219" s="132"/>
      <c r="O219" s="132"/>
      <c r="P219" s="132"/>
      <c r="Q219" s="132"/>
      <c r="R219" s="132"/>
      <c r="S219" s="132"/>
      <c r="T219" s="133"/>
      <c r="AT219" s="134" t="s">
        <v>171</v>
      </c>
      <c r="AU219" s="134" t="s">
        <v>90</v>
      </c>
      <c r="AV219" s="14" t="s">
        <v>96</v>
      </c>
      <c r="AW219" s="14" t="s">
        <v>42</v>
      </c>
      <c r="AX219" s="14" t="s">
        <v>44</v>
      </c>
      <c r="AY219" s="134" t="s">
        <v>163</v>
      </c>
    </row>
    <row r="220" spans="1:65" s="1" customFormat="1" ht="22.5" customHeight="1">
      <c r="A220" s="267"/>
      <c r="B220" s="268"/>
      <c r="C220" s="338" t="s">
        <v>278</v>
      </c>
      <c r="D220" s="338" t="s">
        <v>165</v>
      </c>
      <c r="E220" s="339" t="s">
        <v>307</v>
      </c>
      <c r="F220" s="340" t="s">
        <v>308</v>
      </c>
      <c r="G220" s="341" t="s">
        <v>188</v>
      </c>
      <c r="H220" s="342">
        <v>10.441</v>
      </c>
      <c r="I220" s="107"/>
      <c r="J220" s="343">
        <f>ROUND(I220*H220,2)</f>
        <v>0</v>
      </c>
      <c r="K220" s="340" t="s">
        <v>169</v>
      </c>
      <c r="L220" s="38"/>
      <c r="M220" s="108" t="s">
        <v>5</v>
      </c>
      <c r="N220" s="109" t="s">
        <v>53</v>
      </c>
      <c r="O220" s="39"/>
      <c r="P220" s="110">
        <f>O220*H220</f>
        <v>0</v>
      </c>
      <c r="Q220" s="110">
        <v>2E-05</v>
      </c>
      <c r="R220" s="110">
        <f>Q220*H220</f>
        <v>0.00020882000000000002</v>
      </c>
      <c r="S220" s="110">
        <v>0</v>
      </c>
      <c r="T220" s="111">
        <f>S220*H220</f>
        <v>0</v>
      </c>
      <c r="AR220" s="24" t="s">
        <v>96</v>
      </c>
      <c r="AT220" s="24" t="s">
        <v>165</v>
      </c>
      <c r="AU220" s="24" t="s">
        <v>90</v>
      </c>
      <c r="AY220" s="24" t="s">
        <v>163</v>
      </c>
      <c r="BE220" s="112">
        <f>IF(N220="základní",J220,0)</f>
        <v>0</v>
      </c>
      <c r="BF220" s="112">
        <f>IF(N220="snížená",J220,0)</f>
        <v>0</v>
      </c>
      <c r="BG220" s="112">
        <f>IF(N220="zákl. přenesená",J220,0)</f>
        <v>0</v>
      </c>
      <c r="BH220" s="112">
        <f>IF(N220="sníž. přenesená",J220,0)</f>
        <v>0</v>
      </c>
      <c r="BI220" s="112">
        <f>IF(N220="nulová",J220,0)</f>
        <v>0</v>
      </c>
      <c r="BJ220" s="24" t="s">
        <v>44</v>
      </c>
      <c r="BK220" s="112">
        <f>ROUND(I220*H220,2)</f>
        <v>0</v>
      </c>
      <c r="BL220" s="24" t="s">
        <v>96</v>
      </c>
      <c r="BM220" s="24" t="s">
        <v>700</v>
      </c>
    </row>
    <row r="221" spans="1:47" s="1" customFormat="1" ht="175.5">
      <c r="A221" s="267"/>
      <c r="B221" s="268"/>
      <c r="C221" s="267"/>
      <c r="D221" s="346" t="s">
        <v>190</v>
      </c>
      <c r="E221" s="267"/>
      <c r="F221" s="366" t="s">
        <v>287</v>
      </c>
      <c r="G221" s="267"/>
      <c r="H221" s="267"/>
      <c r="I221" s="267"/>
      <c r="J221" s="267"/>
      <c r="K221" s="267"/>
      <c r="L221" s="38"/>
      <c r="M221" s="136"/>
      <c r="N221" s="39"/>
      <c r="O221" s="39"/>
      <c r="P221" s="39"/>
      <c r="Q221" s="39"/>
      <c r="R221" s="39"/>
      <c r="S221" s="39"/>
      <c r="T221" s="60"/>
      <c r="AT221" s="24" t="s">
        <v>190</v>
      </c>
      <c r="AU221" s="24" t="s">
        <v>90</v>
      </c>
    </row>
    <row r="222" spans="1:51" s="11" customFormat="1" ht="13.5">
      <c r="A222" s="344"/>
      <c r="B222" s="345"/>
      <c r="C222" s="344"/>
      <c r="D222" s="346" t="s">
        <v>171</v>
      </c>
      <c r="E222" s="347" t="s">
        <v>5</v>
      </c>
      <c r="F222" s="348" t="s">
        <v>172</v>
      </c>
      <c r="G222" s="344"/>
      <c r="H222" s="349" t="s">
        <v>5</v>
      </c>
      <c r="I222" s="344"/>
      <c r="J222" s="344"/>
      <c r="K222" s="344"/>
      <c r="L222" s="113"/>
      <c r="M222" s="116"/>
      <c r="N222" s="117"/>
      <c r="O222" s="117"/>
      <c r="P222" s="117"/>
      <c r="Q222" s="117"/>
      <c r="R222" s="117"/>
      <c r="S222" s="117"/>
      <c r="T222" s="118"/>
      <c r="AT222" s="114" t="s">
        <v>171</v>
      </c>
      <c r="AU222" s="114" t="s">
        <v>90</v>
      </c>
      <c r="AV222" s="11" t="s">
        <v>44</v>
      </c>
      <c r="AW222" s="11" t="s">
        <v>42</v>
      </c>
      <c r="AX222" s="11" t="s">
        <v>82</v>
      </c>
      <c r="AY222" s="114" t="s">
        <v>163</v>
      </c>
    </row>
    <row r="223" spans="1:51" s="11" customFormat="1" ht="13.5">
      <c r="A223" s="344"/>
      <c r="B223" s="345"/>
      <c r="C223" s="344"/>
      <c r="D223" s="346" t="s">
        <v>171</v>
      </c>
      <c r="E223" s="347" t="s">
        <v>5</v>
      </c>
      <c r="F223" s="348" t="s">
        <v>310</v>
      </c>
      <c r="G223" s="344"/>
      <c r="H223" s="349" t="s">
        <v>5</v>
      </c>
      <c r="I223" s="344"/>
      <c r="J223" s="344"/>
      <c r="K223" s="344"/>
      <c r="L223" s="113"/>
      <c r="M223" s="116"/>
      <c r="N223" s="117"/>
      <c r="O223" s="117"/>
      <c r="P223" s="117"/>
      <c r="Q223" s="117"/>
      <c r="R223" s="117"/>
      <c r="S223" s="117"/>
      <c r="T223" s="118"/>
      <c r="AT223" s="114" t="s">
        <v>171</v>
      </c>
      <c r="AU223" s="114" t="s">
        <v>90</v>
      </c>
      <c r="AV223" s="11" t="s">
        <v>44</v>
      </c>
      <c r="AW223" s="11" t="s">
        <v>42</v>
      </c>
      <c r="AX223" s="11" t="s">
        <v>82</v>
      </c>
      <c r="AY223" s="114" t="s">
        <v>163</v>
      </c>
    </row>
    <row r="224" spans="1:51" s="12" customFormat="1" ht="13.5">
      <c r="A224" s="350"/>
      <c r="B224" s="351"/>
      <c r="C224" s="350"/>
      <c r="D224" s="346" t="s">
        <v>171</v>
      </c>
      <c r="E224" s="352" t="s">
        <v>5</v>
      </c>
      <c r="F224" s="353" t="s">
        <v>701</v>
      </c>
      <c r="G224" s="350"/>
      <c r="H224" s="354">
        <v>1.401</v>
      </c>
      <c r="I224" s="350"/>
      <c r="J224" s="350"/>
      <c r="K224" s="350"/>
      <c r="L224" s="119"/>
      <c r="M224" s="122"/>
      <c r="N224" s="123"/>
      <c r="O224" s="123"/>
      <c r="P224" s="123"/>
      <c r="Q224" s="123"/>
      <c r="R224" s="123"/>
      <c r="S224" s="123"/>
      <c r="T224" s="124"/>
      <c r="AT224" s="120" t="s">
        <v>171</v>
      </c>
      <c r="AU224" s="120" t="s">
        <v>90</v>
      </c>
      <c r="AV224" s="12" t="s">
        <v>90</v>
      </c>
      <c r="AW224" s="12" t="s">
        <v>42</v>
      </c>
      <c r="AX224" s="12" t="s">
        <v>82</v>
      </c>
      <c r="AY224" s="120" t="s">
        <v>163</v>
      </c>
    </row>
    <row r="225" spans="1:51" s="12" customFormat="1" ht="13.5">
      <c r="A225" s="350"/>
      <c r="B225" s="351"/>
      <c r="C225" s="350"/>
      <c r="D225" s="346" t="s">
        <v>171</v>
      </c>
      <c r="E225" s="352" t="s">
        <v>5</v>
      </c>
      <c r="F225" s="353" t="s">
        <v>702</v>
      </c>
      <c r="G225" s="350"/>
      <c r="H225" s="354">
        <v>1.401</v>
      </c>
      <c r="I225" s="350"/>
      <c r="J225" s="350"/>
      <c r="K225" s="350"/>
      <c r="L225" s="119"/>
      <c r="M225" s="122"/>
      <c r="N225" s="123"/>
      <c r="O225" s="123"/>
      <c r="P225" s="123"/>
      <c r="Q225" s="123"/>
      <c r="R225" s="123"/>
      <c r="S225" s="123"/>
      <c r="T225" s="124"/>
      <c r="AT225" s="120" t="s">
        <v>171</v>
      </c>
      <c r="AU225" s="120" t="s">
        <v>90</v>
      </c>
      <c r="AV225" s="12" t="s">
        <v>90</v>
      </c>
      <c r="AW225" s="12" t="s">
        <v>42</v>
      </c>
      <c r="AX225" s="12" t="s">
        <v>82</v>
      </c>
      <c r="AY225" s="120" t="s">
        <v>163</v>
      </c>
    </row>
    <row r="226" spans="1:51" s="13" customFormat="1" ht="13.5">
      <c r="A226" s="355"/>
      <c r="B226" s="356"/>
      <c r="C226" s="355"/>
      <c r="D226" s="346" t="s">
        <v>171</v>
      </c>
      <c r="E226" s="357" t="s">
        <v>5</v>
      </c>
      <c r="F226" s="358" t="s">
        <v>176</v>
      </c>
      <c r="G226" s="355"/>
      <c r="H226" s="359">
        <v>2.802</v>
      </c>
      <c r="I226" s="355"/>
      <c r="J226" s="355"/>
      <c r="K226" s="355"/>
      <c r="L226" s="125"/>
      <c r="M226" s="127"/>
      <c r="N226" s="128"/>
      <c r="O226" s="128"/>
      <c r="P226" s="128"/>
      <c r="Q226" s="128"/>
      <c r="R226" s="128"/>
      <c r="S226" s="128"/>
      <c r="T226" s="129"/>
      <c r="AT226" s="126" t="s">
        <v>171</v>
      </c>
      <c r="AU226" s="126" t="s">
        <v>90</v>
      </c>
      <c r="AV226" s="13" t="s">
        <v>93</v>
      </c>
      <c r="AW226" s="13" t="s">
        <v>42</v>
      </c>
      <c r="AX226" s="13" t="s">
        <v>82</v>
      </c>
      <c r="AY226" s="126" t="s">
        <v>163</v>
      </c>
    </row>
    <row r="227" spans="1:51" s="12" customFormat="1" ht="13.5">
      <c r="A227" s="350"/>
      <c r="B227" s="351"/>
      <c r="C227" s="350"/>
      <c r="D227" s="346" t="s">
        <v>171</v>
      </c>
      <c r="E227" s="352" t="s">
        <v>5</v>
      </c>
      <c r="F227" s="353" t="s">
        <v>703</v>
      </c>
      <c r="G227" s="350"/>
      <c r="H227" s="354">
        <v>1.401</v>
      </c>
      <c r="I227" s="350"/>
      <c r="J227" s="350"/>
      <c r="K227" s="350"/>
      <c r="L227" s="119"/>
      <c r="M227" s="122"/>
      <c r="N227" s="123"/>
      <c r="O227" s="123"/>
      <c r="P227" s="123"/>
      <c r="Q227" s="123"/>
      <c r="R227" s="123"/>
      <c r="S227" s="123"/>
      <c r="T227" s="124"/>
      <c r="AT227" s="120" t="s">
        <v>171</v>
      </c>
      <c r="AU227" s="120" t="s">
        <v>90</v>
      </c>
      <c r="AV227" s="12" t="s">
        <v>90</v>
      </c>
      <c r="AW227" s="12" t="s">
        <v>42</v>
      </c>
      <c r="AX227" s="12" t="s">
        <v>82</v>
      </c>
      <c r="AY227" s="120" t="s">
        <v>163</v>
      </c>
    </row>
    <row r="228" spans="1:51" s="12" customFormat="1" ht="13.5">
      <c r="A228" s="350"/>
      <c r="B228" s="351"/>
      <c r="C228" s="350"/>
      <c r="D228" s="346" t="s">
        <v>171</v>
      </c>
      <c r="E228" s="352" t="s">
        <v>5</v>
      </c>
      <c r="F228" s="353" t="s">
        <v>704</v>
      </c>
      <c r="G228" s="350"/>
      <c r="H228" s="354">
        <v>1.258</v>
      </c>
      <c r="I228" s="350"/>
      <c r="J228" s="350"/>
      <c r="K228" s="350"/>
      <c r="L228" s="119"/>
      <c r="M228" s="122"/>
      <c r="N228" s="123"/>
      <c r="O228" s="123"/>
      <c r="P228" s="123"/>
      <c r="Q228" s="123"/>
      <c r="R228" s="123"/>
      <c r="S228" s="123"/>
      <c r="T228" s="124"/>
      <c r="AT228" s="120" t="s">
        <v>171</v>
      </c>
      <c r="AU228" s="120" t="s">
        <v>90</v>
      </c>
      <c r="AV228" s="12" t="s">
        <v>90</v>
      </c>
      <c r="AW228" s="12" t="s">
        <v>42</v>
      </c>
      <c r="AX228" s="12" t="s">
        <v>82</v>
      </c>
      <c r="AY228" s="120" t="s">
        <v>163</v>
      </c>
    </row>
    <row r="229" spans="1:51" s="12" customFormat="1" ht="13.5">
      <c r="A229" s="350"/>
      <c r="B229" s="351"/>
      <c r="C229" s="350"/>
      <c r="D229" s="346" t="s">
        <v>171</v>
      </c>
      <c r="E229" s="352" t="s">
        <v>5</v>
      </c>
      <c r="F229" s="353" t="s">
        <v>705</v>
      </c>
      <c r="G229" s="350"/>
      <c r="H229" s="354">
        <v>1.258</v>
      </c>
      <c r="I229" s="350"/>
      <c r="J229" s="350"/>
      <c r="K229" s="350"/>
      <c r="L229" s="119"/>
      <c r="M229" s="122"/>
      <c r="N229" s="123"/>
      <c r="O229" s="123"/>
      <c r="P229" s="123"/>
      <c r="Q229" s="123"/>
      <c r="R229" s="123"/>
      <c r="S229" s="123"/>
      <c r="T229" s="124"/>
      <c r="AT229" s="120" t="s">
        <v>171</v>
      </c>
      <c r="AU229" s="120" t="s">
        <v>90</v>
      </c>
      <c r="AV229" s="12" t="s">
        <v>90</v>
      </c>
      <c r="AW229" s="12" t="s">
        <v>42</v>
      </c>
      <c r="AX229" s="12" t="s">
        <v>82</v>
      </c>
      <c r="AY229" s="120" t="s">
        <v>163</v>
      </c>
    </row>
    <row r="230" spans="1:51" s="12" customFormat="1" ht="13.5">
      <c r="A230" s="350"/>
      <c r="B230" s="351"/>
      <c r="C230" s="350"/>
      <c r="D230" s="346" t="s">
        <v>171</v>
      </c>
      <c r="E230" s="352" t="s">
        <v>5</v>
      </c>
      <c r="F230" s="353" t="s">
        <v>706</v>
      </c>
      <c r="G230" s="350"/>
      <c r="H230" s="354">
        <v>1.232</v>
      </c>
      <c r="I230" s="350"/>
      <c r="J230" s="350"/>
      <c r="K230" s="350"/>
      <c r="L230" s="119"/>
      <c r="M230" s="122"/>
      <c r="N230" s="123"/>
      <c r="O230" s="123"/>
      <c r="P230" s="123"/>
      <c r="Q230" s="123"/>
      <c r="R230" s="123"/>
      <c r="S230" s="123"/>
      <c r="T230" s="124"/>
      <c r="AT230" s="120" t="s">
        <v>171</v>
      </c>
      <c r="AU230" s="120" t="s">
        <v>90</v>
      </c>
      <c r="AV230" s="12" t="s">
        <v>90</v>
      </c>
      <c r="AW230" s="12" t="s">
        <v>42</v>
      </c>
      <c r="AX230" s="12" t="s">
        <v>82</v>
      </c>
      <c r="AY230" s="120" t="s">
        <v>163</v>
      </c>
    </row>
    <row r="231" spans="1:51" s="13" customFormat="1" ht="13.5">
      <c r="A231" s="355"/>
      <c r="B231" s="356"/>
      <c r="C231" s="355"/>
      <c r="D231" s="346" t="s">
        <v>171</v>
      </c>
      <c r="E231" s="357" t="s">
        <v>5</v>
      </c>
      <c r="F231" s="358" t="s">
        <v>179</v>
      </c>
      <c r="G231" s="355"/>
      <c r="H231" s="359">
        <v>5.149</v>
      </c>
      <c r="I231" s="355"/>
      <c r="J231" s="355"/>
      <c r="K231" s="355"/>
      <c r="L231" s="125"/>
      <c r="M231" s="127"/>
      <c r="N231" s="128"/>
      <c r="O231" s="128"/>
      <c r="P231" s="128"/>
      <c r="Q231" s="128"/>
      <c r="R231" s="128"/>
      <c r="S231" s="128"/>
      <c r="T231" s="129"/>
      <c r="AT231" s="126" t="s">
        <v>171</v>
      </c>
      <c r="AU231" s="126" t="s">
        <v>90</v>
      </c>
      <c r="AV231" s="13" t="s">
        <v>93</v>
      </c>
      <c r="AW231" s="13" t="s">
        <v>42</v>
      </c>
      <c r="AX231" s="13" t="s">
        <v>82</v>
      </c>
      <c r="AY231" s="126" t="s">
        <v>163</v>
      </c>
    </row>
    <row r="232" spans="1:51" s="12" customFormat="1" ht="13.5">
      <c r="A232" s="350"/>
      <c r="B232" s="351"/>
      <c r="C232" s="350"/>
      <c r="D232" s="346" t="s">
        <v>171</v>
      </c>
      <c r="E232" s="352" t="s">
        <v>5</v>
      </c>
      <c r="F232" s="353" t="s">
        <v>707</v>
      </c>
      <c r="G232" s="350"/>
      <c r="H232" s="354">
        <v>1.232</v>
      </c>
      <c r="I232" s="350"/>
      <c r="J232" s="350"/>
      <c r="K232" s="350"/>
      <c r="L232" s="119"/>
      <c r="M232" s="122"/>
      <c r="N232" s="123"/>
      <c r="O232" s="123"/>
      <c r="P232" s="123"/>
      <c r="Q232" s="123"/>
      <c r="R232" s="123"/>
      <c r="S232" s="123"/>
      <c r="T232" s="124"/>
      <c r="AT232" s="120" t="s">
        <v>171</v>
      </c>
      <c r="AU232" s="120" t="s">
        <v>90</v>
      </c>
      <c r="AV232" s="12" t="s">
        <v>90</v>
      </c>
      <c r="AW232" s="12" t="s">
        <v>42</v>
      </c>
      <c r="AX232" s="12" t="s">
        <v>82</v>
      </c>
      <c r="AY232" s="120" t="s">
        <v>163</v>
      </c>
    </row>
    <row r="233" spans="1:51" s="13" customFormat="1" ht="13.5">
      <c r="A233" s="355"/>
      <c r="B233" s="356"/>
      <c r="C233" s="355"/>
      <c r="D233" s="346" t="s">
        <v>171</v>
      </c>
      <c r="E233" s="357" t="s">
        <v>5</v>
      </c>
      <c r="F233" s="358" t="s">
        <v>181</v>
      </c>
      <c r="G233" s="355"/>
      <c r="H233" s="359">
        <v>1.232</v>
      </c>
      <c r="I233" s="355"/>
      <c r="J233" s="355"/>
      <c r="K233" s="355"/>
      <c r="L233" s="125"/>
      <c r="M233" s="127"/>
      <c r="N233" s="128"/>
      <c r="O233" s="128"/>
      <c r="P233" s="128"/>
      <c r="Q233" s="128"/>
      <c r="R233" s="128"/>
      <c r="S233" s="128"/>
      <c r="T233" s="129"/>
      <c r="AT233" s="126" t="s">
        <v>171</v>
      </c>
      <c r="AU233" s="126" t="s">
        <v>90</v>
      </c>
      <c r="AV233" s="13" t="s">
        <v>93</v>
      </c>
      <c r="AW233" s="13" t="s">
        <v>42</v>
      </c>
      <c r="AX233" s="13" t="s">
        <v>82</v>
      </c>
      <c r="AY233" s="126" t="s">
        <v>163</v>
      </c>
    </row>
    <row r="234" spans="1:51" s="12" customFormat="1" ht="13.5">
      <c r="A234" s="350"/>
      <c r="B234" s="351"/>
      <c r="C234" s="350"/>
      <c r="D234" s="346" t="s">
        <v>171</v>
      </c>
      <c r="E234" s="352" t="s">
        <v>5</v>
      </c>
      <c r="F234" s="353" t="s">
        <v>708</v>
      </c>
      <c r="G234" s="350"/>
      <c r="H234" s="354">
        <v>1.258</v>
      </c>
      <c r="I234" s="350"/>
      <c r="J234" s="350"/>
      <c r="K234" s="350"/>
      <c r="L234" s="119"/>
      <c r="M234" s="122"/>
      <c r="N234" s="123"/>
      <c r="O234" s="123"/>
      <c r="P234" s="123"/>
      <c r="Q234" s="123"/>
      <c r="R234" s="123"/>
      <c r="S234" s="123"/>
      <c r="T234" s="124"/>
      <c r="AT234" s="120" t="s">
        <v>171</v>
      </c>
      <c r="AU234" s="120" t="s">
        <v>90</v>
      </c>
      <c r="AV234" s="12" t="s">
        <v>90</v>
      </c>
      <c r="AW234" s="12" t="s">
        <v>42</v>
      </c>
      <c r="AX234" s="12" t="s">
        <v>82</v>
      </c>
      <c r="AY234" s="120" t="s">
        <v>163</v>
      </c>
    </row>
    <row r="235" spans="1:51" s="13" customFormat="1" ht="13.5">
      <c r="A235" s="355"/>
      <c r="B235" s="356"/>
      <c r="C235" s="355"/>
      <c r="D235" s="346" t="s">
        <v>171</v>
      </c>
      <c r="E235" s="357" t="s">
        <v>5</v>
      </c>
      <c r="F235" s="358" t="s">
        <v>653</v>
      </c>
      <c r="G235" s="355"/>
      <c r="H235" s="359">
        <v>1.258</v>
      </c>
      <c r="I235" s="355"/>
      <c r="J235" s="355"/>
      <c r="K235" s="355"/>
      <c r="L235" s="125"/>
      <c r="M235" s="127"/>
      <c r="N235" s="128"/>
      <c r="O235" s="128"/>
      <c r="P235" s="128"/>
      <c r="Q235" s="128"/>
      <c r="R235" s="128"/>
      <c r="S235" s="128"/>
      <c r="T235" s="129"/>
      <c r="AT235" s="126" t="s">
        <v>171</v>
      </c>
      <c r="AU235" s="126" t="s">
        <v>90</v>
      </c>
      <c r="AV235" s="13" t="s">
        <v>93</v>
      </c>
      <c r="AW235" s="13" t="s">
        <v>42</v>
      </c>
      <c r="AX235" s="13" t="s">
        <v>82</v>
      </c>
      <c r="AY235" s="126" t="s">
        <v>163</v>
      </c>
    </row>
    <row r="236" spans="1:51" s="14" customFormat="1" ht="13.5">
      <c r="A236" s="360"/>
      <c r="B236" s="361"/>
      <c r="C236" s="360"/>
      <c r="D236" s="362" t="s">
        <v>171</v>
      </c>
      <c r="E236" s="363" t="s">
        <v>5</v>
      </c>
      <c r="F236" s="364" t="s">
        <v>185</v>
      </c>
      <c r="G236" s="360"/>
      <c r="H236" s="365">
        <v>10.441</v>
      </c>
      <c r="I236" s="360"/>
      <c r="J236" s="360"/>
      <c r="K236" s="360"/>
      <c r="L236" s="130"/>
      <c r="M236" s="131"/>
      <c r="N236" s="132"/>
      <c r="O236" s="132"/>
      <c r="P236" s="132"/>
      <c r="Q236" s="132"/>
      <c r="R236" s="132"/>
      <c r="S236" s="132"/>
      <c r="T236" s="133"/>
      <c r="AT236" s="134" t="s">
        <v>171</v>
      </c>
      <c r="AU236" s="134" t="s">
        <v>90</v>
      </c>
      <c r="AV236" s="14" t="s">
        <v>96</v>
      </c>
      <c r="AW236" s="14" t="s">
        <v>42</v>
      </c>
      <c r="AX236" s="14" t="s">
        <v>44</v>
      </c>
      <c r="AY236" s="134" t="s">
        <v>163</v>
      </c>
    </row>
    <row r="237" spans="1:65" s="1" customFormat="1" ht="22.5" customHeight="1">
      <c r="A237" s="267"/>
      <c r="B237" s="268"/>
      <c r="C237" s="338" t="s">
        <v>283</v>
      </c>
      <c r="D237" s="338" t="s">
        <v>165</v>
      </c>
      <c r="E237" s="339" t="s">
        <v>329</v>
      </c>
      <c r="F237" s="340" t="s">
        <v>330</v>
      </c>
      <c r="G237" s="341" t="s">
        <v>188</v>
      </c>
      <c r="H237" s="342">
        <v>32</v>
      </c>
      <c r="I237" s="107"/>
      <c r="J237" s="343">
        <f>ROUND(I237*H237,2)</f>
        <v>0</v>
      </c>
      <c r="K237" s="340" t="s">
        <v>169</v>
      </c>
      <c r="L237" s="38"/>
      <c r="M237" s="108" t="s">
        <v>5</v>
      </c>
      <c r="N237" s="109" t="s">
        <v>53</v>
      </c>
      <c r="O237" s="39"/>
      <c r="P237" s="110">
        <f>O237*H237</f>
        <v>0</v>
      </c>
      <c r="Q237" s="110">
        <v>1E-05</v>
      </c>
      <c r="R237" s="110">
        <f>Q237*H237</f>
        <v>0.00032</v>
      </c>
      <c r="S237" s="110">
        <v>0</v>
      </c>
      <c r="T237" s="111">
        <f>S237*H237</f>
        <v>0</v>
      </c>
      <c r="AR237" s="24" t="s">
        <v>96</v>
      </c>
      <c r="AT237" s="24" t="s">
        <v>165</v>
      </c>
      <c r="AU237" s="24" t="s">
        <v>90</v>
      </c>
      <c r="AY237" s="24" t="s">
        <v>163</v>
      </c>
      <c r="BE237" s="112">
        <f>IF(N237="základní",J237,0)</f>
        <v>0</v>
      </c>
      <c r="BF237" s="112">
        <f>IF(N237="snížená",J237,0)</f>
        <v>0</v>
      </c>
      <c r="BG237" s="112">
        <f>IF(N237="zákl. přenesená",J237,0)</f>
        <v>0</v>
      </c>
      <c r="BH237" s="112">
        <f>IF(N237="sníž. přenesená",J237,0)</f>
        <v>0</v>
      </c>
      <c r="BI237" s="112">
        <f>IF(N237="nulová",J237,0)</f>
        <v>0</v>
      </c>
      <c r="BJ237" s="24" t="s">
        <v>44</v>
      </c>
      <c r="BK237" s="112">
        <f>ROUND(I237*H237,2)</f>
        <v>0</v>
      </c>
      <c r="BL237" s="24" t="s">
        <v>96</v>
      </c>
      <c r="BM237" s="24" t="s">
        <v>709</v>
      </c>
    </row>
    <row r="238" spans="1:47" s="1" customFormat="1" ht="175.5">
      <c r="A238" s="267"/>
      <c r="B238" s="268"/>
      <c r="C238" s="267"/>
      <c r="D238" s="346" t="s">
        <v>190</v>
      </c>
      <c r="E238" s="267"/>
      <c r="F238" s="366" t="s">
        <v>287</v>
      </c>
      <c r="G238" s="267"/>
      <c r="H238" s="267"/>
      <c r="I238" s="267"/>
      <c r="J238" s="267"/>
      <c r="K238" s="267"/>
      <c r="L238" s="38"/>
      <c r="M238" s="136"/>
      <c r="N238" s="39"/>
      <c r="O238" s="39"/>
      <c r="P238" s="39"/>
      <c r="Q238" s="39"/>
      <c r="R238" s="39"/>
      <c r="S238" s="39"/>
      <c r="T238" s="60"/>
      <c r="AT238" s="24" t="s">
        <v>190</v>
      </c>
      <c r="AU238" s="24" t="s">
        <v>90</v>
      </c>
    </row>
    <row r="239" spans="1:51" s="11" customFormat="1" ht="13.5">
      <c r="A239" s="344"/>
      <c r="B239" s="345"/>
      <c r="C239" s="344"/>
      <c r="D239" s="346" t="s">
        <v>171</v>
      </c>
      <c r="E239" s="347" t="s">
        <v>5</v>
      </c>
      <c r="F239" s="348" t="s">
        <v>172</v>
      </c>
      <c r="G239" s="344"/>
      <c r="H239" s="349" t="s">
        <v>5</v>
      </c>
      <c r="I239" s="344"/>
      <c r="J239" s="344"/>
      <c r="K239" s="344"/>
      <c r="L239" s="113"/>
      <c r="M239" s="116"/>
      <c r="N239" s="117"/>
      <c r="O239" s="117"/>
      <c r="P239" s="117"/>
      <c r="Q239" s="117"/>
      <c r="R239" s="117"/>
      <c r="S239" s="117"/>
      <c r="T239" s="118"/>
      <c r="AT239" s="114" t="s">
        <v>171</v>
      </c>
      <c r="AU239" s="114" t="s">
        <v>90</v>
      </c>
      <c r="AV239" s="11" t="s">
        <v>44</v>
      </c>
      <c r="AW239" s="11" t="s">
        <v>42</v>
      </c>
      <c r="AX239" s="11" t="s">
        <v>82</v>
      </c>
      <c r="AY239" s="114" t="s">
        <v>163</v>
      </c>
    </row>
    <row r="240" spans="1:51" s="11" customFormat="1" ht="13.5">
      <c r="A240" s="344"/>
      <c r="B240" s="345"/>
      <c r="C240" s="344"/>
      <c r="D240" s="346" t="s">
        <v>171</v>
      </c>
      <c r="E240" s="347" t="s">
        <v>5</v>
      </c>
      <c r="F240" s="348" t="s">
        <v>332</v>
      </c>
      <c r="G240" s="344"/>
      <c r="H240" s="349" t="s">
        <v>5</v>
      </c>
      <c r="I240" s="344"/>
      <c r="J240" s="344"/>
      <c r="K240" s="344"/>
      <c r="L240" s="113"/>
      <c r="M240" s="116"/>
      <c r="N240" s="117"/>
      <c r="O240" s="117"/>
      <c r="P240" s="117"/>
      <c r="Q240" s="117"/>
      <c r="R240" s="117"/>
      <c r="S240" s="117"/>
      <c r="T240" s="118"/>
      <c r="AT240" s="114" t="s">
        <v>171</v>
      </c>
      <c r="AU240" s="114" t="s">
        <v>90</v>
      </c>
      <c r="AV240" s="11" t="s">
        <v>44</v>
      </c>
      <c r="AW240" s="11" t="s">
        <v>42</v>
      </c>
      <c r="AX240" s="11" t="s">
        <v>82</v>
      </c>
      <c r="AY240" s="114" t="s">
        <v>163</v>
      </c>
    </row>
    <row r="241" spans="1:51" s="11" customFormat="1" ht="13.5">
      <c r="A241" s="344"/>
      <c r="B241" s="345"/>
      <c r="C241" s="344"/>
      <c r="D241" s="346" t="s">
        <v>171</v>
      </c>
      <c r="E241" s="347" t="s">
        <v>5</v>
      </c>
      <c r="F241" s="348" t="s">
        <v>647</v>
      </c>
      <c r="G241" s="344"/>
      <c r="H241" s="349" t="s">
        <v>5</v>
      </c>
      <c r="I241" s="344"/>
      <c r="J241" s="344"/>
      <c r="K241" s="344"/>
      <c r="L241" s="113"/>
      <c r="M241" s="116"/>
      <c r="N241" s="117"/>
      <c r="O241" s="117"/>
      <c r="P241" s="117"/>
      <c r="Q241" s="117"/>
      <c r="R241" s="117"/>
      <c r="S241" s="117"/>
      <c r="T241" s="118"/>
      <c r="AT241" s="114" t="s">
        <v>171</v>
      </c>
      <c r="AU241" s="114" t="s">
        <v>90</v>
      </c>
      <c r="AV241" s="11" t="s">
        <v>44</v>
      </c>
      <c r="AW241" s="11" t="s">
        <v>42</v>
      </c>
      <c r="AX241" s="11" t="s">
        <v>82</v>
      </c>
      <c r="AY241" s="114" t="s">
        <v>163</v>
      </c>
    </row>
    <row r="242" spans="1:51" s="12" customFormat="1" ht="13.5">
      <c r="A242" s="350"/>
      <c r="B242" s="351"/>
      <c r="C242" s="350"/>
      <c r="D242" s="346" t="s">
        <v>171</v>
      </c>
      <c r="E242" s="352" t="s">
        <v>5</v>
      </c>
      <c r="F242" s="353" t="s">
        <v>664</v>
      </c>
      <c r="G242" s="350"/>
      <c r="H242" s="354">
        <v>8</v>
      </c>
      <c r="I242" s="350"/>
      <c r="J242" s="350"/>
      <c r="K242" s="350"/>
      <c r="L242" s="119"/>
      <c r="M242" s="122"/>
      <c r="N242" s="123"/>
      <c r="O242" s="123"/>
      <c r="P242" s="123"/>
      <c r="Q242" s="123"/>
      <c r="R242" s="123"/>
      <c r="S242" s="123"/>
      <c r="T242" s="124"/>
      <c r="AT242" s="120" t="s">
        <v>171</v>
      </c>
      <c r="AU242" s="120" t="s">
        <v>90</v>
      </c>
      <c r="AV242" s="12" t="s">
        <v>90</v>
      </c>
      <c r="AW242" s="12" t="s">
        <v>42</v>
      </c>
      <c r="AX242" s="12" t="s">
        <v>82</v>
      </c>
      <c r="AY242" s="120" t="s">
        <v>163</v>
      </c>
    </row>
    <row r="243" spans="1:51" s="13" customFormat="1" ht="13.5">
      <c r="A243" s="355"/>
      <c r="B243" s="356"/>
      <c r="C243" s="355"/>
      <c r="D243" s="346" t="s">
        <v>171</v>
      </c>
      <c r="E243" s="357" t="s">
        <v>5</v>
      </c>
      <c r="F243" s="358" t="s">
        <v>176</v>
      </c>
      <c r="G243" s="355"/>
      <c r="H243" s="359">
        <v>8</v>
      </c>
      <c r="I243" s="355"/>
      <c r="J243" s="355"/>
      <c r="K243" s="355"/>
      <c r="L243" s="125"/>
      <c r="M243" s="127"/>
      <c r="N243" s="128"/>
      <c r="O243" s="128"/>
      <c r="P243" s="128"/>
      <c r="Q243" s="128"/>
      <c r="R243" s="128"/>
      <c r="S243" s="128"/>
      <c r="T243" s="129"/>
      <c r="AT243" s="126" t="s">
        <v>171</v>
      </c>
      <c r="AU243" s="126" t="s">
        <v>90</v>
      </c>
      <c r="AV243" s="13" t="s">
        <v>93</v>
      </c>
      <c r="AW243" s="13" t="s">
        <v>42</v>
      </c>
      <c r="AX243" s="13" t="s">
        <v>82</v>
      </c>
      <c r="AY243" s="126" t="s">
        <v>163</v>
      </c>
    </row>
    <row r="244" spans="1:51" s="11" customFormat="1" ht="13.5">
      <c r="A244" s="344"/>
      <c r="B244" s="345"/>
      <c r="C244" s="344"/>
      <c r="D244" s="346" t="s">
        <v>171</v>
      </c>
      <c r="E244" s="347" t="s">
        <v>5</v>
      </c>
      <c r="F244" s="348" t="s">
        <v>649</v>
      </c>
      <c r="G244" s="344"/>
      <c r="H244" s="349" t="s">
        <v>5</v>
      </c>
      <c r="I244" s="344"/>
      <c r="J244" s="344"/>
      <c r="K244" s="344"/>
      <c r="L244" s="113"/>
      <c r="M244" s="116"/>
      <c r="N244" s="117"/>
      <c r="O244" s="117"/>
      <c r="P244" s="117"/>
      <c r="Q244" s="117"/>
      <c r="R244" s="117"/>
      <c r="S244" s="117"/>
      <c r="T244" s="118"/>
      <c r="AT244" s="114" t="s">
        <v>171</v>
      </c>
      <c r="AU244" s="114" t="s">
        <v>90</v>
      </c>
      <c r="AV244" s="11" t="s">
        <v>44</v>
      </c>
      <c r="AW244" s="11" t="s">
        <v>42</v>
      </c>
      <c r="AX244" s="11" t="s">
        <v>82</v>
      </c>
      <c r="AY244" s="114" t="s">
        <v>163</v>
      </c>
    </row>
    <row r="245" spans="1:51" s="12" customFormat="1" ht="13.5">
      <c r="A245" s="350"/>
      <c r="B245" s="351"/>
      <c r="C245" s="350"/>
      <c r="D245" s="346" t="s">
        <v>171</v>
      </c>
      <c r="E245" s="352" t="s">
        <v>5</v>
      </c>
      <c r="F245" s="353" t="s">
        <v>665</v>
      </c>
      <c r="G245" s="350"/>
      <c r="H245" s="354">
        <v>16</v>
      </c>
      <c r="I245" s="350"/>
      <c r="J245" s="350"/>
      <c r="K245" s="350"/>
      <c r="L245" s="119"/>
      <c r="M245" s="122"/>
      <c r="N245" s="123"/>
      <c r="O245" s="123"/>
      <c r="P245" s="123"/>
      <c r="Q245" s="123"/>
      <c r="R245" s="123"/>
      <c r="S245" s="123"/>
      <c r="T245" s="124"/>
      <c r="AT245" s="120" t="s">
        <v>171</v>
      </c>
      <c r="AU245" s="120" t="s">
        <v>90</v>
      </c>
      <c r="AV245" s="12" t="s">
        <v>90</v>
      </c>
      <c r="AW245" s="12" t="s">
        <v>42</v>
      </c>
      <c r="AX245" s="12" t="s">
        <v>82</v>
      </c>
      <c r="AY245" s="120" t="s">
        <v>163</v>
      </c>
    </row>
    <row r="246" spans="1:51" s="13" customFormat="1" ht="13.5">
      <c r="A246" s="355"/>
      <c r="B246" s="356"/>
      <c r="C246" s="355"/>
      <c r="D246" s="346" t="s">
        <v>171</v>
      </c>
      <c r="E246" s="357" t="s">
        <v>5</v>
      </c>
      <c r="F246" s="358" t="s">
        <v>179</v>
      </c>
      <c r="G246" s="355"/>
      <c r="H246" s="359">
        <v>16</v>
      </c>
      <c r="I246" s="355"/>
      <c r="J246" s="355"/>
      <c r="K246" s="355"/>
      <c r="L246" s="125"/>
      <c r="M246" s="127"/>
      <c r="N246" s="128"/>
      <c r="O246" s="128"/>
      <c r="P246" s="128"/>
      <c r="Q246" s="128"/>
      <c r="R246" s="128"/>
      <c r="S246" s="128"/>
      <c r="T246" s="129"/>
      <c r="AT246" s="126" t="s">
        <v>171</v>
      </c>
      <c r="AU246" s="126" t="s">
        <v>90</v>
      </c>
      <c r="AV246" s="13" t="s">
        <v>93</v>
      </c>
      <c r="AW246" s="13" t="s">
        <v>42</v>
      </c>
      <c r="AX246" s="13" t="s">
        <v>82</v>
      </c>
      <c r="AY246" s="126" t="s">
        <v>163</v>
      </c>
    </row>
    <row r="247" spans="1:51" s="11" customFormat="1" ht="13.5">
      <c r="A247" s="344"/>
      <c r="B247" s="345"/>
      <c r="C247" s="344"/>
      <c r="D247" s="346" t="s">
        <v>171</v>
      </c>
      <c r="E247" s="347" t="s">
        <v>5</v>
      </c>
      <c r="F247" s="348" t="s">
        <v>651</v>
      </c>
      <c r="G247" s="344"/>
      <c r="H247" s="349" t="s">
        <v>5</v>
      </c>
      <c r="I247" s="344"/>
      <c r="J247" s="344"/>
      <c r="K247" s="344"/>
      <c r="L247" s="113"/>
      <c r="M247" s="116"/>
      <c r="N247" s="117"/>
      <c r="O247" s="117"/>
      <c r="P247" s="117"/>
      <c r="Q247" s="117"/>
      <c r="R247" s="117"/>
      <c r="S247" s="117"/>
      <c r="T247" s="118"/>
      <c r="AT247" s="114" t="s">
        <v>171</v>
      </c>
      <c r="AU247" s="114" t="s">
        <v>90</v>
      </c>
      <c r="AV247" s="11" t="s">
        <v>44</v>
      </c>
      <c r="AW247" s="11" t="s">
        <v>42</v>
      </c>
      <c r="AX247" s="11" t="s">
        <v>82</v>
      </c>
      <c r="AY247" s="114" t="s">
        <v>163</v>
      </c>
    </row>
    <row r="248" spans="1:51" s="12" customFormat="1" ht="13.5">
      <c r="A248" s="350"/>
      <c r="B248" s="351"/>
      <c r="C248" s="350"/>
      <c r="D248" s="346" t="s">
        <v>171</v>
      </c>
      <c r="E248" s="352" t="s">
        <v>5</v>
      </c>
      <c r="F248" s="353" t="s">
        <v>218</v>
      </c>
      <c r="G248" s="350"/>
      <c r="H248" s="354">
        <v>4</v>
      </c>
      <c r="I248" s="350"/>
      <c r="J248" s="350"/>
      <c r="K248" s="350"/>
      <c r="L248" s="119"/>
      <c r="M248" s="122"/>
      <c r="N248" s="123"/>
      <c r="O248" s="123"/>
      <c r="P248" s="123"/>
      <c r="Q248" s="123"/>
      <c r="R248" s="123"/>
      <c r="S248" s="123"/>
      <c r="T248" s="124"/>
      <c r="AT248" s="120" t="s">
        <v>171</v>
      </c>
      <c r="AU248" s="120" t="s">
        <v>90</v>
      </c>
      <c r="AV248" s="12" t="s">
        <v>90</v>
      </c>
      <c r="AW248" s="12" t="s">
        <v>42</v>
      </c>
      <c r="AX248" s="12" t="s">
        <v>82</v>
      </c>
      <c r="AY248" s="120" t="s">
        <v>163</v>
      </c>
    </row>
    <row r="249" spans="1:51" s="13" customFormat="1" ht="13.5">
      <c r="A249" s="355"/>
      <c r="B249" s="356"/>
      <c r="C249" s="355"/>
      <c r="D249" s="346" t="s">
        <v>171</v>
      </c>
      <c r="E249" s="357" t="s">
        <v>5</v>
      </c>
      <c r="F249" s="358" t="s">
        <v>181</v>
      </c>
      <c r="G249" s="355"/>
      <c r="H249" s="359">
        <v>4</v>
      </c>
      <c r="I249" s="355"/>
      <c r="J249" s="355"/>
      <c r="K249" s="355"/>
      <c r="L249" s="125"/>
      <c r="M249" s="127"/>
      <c r="N249" s="128"/>
      <c r="O249" s="128"/>
      <c r="P249" s="128"/>
      <c r="Q249" s="128"/>
      <c r="R249" s="128"/>
      <c r="S249" s="128"/>
      <c r="T249" s="129"/>
      <c r="AT249" s="126" t="s">
        <v>171</v>
      </c>
      <c r="AU249" s="126" t="s">
        <v>90</v>
      </c>
      <c r="AV249" s="13" t="s">
        <v>93</v>
      </c>
      <c r="AW249" s="13" t="s">
        <v>42</v>
      </c>
      <c r="AX249" s="13" t="s">
        <v>82</v>
      </c>
      <c r="AY249" s="126" t="s">
        <v>163</v>
      </c>
    </row>
    <row r="250" spans="1:51" s="11" customFormat="1" ht="13.5">
      <c r="A250" s="344"/>
      <c r="B250" s="345"/>
      <c r="C250" s="344"/>
      <c r="D250" s="346" t="s">
        <v>171</v>
      </c>
      <c r="E250" s="347" t="s">
        <v>5</v>
      </c>
      <c r="F250" s="348" t="s">
        <v>652</v>
      </c>
      <c r="G250" s="344"/>
      <c r="H250" s="349" t="s">
        <v>5</v>
      </c>
      <c r="I250" s="344"/>
      <c r="J250" s="344"/>
      <c r="K250" s="344"/>
      <c r="L250" s="113"/>
      <c r="M250" s="116"/>
      <c r="N250" s="117"/>
      <c r="O250" s="117"/>
      <c r="P250" s="117"/>
      <c r="Q250" s="117"/>
      <c r="R250" s="117"/>
      <c r="S250" s="117"/>
      <c r="T250" s="118"/>
      <c r="AT250" s="114" t="s">
        <v>171</v>
      </c>
      <c r="AU250" s="114" t="s">
        <v>90</v>
      </c>
      <c r="AV250" s="11" t="s">
        <v>44</v>
      </c>
      <c r="AW250" s="11" t="s">
        <v>42</v>
      </c>
      <c r="AX250" s="11" t="s">
        <v>82</v>
      </c>
      <c r="AY250" s="114" t="s">
        <v>163</v>
      </c>
    </row>
    <row r="251" spans="1:51" s="12" customFormat="1" ht="13.5">
      <c r="A251" s="350"/>
      <c r="B251" s="351"/>
      <c r="C251" s="350"/>
      <c r="D251" s="346" t="s">
        <v>171</v>
      </c>
      <c r="E251" s="352" t="s">
        <v>5</v>
      </c>
      <c r="F251" s="353" t="s">
        <v>218</v>
      </c>
      <c r="G251" s="350"/>
      <c r="H251" s="354">
        <v>4</v>
      </c>
      <c r="I251" s="350"/>
      <c r="J251" s="350"/>
      <c r="K251" s="350"/>
      <c r="L251" s="119"/>
      <c r="M251" s="122"/>
      <c r="N251" s="123"/>
      <c r="O251" s="123"/>
      <c r="P251" s="123"/>
      <c r="Q251" s="123"/>
      <c r="R251" s="123"/>
      <c r="S251" s="123"/>
      <c r="T251" s="124"/>
      <c r="AT251" s="120" t="s">
        <v>171</v>
      </c>
      <c r="AU251" s="120" t="s">
        <v>90</v>
      </c>
      <c r="AV251" s="12" t="s">
        <v>90</v>
      </c>
      <c r="AW251" s="12" t="s">
        <v>42</v>
      </c>
      <c r="AX251" s="12" t="s">
        <v>82</v>
      </c>
      <c r="AY251" s="120" t="s">
        <v>163</v>
      </c>
    </row>
    <row r="252" spans="1:51" s="13" customFormat="1" ht="13.5">
      <c r="A252" s="355"/>
      <c r="B252" s="356"/>
      <c r="C252" s="355"/>
      <c r="D252" s="346" t="s">
        <v>171</v>
      </c>
      <c r="E252" s="357" t="s">
        <v>5</v>
      </c>
      <c r="F252" s="358" t="s">
        <v>653</v>
      </c>
      <c r="G252" s="355"/>
      <c r="H252" s="359">
        <v>4</v>
      </c>
      <c r="I252" s="355"/>
      <c r="J252" s="355"/>
      <c r="K252" s="355"/>
      <c r="L252" s="125"/>
      <c r="M252" s="127"/>
      <c r="N252" s="128"/>
      <c r="O252" s="128"/>
      <c r="P252" s="128"/>
      <c r="Q252" s="128"/>
      <c r="R252" s="128"/>
      <c r="S252" s="128"/>
      <c r="T252" s="129"/>
      <c r="AT252" s="126" t="s">
        <v>171</v>
      </c>
      <c r="AU252" s="126" t="s">
        <v>90</v>
      </c>
      <c r="AV252" s="13" t="s">
        <v>93</v>
      </c>
      <c r="AW252" s="13" t="s">
        <v>42</v>
      </c>
      <c r="AX252" s="13" t="s">
        <v>82</v>
      </c>
      <c r="AY252" s="126" t="s">
        <v>163</v>
      </c>
    </row>
    <row r="253" spans="1:51" s="14" customFormat="1" ht="13.5">
      <c r="A253" s="360"/>
      <c r="B253" s="361"/>
      <c r="C253" s="360"/>
      <c r="D253" s="362" t="s">
        <v>171</v>
      </c>
      <c r="E253" s="363" t="s">
        <v>5</v>
      </c>
      <c r="F253" s="364" t="s">
        <v>185</v>
      </c>
      <c r="G253" s="360"/>
      <c r="H253" s="365">
        <v>32</v>
      </c>
      <c r="I253" s="360"/>
      <c r="J253" s="360"/>
      <c r="K253" s="360"/>
      <c r="L253" s="130"/>
      <c r="M253" s="131"/>
      <c r="N253" s="132"/>
      <c r="O253" s="132"/>
      <c r="P253" s="132"/>
      <c r="Q253" s="132"/>
      <c r="R253" s="132"/>
      <c r="S253" s="132"/>
      <c r="T253" s="133"/>
      <c r="AT253" s="134" t="s">
        <v>171</v>
      </c>
      <c r="AU253" s="134" t="s">
        <v>90</v>
      </c>
      <c r="AV253" s="14" t="s">
        <v>96</v>
      </c>
      <c r="AW253" s="14" t="s">
        <v>42</v>
      </c>
      <c r="AX253" s="14" t="s">
        <v>44</v>
      </c>
      <c r="AY253" s="134" t="s">
        <v>163</v>
      </c>
    </row>
    <row r="254" spans="1:65" s="1" customFormat="1" ht="31.5" customHeight="1">
      <c r="A254" s="267"/>
      <c r="B254" s="268"/>
      <c r="C254" s="338" t="s">
        <v>306</v>
      </c>
      <c r="D254" s="338" t="s">
        <v>165</v>
      </c>
      <c r="E254" s="339" t="s">
        <v>334</v>
      </c>
      <c r="F254" s="340" t="s">
        <v>335</v>
      </c>
      <c r="G254" s="341" t="s">
        <v>188</v>
      </c>
      <c r="H254" s="342">
        <v>6.027</v>
      </c>
      <c r="I254" s="107"/>
      <c r="J254" s="343">
        <f>ROUND(I254*H254,2)</f>
        <v>0</v>
      </c>
      <c r="K254" s="340" t="s">
        <v>169</v>
      </c>
      <c r="L254" s="38"/>
      <c r="M254" s="108" t="s">
        <v>5</v>
      </c>
      <c r="N254" s="109" t="s">
        <v>53</v>
      </c>
      <c r="O254" s="39"/>
      <c r="P254" s="110">
        <f>O254*H254</f>
        <v>0</v>
      </c>
      <c r="Q254" s="110">
        <v>0</v>
      </c>
      <c r="R254" s="110">
        <f>Q254*H254</f>
        <v>0</v>
      </c>
      <c r="S254" s="110">
        <v>0.055</v>
      </c>
      <c r="T254" s="111">
        <f>S254*H254</f>
        <v>0.33148500000000003</v>
      </c>
      <c r="AR254" s="24" t="s">
        <v>96</v>
      </c>
      <c r="AT254" s="24" t="s">
        <v>165</v>
      </c>
      <c r="AU254" s="24" t="s">
        <v>90</v>
      </c>
      <c r="AY254" s="24" t="s">
        <v>163</v>
      </c>
      <c r="BE254" s="112">
        <f>IF(N254="základní",J254,0)</f>
        <v>0</v>
      </c>
      <c r="BF254" s="112">
        <f>IF(N254="snížená",J254,0)</f>
        <v>0</v>
      </c>
      <c r="BG254" s="112">
        <f>IF(N254="zákl. přenesená",J254,0)</f>
        <v>0</v>
      </c>
      <c r="BH254" s="112">
        <f>IF(N254="sníž. přenesená",J254,0)</f>
        <v>0</v>
      </c>
      <c r="BI254" s="112">
        <f>IF(N254="nulová",J254,0)</f>
        <v>0</v>
      </c>
      <c r="BJ254" s="24" t="s">
        <v>44</v>
      </c>
      <c r="BK254" s="112">
        <f>ROUND(I254*H254,2)</f>
        <v>0</v>
      </c>
      <c r="BL254" s="24" t="s">
        <v>96</v>
      </c>
      <c r="BM254" s="24" t="s">
        <v>710</v>
      </c>
    </row>
    <row r="255" spans="1:51" s="11" customFormat="1" ht="13.5">
      <c r="A255" s="344"/>
      <c r="B255" s="345"/>
      <c r="C255" s="344"/>
      <c r="D255" s="346" t="s">
        <v>171</v>
      </c>
      <c r="E255" s="347" t="s">
        <v>5</v>
      </c>
      <c r="F255" s="348" t="s">
        <v>172</v>
      </c>
      <c r="G255" s="344"/>
      <c r="H255" s="349" t="s">
        <v>5</v>
      </c>
      <c r="I255" s="344"/>
      <c r="J255" s="344"/>
      <c r="K255" s="344"/>
      <c r="L255" s="113"/>
      <c r="M255" s="116"/>
      <c r="N255" s="117"/>
      <c r="O255" s="117"/>
      <c r="P255" s="117"/>
      <c r="Q255" s="117"/>
      <c r="R255" s="117"/>
      <c r="S255" s="117"/>
      <c r="T255" s="118"/>
      <c r="AT255" s="114" t="s">
        <v>171</v>
      </c>
      <c r="AU255" s="114" t="s">
        <v>90</v>
      </c>
      <c r="AV255" s="11" t="s">
        <v>44</v>
      </c>
      <c r="AW255" s="11" t="s">
        <v>42</v>
      </c>
      <c r="AX255" s="11" t="s">
        <v>82</v>
      </c>
      <c r="AY255" s="114" t="s">
        <v>163</v>
      </c>
    </row>
    <row r="256" spans="1:51" s="11" customFormat="1" ht="13.5">
      <c r="A256" s="344"/>
      <c r="B256" s="345"/>
      <c r="C256" s="344"/>
      <c r="D256" s="346" t="s">
        <v>171</v>
      </c>
      <c r="E256" s="347" t="s">
        <v>5</v>
      </c>
      <c r="F256" s="348" t="s">
        <v>192</v>
      </c>
      <c r="G256" s="344"/>
      <c r="H256" s="349" t="s">
        <v>5</v>
      </c>
      <c r="I256" s="344"/>
      <c r="J256" s="344"/>
      <c r="K256" s="344"/>
      <c r="L256" s="113"/>
      <c r="M256" s="116"/>
      <c r="N256" s="117"/>
      <c r="O256" s="117"/>
      <c r="P256" s="117"/>
      <c r="Q256" s="117"/>
      <c r="R256" s="117"/>
      <c r="S256" s="117"/>
      <c r="T256" s="118"/>
      <c r="AT256" s="114" t="s">
        <v>171</v>
      </c>
      <c r="AU256" s="114" t="s">
        <v>90</v>
      </c>
      <c r="AV256" s="11" t="s">
        <v>44</v>
      </c>
      <c r="AW256" s="11" t="s">
        <v>42</v>
      </c>
      <c r="AX256" s="11" t="s">
        <v>82</v>
      </c>
      <c r="AY256" s="114" t="s">
        <v>163</v>
      </c>
    </row>
    <row r="257" spans="1:51" s="12" customFormat="1" ht="13.5">
      <c r="A257" s="350"/>
      <c r="B257" s="351"/>
      <c r="C257" s="350"/>
      <c r="D257" s="346" t="s">
        <v>171</v>
      </c>
      <c r="E257" s="352" t="s">
        <v>5</v>
      </c>
      <c r="F257" s="353" t="s">
        <v>655</v>
      </c>
      <c r="G257" s="350"/>
      <c r="H257" s="354">
        <v>0.809</v>
      </c>
      <c r="I257" s="350"/>
      <c r="J257" s="350"/>
      <c r="K257" s="350"/>
      <c r="L257" s="119"/>
      <c r="M257" s="122"/>
      <c r="N257" s="123"/>
      <c r="O257" s="123"/>
      <c r="P257" s="123"/>
      <c r="Q257" s="123"/>
      <c r="R257" s="123"/>
      <c r="S257" s="123"/>
      <c r="T257" s="124"/>
      <c r="AT257" s="120" t="s">
        <v>171</v>
      </c>
      <c r="AU257" s="120" t="s">
        <v>90</v>
      </c>
      <c r="AV257" s="12" t="s">
        <v>90</v>
      </c>
      <c r="AW257" s="12" t="s">
        <v>42</v>
      </c>
      <c r="AX257" s="12" t="s">
        <v>82</v>
      </c>
      <c r="AY257" s="120" t="s">
        <v>163</v>
      </c>
    </row>
    <row r="258" spans="1:51" s="12" customFormat="1" ht="13.5">
      <c r="A258" s="350"/>
      <c r="B258" s="351"/>
      <c r="C258" s="350"/>
      <c r="D258" s="346" t="s">
        <v>171</v>
      </c>
      <c r="E258" s="352" t="s">
        <v>5</v>
      </c>
      <c r="F258" s="353" t="s">
        <v>656</v>
      </c>
      <c r="G258" s="350"/>
      <c r="H258" s="354">
        <v>0.809</v>
      </c>
      <c r="I258" s="350"/>
      <c r="J258" s="350"/>
      <c r="K258" s="350"/>
      <c r="L258" s="119"/>
      <c r="M258" s="122"/>
      <c r="N258" s="123"/>
      <c r="O258" s="123"/>
      <c r="P258" s="123"/>
      <c r="Q258" s="123"/>
      <c r="R258" s="123"/>
      <c r="S258" s="123"/>
      <c r="T258" s="124"/>
      <c r="AT258" s="120" t="s">
        <v>171</v>
      </c>
      <c r="AU258" s="120" t="s">
        <v>90</v>
      </c>
      <c r="AV258" s="12" t="s">
        <v>90</v>
      </c>
      <c r="AW258" s="12" t="s">
        <v>42</v>
      </c>
      <c r="AX258" s="12" t="s">
        <v>82</v>
      </c>
      <c r="AY258" s="120" t="s">
        <v>163</v>
      </c>
    </row>
    <row r="259" spans="1:51" s="13" customFormat="1" ht="13.5">
      <c r="A259" s="355"/>
      <c r="B259" s="356"/>
      <c r="C259" s="355"/>
      <c r="D259" s="346" t="s">
        <v>171</v>
      </c>
      <c r="E259" s="357" t="s">
        <v>5</v>
      </c>
      <c r="F259" s="358" t="s">
        <v>176</v>
      </c>
      <c r="G259" s="355"/>
      <c r="H259" s="359">
        <v>1.618</v>
      </c>
      <c r="I259" s="355"/>
      <c r="J259" s="355"/>
      <c r="K259" s="355"/>
      <c r="L259" s="125"/>
      <c r="M259" s="127"/>
      <c r="N259" s="128"/>
      <c r="O259" s="128"/>
      <c r="P259" s="128"/>
      <c r="Q259" s="128"/>
      <c r="R259" s="128"/>
      <c r="S259" s="128"/>
      <c r="T259" s="129"/>
      <c r="AT259" s="126" t="s">
        <v>171</v>
      </c>
      <c r="AU259" s="126" t="s">
        <v>90</v>
      </c>
      <c r="AV259" s="13" t="s">
        <v>93</v>
      </c>
      <c r="AW259" s="13" t="s">
        <v>42</v>
      </c>
      <c r="AX259" s="13" t="s">
        <v>82</v>
      </c>
      <c r="AY259" s="126" t="s">
        <v>163</v>
      </c>
    </row>
    <row r="260" spans="1:51" s="12" customFormat="1" ht="13.5">
      <c r="A260" s="350"/>
      <c r="B260" s="351"/>
      <c r="C260" s="350"/>
      <c r="D260" s="346" t="s">
        <v>171</v>
      </c>
      <c r="E260" s="352" t="s">
        <v>5</v>
      </c>
      <c r="F260" s="353" t="s">
        <v>657</v>
      </c>
      <c r="G260" s="350"/>
      <c r="H260" s="354">
        <v>0.809</v>
      </c>
      <c r="I260" s="350"/>
      <c r="J260" s="350"/>
      <c r="K260" s="350"/>
      <c r="L260" s="119"/>
      <c r="M260" s="122"/>
      <c r="N260" s="123"/>
      <c r="O260" s="123"/>
      <c r="P260" s="123"/>
      <c r="Q260" s="123"/>
      <c r="R260" s="123"/>
      <c r="S260" s="123"/>
      <c r="T260" s="124"/>
      <c r="AT260" s="120" t="s">
        <v>171</v>
      </c>
      <c r="AU260" s="120" t="s">
        <v>90</v>
      </c>
      <c r="AV260" s="12" t="s">
        <v>90</v>
      </c>
      <c r="AW260" s="12" t="s">
        <v>42</v>
      </c>
      <c r="AX260" s="12" t="s">
        <v>82</v>
      </c>
      <c r="AY260" s="120" t="s">
        <v>163</v>
      </c>
    </row>
    <row r="261" spans="1:51" s="12" customFormat="1" ht="13.5">
      <c r="A261" s="350"/>
      <c r="B261" s="351"/>
      <c r="C261" s="350"/>
      <c r="D261" s="346" t="s">
        <v>171</v>
      </c>
      <c r="E261" s="352" t="s">
        <v>5</v>
      </c>
      <c r="F261" s="353" t="s">
        <v>658</v>
      </c>
      <c r="G261" s="350"/>
      <c r="H261" s="354">
        <v>0.726</v>
      </c>
      <c r="I261" s="350"/>
      <c r="J261" s="350"/>
      <c r="K261" s="350"/>
      <c r="L261" s="119"/>
      <c r="M261" s="122"/>
      <c r="N261" s="123"/>
      <c r="O261" s="123"/>
      <c r="P261" s="123"/>
      <c r="Q261" s="123"/>
      <c r="R261" s="123"/>
      <c r="S261" s="123"/>
      <c r="T261" s="124"/>
      <c r="AT261" s="120" t="s">
        <v>171</v>
      </c>
      <c r="AU261" s="120" t="s">
        <v>90</v>
      </c>
      <c r="AV261" s="12" t="s">
        <v>90</v>
      </c>
      <c r="AW261" s="12" t="s">
        <v>42</v>
      </c>
      <c r="AX261" s="12" t="s">
        <v>82</v>
      </c>
      <c r="AY261" s="120" t="s">
        <v>163</v>
      </c>
    </row>
    <row r="262" spans="1:51" s="12" customFormat="1" ht="13.5">
      <c r="A262" s="350"/>
      <c r="B262" s="351"/>
      <c r="C262" s="350"/>
      <c r="D262" s="346" t="s">
        <v>171</v>
      </c>
      <c r="E262" s="352" t="s">
        <v>5</v>
      </c>
      <c r="F262" s="353" t="s">
        <v>659</v>
      </c>
      <c r="G262" s="350"/>
      <c r="H262" s="354">
        <v>0.726</v>
      </c>
      <c r="I262" s="350"/>
      <c r="J262" s="350"/>
      <c r="K262" s="350"/>
      <c r="L262" s="119"/>
      <c r="M262" s="122"/>
      <c r="N262" s="123"/>
      <c r="O262" s="123"/>
      <c r="P262" s="123"/>
      <c r="Q262" s="123"/>
      <c r="R262" s="123"/>
      <c r="S262" s="123"/>
      <c r="T262" s="124"/>
      <c r="AT262" s="120" t="s">
        <v>171</v>
      </c>
      <c r="AU262" s="120" t="s">
        <v>90</v>
      </c>
      <c r="AV262" s="12" t="s">
        <v>90</v>
      </c>
      <c r="AW262" s="12" t="s">
        <v>42</v>
      </c>
      <c r="AX262" s="12" t="s">
        <v>82</v>
      </c>
      <c r="AY262" s="120" t="s">
        <v>163</v>
      </c>
    </row>
    <row r="263" spans="1:51" s="12" customFormat="1" ht="13.5">
      <c r="A263" s="350"/>
      <c r="B263" s="351"/>
      <c r="C263" s="350"/>
      <c r="D263" s="346" t="s">
        <v>171</v>
      </c>
      <c r="E263" s="352" t="s">
        <v>5</v>
      </c>
      <c r="F263" s="353" t="s">
        <v>660</v>
      </c>
      <c r="G263" s="350"/>
      <c r="H263" s="354">
        <v>0.711</v>
      </c>
      <c r="I263" s="350"/>
      <c r="J263" s="350"/>
      <c r="K263" s="350"/>
      <c r="L263" s="119"/>
      <c r="M263" s="122"/>
      <c r="N263" s="123"/>
      <c r="O263" s="123"/>
      <c r="P263" s="123"/>
      <c r="Q263" s="123"/>
      <c r="R263" s="123"/>
      <c r="S263" s="123"/>
      <c r="T263" s="124"/>
      <c r="AT263" s="120" t="s">
        <v>171</v>
      </c>
      <c r="AU263" s="120" t="s">
        <v>90</v>
      </c>
      <c r="AV263" s="12" t="s">
        <v>90</v>
      </c>
      <c r="AW263" s="12" t="s">
        <v>42</v>
      </c>
      <c r="AX263" s="12" t="s">
        <v>82</v>
      </c>
      <c r="AY263" s="120" t="s">
        <v>163</v>
      </c>
    </row>
    <row r="264" spans="1:51" s="13" customFormat="1" ht="13.5">
      <c r="A264" s="355"/>
      <c r="B264" s="356"/>
      <c r="C264" s="355"/>
      <c r="D264" s="346" t="s">
        <v>171</v>
      </c>
      <c r="E264" s="357" t="s">
        <v>5</v>
      </c>
      <c r="F264" s="358" t="s">
        <v>179</v>
      </c>
      <c r="G264" s="355"/>
      <c r="H264" s="359">
        <v>2.972</v>
      </c>
      <c r="I264" s="355"/>
      <c r="J264" s="355"/>
      <c r="K264" s="355"/>
      <c r="L264" s="125"/>
      <c r="M264" s="127"/>
      <c r="N264" s="128"/>
      <c r="O264" s="128"/>
      <c r="P264" s="128"/>
      <c r="Q264" s="128"/>
      <c r="R264" s="128"/>
      <c r="S264" s="128"/>
      <c r="T264" s="129"/>
      <c r="AT264" s="126" t="s">
        <v>171</v>
      </c>
      <c r="AU264" s="126" t="s">
        <v>90</v>
      </c>
      <c r="AV264" s="13" t="s">
        <v>93</v>
      </c>
      <c r="AW264" s="13" t="s">
        <v>42</v>
      </c>
      <c r="AX264" s="13" t="s">
        <v>82</v>
      </c>
      <c r="AY264" s="126" t="s">
        <v>163</v>
      </c>
    </row>
    <row r="265" spans="1:51" s="12" customFormat="1" ht="13.5">
      <c r="A265" s="350"/>
      <c r="B265" s="351"/>
      <c r="C265" s="350"/>
      <c r="D265" s="346" t="s">
        <v>171</v>
      </c>
      <c r="E265" s="352" t="s">
        <v>5</v>
      </c>
      <c r="F265" s="353" t="s">
        <v>661</v>
      </c>
      <c r="G265" s="350"/>
      <c r="H265" s="354">
        <v>0.711</v>
      </c>
      <c r="I265" s="350"/>
      <c r="J265" s="350"/>
      <c r="K265" s="350"/>
      <c r="L265" s="119"/>
      <c r="M265" s="122"/>
      <c r="N265" s="123"/>
      <c r="O265" s="123"/>
      <c r="P265" s="123"/>
      <c r="Q265" s="123"/>
      <c r="R265" s="123"/>
      <c r="S265" s="123"/>
      <c r="T265" s="124"/>
      <c r="AT265" s="120" t="s">
        <v>171</v>
      </c>
      <c r="AU265" s="120" t="s">
        <v>90</v>
      </c>
      <c r="AV265" s="12" t="s">
        <v>90</v>
      </c>
      <c r="AW265" s="12" t="s">
        <v>42</v>
      </c>
      <c r="AX265" s="12" t="s">
        <v>82</v>
      </c>
      <c r="AY265" s="120" t="s">
        <v>163</v>
      </c>
    </row>
    <row r="266" spans="1:51" s="13" customFormat="1" ht="13.5">
      <c r="A266" s="355"/>
      <c r="B266" s="356"/>
      <c r="C266" s="355"/>
      <c r="D266" s="346" t="s">
        <v>171</v>
      </c>
      <c r="E266" s="357" t="s">
        <v>5</v>
      </c>
      <c r="F266" s="358" t="s">
        <v>181</v>
      </c>
      <c r="G266" s="355"/>
      <c r="H266" s="359">
        <v>0.711</v>
      </c>
      <c r="I266" s="355"/>
      <c r="J266" s="355"/>
      <c r="K266" s="355"/>
      <c r="L266" s="125"/>
      <c r="M266" s="127"/>
      <c r="N266" s="128"/>
      <c r="O266" s="128"/>
      <c r="P266" s="128"/>
      <c r="Q266" s="128"/>
      <c r="R266" s="128"/>
      <c r="S266" s="128"/>
      <c r="T266" s="129"/>
      <c r="AT266" s="126" t="s">
        <v>171</v>
      </c>
      <c r="AU266" s="126" t="s">
        <v>90</v>
      </c>
      <c r="AV266" s="13" t="s">
        <v>93</v>
      </c>
      <c r="AW266" s="13" t="s">
        <v>42</v>
      </c>
      <c r="AX266" s="13" t="s">
        <v>82</v>
      </c>
      <c r="AY266" s="126" t="s">
        <v>163</v>
      </c>
    </row>
    <row r="267" spans="1:51" s="12" customFormat="1" ht="13.5">
      <c r="A267" s="350"/>
      <c r="B267" s="351"/>
      <c r="C267" s="350"/>
      <c r="D267" s="346" t="s">
        <v>171</v>
      </c>
      <c r="E267" s="352" t="s">
        <v>5</v>
      </c>
      <c r="F267" s="353" t="s">
        <v>662</v>
      </c>
      <c r="G267" s="350"/>
      <c r="H267" s="354">
        <v>0.726</v>
      </c>
      <c r="I267" s="350"/>
      <c r="J267" s="350"/>
      <c r="K267" s="350"/>
      <c r="L267" s="119"/>
      <c r="M267" s="122"/>
      <c r="N267" s="123"/>
      <c r="O267" s="123"/>
      <c r="P267" s="123"/>
      <c r="Q267" s="123"/>
      <c r="R267" s="123"/>
      <c r="S267" s="123"/>
      <c r="T267" s="124"/>
      <c r="AT267" s="120" t="s">
        <v>171</v>
      </c>
      <c r="AU267" s="120" t="s">
        <v>90</v>
      </c>
      <c r="AV267" s="12" t="s">
        <v>90</v>
      </c>
      <c r="AW267" s="12" t="s">
        <v>42</v>
      </c>
      <c r="AX267" s="12" t="s">
        <v>82</v>
      </c>
      <c r="AY267" s="120" t="s">
        <v>163</v>
      </c>
    </row>
    <row r="268" spans="1:51" s="13" customFormat="1" ht="13.5">
      <c r="A268" s="355"/>
      <c r="B268" s="356"/>
      <c r="C268" s="355"/>
      <c r="D268" s="346" t="s">
        <v>171</v>
      </c>
      <c r="E268" s="357" t="s">
        <v>5</v>
      </c>
      <c r="F268" s="358" t="s">
        <v>653</v>
      </c>
      <c r="G268" s="355"/>
      <c r="H268" s="359">
        <v>0.726</v>
      </c>
      <c r="I268" s="355"/>
      <c r="J268" s="355"/>
      <c r="K268" s="355"/>
      <c r="L268" s="125"/>
      <c r="M268" s="127"/>
      <c r="N268" s="128"/>
      <c r="O268" s="128"/>
      <c r="P268" s="128"/>
      <c r="Q268" s="128"/>
      <c r="R268" s="128"/>
      <c r="S268" s="128"/>
      <c r="T268" s="129"/>
      <c r="AT268" s="126" t="s">
        <v>171</v>
      </c>
      <c r="AU268" s="126" t="s">
        <v>90</v>
      </c>
      <c r="AV268" s="13" t="s">
        <v>93</v>
      </c>
      <c r="AW268" s="13" t="s">
        <v>42</v>
      </c>
      <c r="AX268" s="13" t="s">
        <v>82</v>
      </c>
      <c r="AY268" s="126" t="s">
        <v>163</v>
      </c>
    </row>
    <row r="269" spans="1:51" s="14" customFormat="1" ht="13.5">
      <c r="A269" s="360"/>
      <c r="B269" s="361"/>
      <c r="C269" s="360"/>
      <c r="D269" s="362" t="s">
        <v>171</v>
      </c>
      <c r="E269" s="363" t="s">
        <v>5</v>
      </c>
      <c r="F269" s="364" t="s">
        <v>185</v>
      </c>
      <c r="G269" s="360"/>
      <c r="H269" s="365">
        <v>6.027</v>
      </c>
      <c r="I269" s="360"/>
      <c r="J269" s="360"/>
      <c r="K269" s="360"/>
      <c r="L269" s="130"/>
      <c r="M269" s="131"/>
      <c r="N269" s="132"/>
      <c r="O269" s="132"/>
      <c r="P269" s="132"/>
      <c r="Q269" s="132"/>
      <c r="R269" s="132"/>
      <c r="S269" s="132"/>
      <c r="T269" s="133"/>
      <c r="AT269" s="134" t="s">
        <v>171</v>
      </c>
      <c r="AU269" s="134" t="s">
        <v>90</v>
      </c>
      <c r="AV269" s="14" t="s">
        <v>96</v>
      </c>
      <c r="AW269" s="14" t="s">
        <v>42</v>
      </c>
      <c r="AX269" s="14" t="s">
        <v>44</v>
      </c>
      <c r="AY269" s="134" t="s">
        <v>163</v>
      </c>
    </row>
    <row r="270" spans="1:65" s="1" customFormat="1" ht="31.5" customHeight="1">
      <c r="A270" s="267"/>
      <c r="B270" s="268"/>
      <c r="C270" s="338" t="s">
        <v>11</v>
      </c>
      <c r="D270" s="338" t="s">
        <v>165</v>
      </c>
      <c r="E270" s="339" t="s">
        <v>338</v>
      </c>
      <c r="F270" s="340" t="s">
        <v>339</v>
      </c>
      <c r="G270" s="341" t="s">
        <v>188</v>
      </c>
      <c r="H270" s="342">
        <v>8.471</v>
      </c>
      <c r="I270" s="107"/>
      <c r="J270" s="343">
        <f>ROUND(I270*H270,2)</f>
        <v>0</v>
      </c>
      <c r="K270" s="340" t="s">
        <v>169</v>
      </c>
      <c r="L270" s="38"/>
      <c r="M270" s="108" t="s">
        <v>5</v>
      </c>
      <c r="N270" s="109" t="s">
        <v>53</v>
      </c>
      <c r="O270" s="39"/>
      <c r="P270" s="110">
        <f>O270*H270</f>
        <v>0</v>
      </c>
      <c r="Q270" s="110">
        <v>0</v>
      </c>
      <c r="R270" s="110">
        <f>Q270*H270</f>
        <v>0</v>
      </c>
      <c r="S270" s="110">
        <v>0.076</v>
      </c>
      <c r="T270" s="111">
        <f>S270*H270</f>
        <v>0.643796</v>
      </c>
      <c r="AR270" s="24" t="s">
        <v>96</v>
      </c>
      <c r="AT270" s="24" t="s">
        <v>165</v>
      </c>
      <c r="AU270" s="24" t="s">
        <v>90</v>
      </c>
      <c r="AY270" s="24" t="s">
        <v>163</v>
      </c>
      <c r="BE270" s="112">
        <f>IF(N270="základní",J270,0)</f>
        <v>0</v>
      </c>
      <c r="BF270" s="112">
        <f>IF(N270="snížená",J270,0)</f>
        <v>0</v>
      </c>
      <c r="BG270" s="112">
        <f>IF(N270="zákl. přenesená",J270,0)</f>
        <v>0</v>
      </c>
      <c r="BH270" s="112">
        <f>IF(N270="sníž. přenesená",J270,0)</f>
        <v>0</v>
      </c>
      <c r="BI270" s="112">
        <f>IF(N270="nulová",J270,0)</f>
        <v>0</v>
      </c>
      <c r="BJ270" s="24" t="s">
        <v>44</v>
      </c>
      <c r="BK270" s="112">
        <f>ROUND(I270*H270,2)</f>
        <v>0</v>
      </c>
      <c r="BL270" s="24" t="s">
        <v>96</v>
      </c>
      <c r="BM270" s="24" t="s">
        <v>711</v>
      </c>
    </row>
    <row r="271" spans="1:47" s="1" customFormat="1" ht="40.5">
      <c r="A271" s="267"/>
      <c r="B271" s="268"/>
      <c r="C271" s="267"/>
      <c r="D271" s="346" t="s">
        <v>190</v>
      </c>
      <c r="E271" s="267"/>
      <c r="F271" s="366" t="s">
        <v>341</v>
      </c>
      <c r="G271" s="267"/>
      <c r="H271" s="267"/>
      <c r="I271" s="267"/>
      <c r="J271" s="267"/>
      <c r="K271" s="267"/>
      <c r="L271" s="38"/>
      <c r="M271" s="136"/>
      <c r="N271" s="39"/>
      <c r="O271" s="39"/>
      <c r="P271" s="39"/>
      <c r="Q271" s="39"/>
      <c r="R271" s="39"/>
      <c r="S271" s="39"/>
      <c r="T271" s="60"/>
      <c r="AT271" s="24" t="s">
        <v>190</v>
      </c>
      <c r="AU271" s="24" t="s">
        <v>90</v>
      </c>
    </row>
    <row r="272" spans="1:51" s="11" customFormat="1" ht="13.5">
      <c r="A272" s="344"/>
      <c r="B272" s="345"/>
      <c r="C272" s="344"/>
      <c r="D272" s="346" t="s">
        <v>171</v>
      </c>
      <c r="E272" s="347" t="s">
        <v>5</v>
      </c>
      <c r="F272" s="348" t="s">
        <v>172</v>
      </c>
      <c r="G272" s="344"/>
      <c r="H272" s="349" t="s">
        <v>5</v>
      </c>
      <c r="I272" s="344"/>
      <c r="J272" s="344"/>
      <c r="K272" s="344"/>
      <c r="L272" s="113"/>
      <c r="M272" s="116"/>
      <c r="N272" s="117"/>
      <c r="O272" s="117"/>
      <c r="P272" s="117"/>
      <c r="Q272" s="117"/>
      <c r="R272" s="117"/>
      <c r="S272" s="117"/>
      <c r="T272" s="118"/>
      <c r="AT272" s="114" t="s">
        <v>171</v>
      </c>
      <c r="AU272" s="114" t="s">
        <v>90</v>
      </c>
      <c r="AV272" s="11" t="s">
        <v>44</v>
      </c>
      <c r="AW272" s="11" t="s">
        <v>42</v>
      </c>
      <c r="AX272" s="11" t="s">
        <v>82</v>
      </c>
      <c r="AY272" s="114" t="s">
        <v>163</v>
      </c>
    </row>
    <row r="273" spans="1:51" s="12" customFormat="1" ht="13.5">
      <c r="A273" s="350"/>
      <c r="B273" s="351"/>
      <c r="C273" s="350"/>
      <c r="D273" s="346" t="s">
        <v>171</v>
      </c>
      <c r="E273" s="352" t="s">
        <v>5</v>
      </c>
      <c r="F273" s="353" t="s">
        <v>695</v>
      </c>
      <c r="G273" s="350"/>
      <c r="H273" s="354">
        <v>1.773</v>
      </c>
      <c r="I273" s="350"/>
      <c r="J273" s="350"/>
      <c r="K273" s="350"/>
      <c r="L273" s="119"/>
      <c r="M273" s="122"/>
      <c r="N273" s="123"/>
      <c r="O273" s="123"/>
      <c r="P273" s="123"/>
      <c r="Q273" s="123"/>
      <c r="R273" s="123"/>
      <c r="S273" s="123"/>
      <c r="T273" s="124"/>
      <c r="AT273" s="120" t="s">
        <v>171</v>
      </c>
      <c r="AU273" s="120" t="s">
        <v>90</v>
      </c>
      <c r="AV273" s="12" t="s">
        <v>90</v>
      </c>
      <c r="AW273" s="12" t="s">
        <v>42</v>
      </c>
      <c r="AX273" s="12" t="s">
        <v>82</v>
      </c>
      <c r="AY273" s="120" t="s">
        <v>163</v>
      </c>
    </row>
    <row r="274" spans="1:51" s="12" customFormat="1" ht="13.5">
      <c r="A274" s="350"/>
      <c r="B274" s="351"/>
      <c r="C274" s="350"/>
      <c r="D274" s="346" t="s">
        <v>171</v>
      </c>
      <c r="E274" s="352" t="s">
        <v>5</v>
      </c>
      <c r="F274" s="353" t="s">
        <v>696</v>
      </c>
      <c r="G274" s="350"/>
      <c r="H274" s="354">
        <v>1.773</v>
      </c>
      <c r="I274" s="350"/>
      <c r="J274" s="350"/>
      <c r="K274" s="350"/>
      <c r="L274" s="119"/>
      <c r="M274" s="122"/>
      <c r="N274" s="123"/>
      <c r="O274" s="123"/>
      <c r="P274" s="123"/>
      <c r="Q274" s="123"/>
      <c r="R274" s="123"/>
      <c r="S274" s="123"/>
      <c r="T274" s="124"/>
      <c r="AT274" s="120" t="s">
        <v>171</v>
      </c>
      <c r="AU274" s="120" t="s">
        <v>90</v>
      </c>
      <c r="AV274" s="12" t="s">
        <v>90</v>
      </c>
      <c r="AW274" s="12" t="s">
        <v>42</v>
      </c>
      <c r="AX274" s="12" t="s">
        <v>82</v>
      </c>
      <c r="AY274" s="120" t="s">
        <v>163</v>
      </c>
    </row>
    <row r="275" spans="1:51" s="12" customFormat="1" ht="13.5">
      <c r="A275" s="350"/>
      <c r="B275" s="351"/>
      <c r="C275" s="350"/>
      <c r="D275" s="346" t="s">
        <v>171</v>
      </c>
      <c r="E275" s="352" t="s">
        <v>5</v>
      </c>
      <c r="F275" s="353" t="s">
        <v>697</v>
      </c>
      <c r="G275" s="350"/>
      <c r="H275" s="354">
        <v>1.576</v>
      </c>
      <c r="I275" s="350"/>
      <c r="J275" s="350"/>
      <c r="K275" s="350"/>
      <c r="L275" s="119"/>
      <c r="M275" s="122"/>
      <c r="N275" s="123"/>
      <c r="O275" s="123"/>
      <c r="P275" s="123"/>
      <c r="Q275" s="123"/>
      <c r="R275" s="123"/>
      <c r="S275" s="123"/>
      <c r="T275" s="124"/>
      <c r="AT275" s="120" t="s">
        <v>171</v>
      </c>
      <c r="AU275" s="120" t="s">
        <v>90</v>
      </c>
      <c r="AV275" s="12" t="s">
        <v>90</v>
      </c>
      <c r="AW275" s="12" t="s">
        <v>42</v>
      </c>
      <c r="AX275" s="12" t="s">
        <v>82</v>
      </c>
      <c r="AY275" s="120" t="s">
        <v>163</v>
      </c>
    </row>
    <row r="276" spans="1:51" s="13" customFormat="1" ht="13.5">
      <c r="A276" s="355"/>
      <c r="B276" s="356"/>
      <c r="C276" s="355"/>
      <c r="D276" s="346" t="s">
        <v>171</v>
      </c>
      <c r="E276" s="357" t="s">
        <v>5</v>
      </c>
      <c r="F276" s="358" t="s">
        <v>179</v>
      </c>
      <c r="G276" s="355"/>
      <c r="H276" s="359">
        <v>5.122</v>
      </c>
      <c r="I276" s="355"/>
      <c r="J276" s="355"/>
      <c r="K276" s="355"/>
      <c r="L276" s="125"/>
      <c r="M276" s="127"/>
      <c r="N276" s="128"/>
      <c r="O276" s="128"/>
      <c r="P276" s="128"/>
      <c r="Q276" s="128"/>
      <c r="R276" s="128"/>
      <c r="S276" s="128"/>
      <c r="T276" s="129"/>
      <c r="AT276" s="126" t="s">
        <v>171</v>
      </c>
      <c r="AU276" s="126" t="s">
        <v>90</v>
      </c>
      <c r="AV276" s="13" t="s">
        <v>93</v>
      </c>
      <c r="AW276" s="13" t="s">
        <v>42</v>
      </c>
      <c r="AX276" s="13" t="s">
        <v>82</v>
      </c>
      <c r="AY276" s="126" t="s">
        <v>163</v>
      </c>
    </row>
    <row r="277" spans="1:51" s="12" customFormat="1" ht="13.5">
      <c r="A277" s="350"/>
      <c r="B277" s="351"/>
      <c r="C277" s="350"/>
      <c r="D277" s="346" t="s">
        <v>171</v>
      </c>
      <c r="E277" s="352" t="s">
        <v>5</v>
      </c>
      <c r="F277" s="353" t="s">
        <v>698</v>
      </c>
      <c r="G277" s="350"/>
      <c r="H277" s="354">
        <v>1.576</v>
      </c>
      <c r="I277" s="350"/>
      <c r="J277" s="350"/>
      <c r="K277" s="350"/>
      <c r="L277" s="119"/>
      <c r="M277" s="122"/>
      <c r="N277" s="123"/>
      <c r="O277" s="123"/>
      <c r="P277" s="123"/>
      <c r="Q277" s="123"/>
      <c r="R277" s="123"/>
      <c r="S277" s="123"/>
      <c r="T277" s="124"/>
      <c r="AT277" s="120" t="s">
        <v>171</v>
      </c>
      <c r="AU277" s="120" t="s">
        <v>90</v>
      </c>
      <c r="AV277" s="12" t="s">
        <v>90</v>
      </c>
      <c r="AW277" s="12" t="s">
        <v>42</v>
      </c>
      <c r="AX277" s="12" t="s">
        <v>82</v>
      </c>
      <c r="AY277" s="120" t="s">
        <v>163</v>
      </c>
    </row>
    <row r="278" spans="1:51" s="13" customFormat="1" ht="13.5">
      <c r="A278" s="355"/>
      <c r="B278" s="356"/>
      <c r="C278" s="355"/>
      <c r="D278" s="346" t="s">
        <v>171</v>
      </c>
      <c r="E278" s="357" t="s">
        <v>5</v>
      </c>
      <c r="F278" s="358" t="s">
        <v>181</v>
      </c>
      <c r="G278" s="355"/>
      <c r="H278" s="359">
        <v>1.576</v>
      </c>
      <c r="I278" s="355"/>
      <c r="J278" s="355"/>
      <c r="K278" s="355"/>
      <c r="L278" s="125"/>
      <c r="M278" s="127"/>
      <c r="N278" s="128"/>
      <c r="O278" s="128"/>
      <c r="P278" s="128"/>
      <c r="Q278" s="128"/>
      <c r="R278" s="128"/>
      <c r="S278" s="128"/>
      <c r="T278" s="129"/>
      <c r="AT278" s="126" t="s">
        <v>171</v>
      </c>
      <c r="AU278" s="126" t="s">
        <v>90</v>
      </c>
      <c r="AV278" s="13" t="s">
        <v>93</v>
      </c>
      <c r="AW278" s="13" t="s">
        <v>42</v>
      </c>
      <c r="AX278" s="13" t="s">
        <v>82</v>
      </c>
      <c r="AY278" s="126" t="s">
        <v>163</v>
      </c>
    </row>
    <row r="279" spans="1:51" s="12" customFormat="1" ht="13.5">
      <c r="A279" s="350"/>
      <c r="B279" s="351"/>
      <c r="C279" s="350"/>
      <c r="D279" s="346" t="s">
        <v>171</v>
      </c>
      <c r="E279" s="352" t="s">
        <v>5</v>
      </c>
      <c r="F279" s="353" t="s">
        <v>699</v>
      </c>
      <c r="G279" s="350"/>
      <c r="H279" s="354">
        <v>1.773</v>
      </c>
      <c r="I279" s="350"/>
      <c r="J279" s="350"/>
      <c r="K279" s="350"/>
      <c r="L279" s="119"/>
      <c r="M279" s="122"/>
      <c r="N279" s="123"/>
      <c r="O279" s="123"/>
      <c r="P279" s="123"/>
      <c r="Q279" s="123"/>
      <c r="R279" s="123"/>
      <c r="S279" s="123"/>
      <c r="T279" s="124"/>
      <c r="AT279" s="120" t="s">
        <v>171</v>
      </c>
      <c r="AU279" s="120" t="s">
        <v>90</v>
      </c>
      <c r="AV279" s="12" t="s">
        <v>90</v>
      </c>
      <c r="AW279" s="12" t="s">
        <v>42</v>
      </c>
      <c r="AX279" s="12" t="s">
        <v>82</v>
      </c>
      <c r="AY279" s="120" t="s">
        <v>163</v>
      </c>
    </row>
    <row r="280" spans="1:51" s="13" customFormat="1" ht="13.5">
      <c r="A280" s="355"/>
      <c r="B280" s="356"/>
      <c r="C280" s="355"/>
      <c r="D280" s="346" t="s">
        <v>171</v>
      </c>
      <c r="E280" s="357" t="s">
        <v>5</v>
      </c>
      <c r="F280" s="358" t="s">
        <v>653</v>
      </c>
      <c r="G280" s="355"/>
      <c r="H280" s="359">
        <v>1.773</v>
      </c>
      <c r="I280" s="355"/>
      <c r="J280" s="355"/>
      <c r="K280" s="355"/>
      <c r="L280" s="125"/>
      <c r="M280" s="127"/>
      <c r="N280" s="128"/>
      <c r="O280" s="128"/>
      <c r="P280" s="128"/>
      <c r="Q280" s="128"/>
      <c r="R280" s="128"/>
      <c r="S280" s="128"/>
      <c r="T280" s="129"/>
      <c r="AT280" s="126" t="s">
        <v>171</v>
      </c>
      <c r="AU280" s="126" t="s">
        <v>90</v>
      </c>
      <c r="AV280" s="13" t="s">
        <v>93</v>
      </c>
      <c r="AW280" s="13" t="s">
        <v>42</v>
      </c>
      <c r="AX280" s="13" t="s">
        <v>82</v>
      </c>
      <c r="AY280" s="126" t="s">
        <v>163</v>
      </c>
    </row>
    <row r="281" spans="1:51" s="14" customFormat="1" ht="13.5">
      <c r="A281" s="360"/>
      <c r="B281" s="361"/>
      <c r="C281" s="360"/>
      <c r="D281" s="362" t="s">
        <v>171</v>
      </c>
      <c r="E281" s="363" t="s">
        <v>5</v>
      </c>
      <c r="F281" s="364" t="s">
        <v>185</v>
      </c>
      <c r="G281" s="360"/>
      <c r="H281" s="365">
        <v>8.471</v>
      </c>
      <c r="I281" s="360"/>
      <c r="J281" s="360"/>
      <c r="K281" s="360"/>
      <c r="L281" s="130"/>
      <c r="M281" s="131"/>
      <c r="N281" s="132"/>
      <c r="O281" s="132"/>
      <c r="P281" s="132"/>
      <c r="Q281" s="132"/>
      <c r="R281" s="132"/>
      <c r="S281" s="132"/>
      <c r="T281" s="133"/>
      <c r="AT281" s="134" t="s">
        <v>171</v>
      </c>
      <c r="AU281" s="134" t="s">
        <v>90</v>
      </c>
      <c r="AV281" s="14" t="s">
        <v>96</v>
      </c>
      <c r="AW281" s="14" t="s">
        <v>42</v>
      </c>
      <c r="AX281" s="14" t="s">
        <v>44</v>
      </c>
      <c r="AY281" s="134" t="s">
        <v>163</v>
      </c>
    </row>
    <row r="282" spans="1:65" s="1" customFormat="1" ht="31.5" customHeight="1">
      <c r="A282" s="267"/>
      <c r="B282" s="268"/>
      <c r="C282" s="338" t="s">
        <v>333</v>
      </c>
      <c r="D282" s="338" t="s">
        <v>165</v>
      </c>
      <c r="E282" s="339" t="s">
        <v>346</v>
      </c>
      <c r="F282" s="340" t="s">
        <v>347</v>
      </c>
      <c r="G282" s="341" t="s">
        <v>188</v>
      </c>
      <c r="H282" s="342">
        <v>11.428</v>
      </c>
      <c r="I282" s="107"/>
      <c r="J282" s="343">
        <f>ROUND(I282*H282,2)</f>
        <v>0</v>
      </c>
      <c r="K282" s="340" t="s">
        <v>169</v>
      </c>
      <c r="L282" s="38"/>
      <c r="M282" s="108" t="s">
        <v>5</v>
      </c>
      <c r="N282" s="109" t="s">
        <v>53</v>
      </c>
      <c r="O282" s="39"/>
      <c r="P282" s="110">
        <f>O282*H282</f>
        <v>0</v>
      </c>
      <c r="Q282" s="110">
        <v>0</v>
      </c>
      <c r="R282" s="110">
        <f>Q282*H282</f>
        <v>0</v>
      </c>
      <c r="S282" s="110">
        <v>0.063</v>
      </c>
      <c r="T282" s="111">
        <f>S282*H282</f>
        <v>0.719964</v>
      </c>
      <c r="AR282" s="24" t="s">
        <v>96</v>
      </c>
      <c r="AT282" s="24" t="s">
        <v>165</v>
      </c>
      <c r="AU282" s="24" t="s">
        <v>90</v>
      </c>
      <c r="AY282" s="24" t="s">
        <v>163</v>
      </c>
      <c r="BE282" s="112">
        <f>IF(N282="základní",J282,0)</f>
        <v>0</v>
      </c>
      <c r="BF282" s="112">
        <f>IF(N282="snížená",J282,0)</f>
        <v>0</v>
      </c>
      <c r="BG282" s="112">
        <f>IF(N282="zákl. přenesená",J282,0)</f>
        <v>0</v>
      </c>
      <c r="BH282" s="112">
        <f>IF(N282="sníž. přenesená",J282,0)</f>
        <v>0</v>
      </c>
      <c r="BI282" s="112">
        <f>IF(N282="nulová",J282,0)</f>
        <v>0</v>
      </c>
      <c r="BJ282" s="24" t="s">
        <v>44</v>
      </c>
      <c r="BK282" s="112">
        <f>ROUND(I282*H282,2)</f>
        <v>0</v>
      </c>
      <c r="BL282" s="24" t="s">
        <v>96</v>
      </c>
      <c r="BM282" s="24" t="s">
        <v>712</v>
      </c>
    </row>
    <row r="283" spans="1:47" s="1" customFormat="1" ht="40.5">
      <c r="A283" s="267"/>
      <c r="B283" s="268"/>
      <c r="C283" s="267"/>
      <c r="D283" s="346" t="s">
        <v>190</v>
      </c>
      <c r="E283" s="267"/>
      <c r="F283" s="366" t="s">
        <v>341</v>
      </c>
      <c r="G283" s="267"/>
      <c r="H283" s="267"/>
      <c r="I283" s="267"/>
      <c r="J283" s="267"/>
      <c r="K283" s="267"/>
      <c r="L283" s="38"/>
      <c r="M283" s="136"/>
      <c r="N283" s="39"/>
      <c r="O283" s="39"/>
      <c r="P283" s="39"/>
      <c r="Q283" s="39"/>
      <c r="R283" s="39"/>
      <c r="S283" s="39"/>
      <c r="T283" s="60"/>
      <c r="AT283" s="24" t="s">
        <v>190</v>
      </c>
      <c r="AU283" s="24" t="s">
        <v>90</v>
      </c>
    </row>
    <row r="284" spans="1:51" s="11" customFormat="1" ht="13.5">
      <c r="A284" s="344"/>
      <c r="B284" s="345"/>
      <c r="C284" s="344"/>
      <c r="D284" s="346" t="s">
        <v>171</v>
      </c>
      <c r="E284" s="347" t="s">
        <v>5</v>
      </c>
      <c r="F284" s="348" t="s">
        <v>172</v>
      </c>
      <c r="G284" s="344"/>
      <c r="H284" s="349" t="s">
        <v>5</v>
      </c>
      <c r="I284" s="344"/>
      <c r="J284" s="344"/>
      <c r="K284" s="344"/>
      <c r="L284" s="113"/>
      <c r="M284" s="116"/>
      <c r="N284" s="117"/>
      <c r="O284" s="117"/>
      <c r="P284" s="117"/>
      <c r="Q284" s="117"/>
      <c r="R284" s="117"/>
      <c r="S284" s="117"/>
      <c r="T284" s="118"/>
      <c r="AT284" s="114" t="s">
        <v>171</v>
      </c>
      <c r="AU284" s="114" t="s">
        <v>90</v>
      </c>
      <c r="AV284" s="11" t="s">
        <v>44</v>
      </c>
      <c r="AW284" s="11" t="s">
        <v>42</v>
      </c>
      <c r="AX284" s="11" t="s">
        <v>82</v>
      </c>
      <c r="AY284" s="114" t="s">
        <v>163</v>
      </c>
    </row>
    <row r="285" spans="1:51" s="12" customFormat="1" ht="13.5">
      <c r="A285" s="350"/>
      <c r="B285" s="351"/>
      <c r="C285" s="350"/>
      <c r="D285" s="346" t="s">
        <v>171</v>
      </c>
      <c r="E285" s="352" t="s">
        <v>5</v>
      </c>
      <c r="F285" s="353" t="s">
        <v>691</v>
      </c>
      <c r="G285" s="350"/>
      <c r="H285" s="354">
        <v>2.857</v>
      </c>
      <c r="I285" s="350"/>
      <c r="J285" s="350"/>
      <c r="K285" s="350"/>
      <c r="L285" s="119"/>
      <c r="M285" s="122"/>
      <c r="N285" s="123"/>
      <c r="O285" s="123"/>
      <c r="P285" s="123"/>
      <c r="Q285" s="123"/>
      <c r="R285" s="123"/>
      <c r="S285" s="123"/>
      <c r="T285" s="124"/>
      <c r="AT285" s="120" t="s">
        <v>171</v>
      </c>
      <c r="AU285" s="120" t="s">
        <v>90</v>
      </c>
      <c r="AV285" s="12" t="s">
        <v>90</v>
      </c>
      <c r="AW285" s="12" t="s">
        <v>42</v>
      </c>
      <c r="AX285" s="12" t="s">
        <v>82</v>
      </c>
      <c r="AY285" s="120" t="s">
        <v>163</v>
      </c>
    </row>
    <row r="286" spans="1:51" s="12" customFormat="1" ht="13.5">
      <c r="A286" s="350"/>
      <c r="B286" s="351"/>
      <c r="C286" s="350"/>
      <c r="D286" s="346" t="s">
        <v>171</v>
      </c>
      <c r="E286" s="352" t="s">
        <v>5</v>
      </c>
      <c r="F286" s="353" t="s">
        <v>692</v>
      </c>
      <c r="G286" s="350"/>
      <c r="H286" s="354">
        <v>2.857</v>
      </c>
      <c r="I286" s="350"/>
      <c r="J286" s="350"/>
      <c r="K286" s="350"/>
      <c r="L286" s="119"/>
      <c r="M286" s="122"/>
      <c r="N286" s="123"/>
      <c r="O286" s="123"/>
      <c r="P286" s="123"/>
      <c r="Q286" s="123"/>
      <c r="R286" s="123"/>
      <c r="S286" s="123"/>
      <c r="T286" s="124"/>
      <c r="AT286" s="120" t="s">
        <v>171</v>
      </c>
      <c r="AU286" s="120" t="s">
        <v>90</v>
      </c>
      <c r="AV286" s="12" t="s">
        <v>90</v>
      </c>
      <c r="AW286" s="12" t="s">
        <v>42</v>
      </c>
      <c r="AX286" s="12" t="s">
        <v>82</v>
      </c>
      <c r="AY286" s="120" t="s">
        <v>163</v>
      </c>
    </row>
    <row r="287" spans="1:51" s="13" customFormat="1" ht="13.5">
      <c r="A287" s="355"/>
      <c r="B287" s="356"/>
      <c r="C287" s="355"/>
      <c r="D287" s="346" t="s">
        <v>171</v>
      </c>
      <c r="E287" s="357" t="s">
        <v>5</v>
      </c>
      <c r="F287" s="358" t="s">
        <v>176</v>
      </c>
      <c r="G287" s="355"/>
      <c r="H287" s="359">
        <v>5.714</v>
      </c>
      <c r="I287" s="355"/>
      <c r="J287" s="355"/>
      <c r="K287" s="355"/>
      <c r="L287" s="125"/>
      <c r="M287" s="127"/>
      <c r="N287" s="128"/>
      <c r="O287" s="128"/>
      <c r="P287" s="128"/>
      <c r="Q287" s="128"/>
      <c r="R287" s="128"/>
      <c r="S287" s="128"/>
      <c r="T287" s="129"/>
      <c r="AT287" s="126" t="s">
        <v>171</v>
      </c>
      <c r="AU287" s="126" t="s">
        <v>90</v>
      </c>
      <c r="AV287" s="13" t="s">
        <v>93</v>
      </c>
      <c r="AW287" s="13" t="s">
        <v>42</v>
      </c>
      <c r="AX287" s="13" t="s">
        <v>82</v>
      </c>
      <c r="AY287" s="126" t="s">
        <v>163</v>
      </c>
    </row>
    <row r="288" spans="1:51" s="12" customFormat="1" ht="13.5">
      <c r="A288" s="350"/>
      <c r="B288" s="351"/>
      <c r="C288" s="350"/>
      <c r="D288" s="346" t="s">
        <v>171</v>
      </c>
      <c r="E288" s="352" t="s">
        <v>5</v>
      </c>
      <c r="F288" s="353" t="s">
        <v>693</v>
      </c>
      <c r="G288" s="350"/>
      <c r="H288" s="354">
        <v>2.857</v>
      </c>
      <c r="I288" s="350"/>
      <c r="J288" s="350"/>
      <c r="K288" s="350"/>
      <c r="L288" s="119"/>
      <c r="M288" s="122"/>
      <c r="N288" s="123"/>
      <c r="O288" s="123"/>
      <c r="P288" s="123"/>
      <c r="Q288" s="123"/>
      <c r="R288" s="123"/>
      <c r="S288" s="123"/>
      <c r="T288" s="124"/>
      <c r="AT288" s="120" t="s">
        <v>171</v>
      </c>
      <c r="AU288" s="120" t="s">
        <v>90</v>
      </c>
      <c r="AV288" s="12" t="s">
        <v>90</v>
      </c>
      <c r="AW288" s="12" t="s">
        <v>42</v>
      </c>
      <c r="AX288" s="12" t="s">
        <v>82</v>
      </c>
      <c r="AY288" s="120" t="s">
        <v>163</v>
      </c>
    </row>
    <row r="289" spans="1:51" s="12" customFormat="1" ht="13.5">
      <c r="A289" s="350"/>
      <c r="B289" s="351"/>
      <c r="C289" s="350"/>
      <c r="D289" s="346" t="s">
        <v>171</v>
      </c>
      <c r="E289" s="352" t="s">
        <v>5</v>
      </c>
      <c r="F289" s="353" t="s">
        <v>694</v>
      </c>
      <c r="G289" s="350"/>
      <c r="H289" s="354">
        <v>2.857</v>
      </c>
      <c r="I289" s="350"/>
      <c r="J289" s="350"/>
      <c r="K289" s="350"/>
      <c r="L289" s="119"/>
      <c r="M289" s="122"/>
      <c r="N289" s="123"/>
      <c r="O289" s="123"/>
      <c r="P289" s="123"/>
      <c r="Q289" s="123"/>
      <c r="R289" s="123"/>
      <c r="S289" s="123"/>
      <c r="T289" s="124"/>
      <c r="AT289" s="120" t="s">
        <v>171</v>
      </c>
      <c r="AU289" s="120" t="s">
        <v>90</v>
      </c>
      <c r="AV289" s="12" t="s">
        <v>90</v>
      </c>
      <c r="AW289" s="12" t="s">
        <v>42</v>
      </c>
      <c r="AX289" s="12" t="s">
        <v>82</v>
      </c>
      <c r="AY289" s="120" t="s">
        <v>163</v>
      </c>
    </row>
    <row r="290" spans="1:51" s="13" customFormat="1" ht="13.5">
      <c r="A290" s="355"/>
      <c r="B290" s="356"/>
      <c r="C290" s="355"/>
      <c r="D290" s="346" t="s">
        <v>171</v>
      </c>
      <c r="E290" s="357" t="s">
        <v>5</v>
      </c>
      <c r="F290" s="358" t="s">
        <v>179</v>
      </c>
      <c r="G290" s="355"/>
      <c r="H290" s="359">
        <v>5.714</v>
      </c>
      <c r="I290" s="355"/>
      <c r="J290" s="355"/>
      <c r="K290" s="355"/>
      <c r="L290" s="125"/>
      <c r="M290" s="127"/>
      <c r="N290" s="128"/>
      <c r="O290" s="128"/>
      <c r="P290" s="128"/>
      <c r="Q290" s="128"/>
      <c r="R290" s="128"/>
      <c r="S290" s="128"/>
      <c r="T290" s="129"/>
      <c r="AT290" s="126" t="s">
        <v>171</v>
      </c>
      <c r="AU290" s="126" t="s">
        <v>90</v>
      </c>
      <c r="AV290" s="13" t="s">
        <v>93</v>
      </c>
      <c r="AW290" s="13" t="s">
        <v>42</v>
      </c>
      <c r="AX290" s="13" t="s">
        <v>82</v>
      </c>
      <c r="AY290" s="126" t="s">
        <v>163</v>
      </c>
    </row>
    <row r="291" spans="1:51" s="14" customFormat="1" ht="13.5">
      <c r="A291" s="360"/>
      <c r="B291" s="361"/>
      <c r="C291" s="360"/>
      <c r="D291" s="346" t="s">
        <v>171</v>
      </c>
      <c r="E291" s="373" t="s">
        <v>5</v>
      </c>
      <c r="F291" s="374" t="s">
        <v>185</v>
      </c>
      <c r="G291" s="360"/>
      <c r="H291" s="375">
        <v>11.428</v>
      </c>
      <c r="I291" s="360"/>
      <c r="J291" s="360"/>
      <c r="K291" s="360"/>
      <c r="L291" s="130"/>
      <c r="M291" s="131"/>
      <c r="N291" s="132"/>
      <c r="O291" s="132"/>
      <c r="P291" s="132"/>
      <c r="Q291" s="132"/>
      <c r="R291" s="132"/>
      <c r="S291" s="132"/>
      <c r="T291" s="133"/>
      <c r="AT291" s="134" t="s">
        <v>171</v>
      </c>
      <c r="AU291" s="134" t="s">
        <v>90</v>
      </c>
      <c r="AV291" s="14" t="s">
        <v>96</v>
      </c>
      <c r="AW291" s="14" t="s">
        <v>42</v>
      </c>
      <c r="AX291" s="14" t="s">
        <v>44</v>
      </c>
      <c r="AY291" s="134" t="s">
        <v>163</v>
      </c>
    </row>
    <row r="292" spans="1:63" s="10" customFormat="1" ht="29.85" customHeight="1">
      <c r="A292" s="330"/>
      <c r="B292" s="331"/>
      <c r="C292" s="330"/>
      <c r="D292" s="335" t="s">
        <v>81</v>
      </c>
      <c r="E292" s="336" t="s">
        <v>364</v>
      </c>
      <c r="F292" s="336" t="s">
        <v>365</v>
      </c>
      <c r="G292" s="330"/>
      <c r="H292" s="330"/>
      <c r="I292" s="330"/>
      <c r="J292" s="337">
        <f>BK292</f>
        <v>0</v>
      </c>
      <c r="K292" s="330"/>
      <c r="L292" s="99"/>
      <c r="M292" s="101"/>
      <c r="N292" s="102"/>
      <c r="O292" s="102"/>
      <c r="P292" s="103">
        <f>SUM(P293:P307)</f>
        <v>0</v>
      </c>
      <c r="Q292" s="102"/>
      <c r="R292" s="103">
        <f>SUM(R293:R307)</f>
        <v>0</v>
      </c>
      <c r="S292" s="102"/>
      <c r="T292" s="104">
        <f>SUM(T293:T307)</f>
        <v>0</v>
      </c>
      <c r="AR292" s="100" t="s">
        <v>44</v>
      </c>
      <c r="AT292" s="105" t="s">
        <v>81</v>
      </c>
      <c r="AU292" s="105" t="s">
        <v>44</v>
      </c>
      <c r="AY292" s="100" t="s">
        <v>163</v>
      </c>
      <c r="BK292" s="106">
        <f>SUM(BK293:BK307)</f>
        <v>0</v>
      </c>
    </row>
    <row r="293" spans="1:65" s="1" customFormat="1" ht="31.5" customHeight="1">
      <c r="A293" s="267"/>
      <c r="B293" s="268"/>
      <c r="C293" s="338" t="s">
        <v>337</v>
      </c>
      <c r="D293" s="338" t="s">
        <v>165</v>
      </c>
      <c r="E293" s="339" t="s">
        <v>367</v>
      </c>
      <c r="F293" s="340" t="s">
        <v>368</v>
      </c>
      <c r="G293" s="341" t="s">
        <v>369</v>
      </c>
      <c r="H293" s="342">
        <v>1.735</v>
      </c>
      <c r="I293" s="107"/>
      <c r="J293" s="343">
        <f>ROUND(I293*H293,2)</f>
        <v>0</v>
      </c>
      <c r="K293" s="340" t="s">
        <v>169</v>
      </c>
      <c r="L293" s="38"/>
      <c r="M293" s="108" t="s">
        <v>5</v>
      </c>
      <c r="N293" s="109" t="s">
        <v>53</v>
      </c>
      <c r="O293" s="39"/>
      <c r="P293" s="110">
        <f>O293*H293</f>
        <v>0</v>
      </c>
      <c r="Q293" s="110">
        <v>0</v>
      </c>
      <c r="R293" s="110">
        <f>Q293*H293</f>
        <v>0</v>
      </c>
      <c r="S293" s="110">
        <v>0</v>
      </c>
      <c r="T293" s="111">
        <f>S293*H293</f>
        <v>0</v>
      </c>
      <c r="AR293" s="24" t="s">
        <v>96</v>
      </c>
      <c r="AT293" s="24" t="s">
        <v>165</v>
      </c>
      <c r="AU293" s="24" t="s">
        <v>90</v>
      </c>
      <c r="AY293" s="24" t="s">
        <v>163</v>
      </c>
      <c r="BE293" s="112">
        <f>IF(N293="základní",J293,0)</f>
        <v>0</v>
      </c>
      <c r="BF293" s="112">
        <f>IF(N293="snížená",J293,0)</f>
        <v>0</v>
      </c>
      <c r="BG293" s="112">
        <f>IF(N293="zákl. přenesená",J293,0)</f>
        <v>0</v>
      </c>
      <c r="BH293" s="112">
        <f>IF(N293="sníž. přenesená",J293,0)</f>
        <v>0</v>
      </c>
      <c r="BI293" s="112">
        <f>IF(N293="nulová",J293,0)</f>
        <v>0</v>
      </c>
      <c r="BJ293" s="24" t="s">
        <v>44</v>
      </c>
      <c r="BK293" s="112">
        <f>ROUND(I293*H293,2)</f>
        <v>0</v>
      </c>
      <c r="BL293" s="24" t="s">
        <v>96</v>
      </c>
      <c r="BM293" s="24" t="s">
        <v>713</v>
      </c>
    </row>
    <row r="294" spans="1:47" s="1" customFormat="1" ht="121.5">
      <c r="A294" s="267"/>
      <c r="B294" s="268"/>
      <c r="C294" s="267"/>
      <c r="D294" s="362" t="s">
        <v>190</v>
      </c>
      <c r="E294" s="267"/>
      <c r="F294" s="376" t="s">
        <v>371</v>
      </c>
      <c r="G294" s="267"/>
      <c r="H294" s="267"/>
      <c r="I294" s="267"/>
      <c r="J294" s="267"/>
      <c r="K294" s="267"/>
      <c r="L294" s="38"/>
      <c r="M294" s="136"/>
      <c r="N294" s="39"/>
      <c r="O294" s="39"/>
      <c r="P294" s="39"/>
      <c r="Q294" s="39"/>
      <c r="R294" s="39"/>
      <c r="S294" s="39"/>
      <c r="T294" s="60"/>
      <c r="AT294" s="24" t="s">
        <v>190</v>
      </c>
      <c r="AU294" s="24" t="s">
        <v>90</v>
      </c>
    </row>
    <row r="295" spans="1:65" s="1" customFormat="1" ht="44.25" customHeight="1">
      <c r="A295" s="267"/>
      <c r="B295" s="268"/>
      <c r="C295" s="338" t="s">
        <v>345</v>
      </c>
      <c r="D295" s="338" t="s">
        <v>165</v>
      </c>
      <c r="E295" s="339" t="s">
        <v>373</v>
      </c>
      <c r="F295" s="340" t="s">
        <v>374</v>
      </c>
      <c r="G295" s="341" t="s">
        <v>369</v>
      </c>
      <c r="H295" s="342">
        <v>34.7</v>
      </c>
      <c r="I295" s="107"/>
      <c r="J295" s="343">
        <f>ROUND(I295*H295,2)</f>
        <v>0</v>
      </c>
      <c r="K295" s="340" t="s">
        <v>169</v>
      </c>
      <c r="L295" s="38"/>
      <c r="M295" s="108" t="s">
        <v>5</v>
      </c>
      <c r="N295" s="109" t="s">
        <v>53</v>
      </c>
      <c r="O295" s="39"/>
      <c r="P295" s="110">
        <f>O295*H295</f>
        <v>0</v>
      </c>
      <c r="Q295" s="110">
        <v>0</v>
      </c>
      <c r="R295" s="110">
        <f>Q295*H295</f>
        <v>0</v>
      </c>
      <c r="S295" s="110">
        <v>0</v>
      </c>
      <c r="T295" s="111">
        <f>S295*H295</f>
        <v>0</v>
      </c>
      <c r="AR295" s="24" t="s">
        <v>96</v>
      </c>
      <c r="AT295" s="24" t="s">
        <v>165</v>
      </c>
      <c r="AU295" s="24" t="s">
        <v>90</v>
      </c>
      <c r="AY295" s="24" t="s">
        <v>163</v>
      </c>
      <c r="BE295" s="112">
        <f>IF(N295="základní",J295,0)</f>
        <v>0</v>
      </c>
      <c r="BF295" s="112">
        <f>IF(N295="snížená",J295,0)</f>
        <v>0</v>
      </c>
      <c r="BG295" s="112">
        <f>IF(N295="zákl. přenesená",J295,0)</f>
        <v>0</v>
      </c>
      <c r="BH295" s="112">
        <f>IF(N295="sníž. přenesená",J295,0)</f>
        <v>0</v>
      </c>
      <c r="BI295" s="112">
        <f>IF(N295="nulová",J295,0)</f>
        <v>0</v>
      </c>
      <c r="BJ295" s="24" t="s">
        <v>44</v>
      </c>
      <c r="BK295" s="112">
        <f>ROUND(I295*H295,2)</f>
        <v>0</v>
      </c>
      <c r="BL295" s="24" t="s">
        <v>96</v>
      </c>
      <c r="BM295" s="24" t="s">
        <v>714</v>
      </c>
    </row>
    <row r="296" spans="1:47" s="1" customFormat="1" ht="121.5">
      <c r="A296" s="267"/>
      <c r="B296" s="268"/>
      <c r="C296" s="267"/>
      <c r="D296" s="346" t="s">
        <v>190</v>
      </c>
      <c r="E296" s="267"/>
      <c r="F296" s="366" t="s">
        <v>371</v>
      </c>
      <c r="G296" s="267"/>
      <c r="H296" s="267"/>
      <c r="I296" s="267"/>
      <c r="J296" s="267"/>
      <c r="K296" s="267"/>
      <c r="L296" s="38"/>
      <c r="M296" s="136"/>
      <c r="N296" s="39"/>
      <c r="O296" s="39"/>
      <c r="P296" s="39"/>
      <c r="Q296" s="39"/>
      <c r="R296" s="39"/>
      <c r="S296" s="39"/>
      <c r="T296" s="60"/>
      <c r="AT296" s="24" t="s">
        <v>190</v>
      </c>
      <c r="AU296" s="24" t="s">
        <v>90</v>
      </c>
    </row>
    <row r="297" spans="1:51" s="12" customFormat="1" ht="13.5">
      <c r="A297" s="350"/>
      <c r="B297" s="351"/>
      <c r="C297" s="350"/>
      <c r="D297" s="362" t="s">
        <v>171</v>
      </c>
      <c r="E297" s="350"/>
      <c r="F297" s="377" t="s">
        <v>715</v>
      </c>
      <c r="G297" s="350"/>
      <c r="H297" s="378">
        <v>34.7</v>
      </c>
      <c r="I297" s="350"/>
      <c r="J297" s="350"/>
      <c r="K297" s="350"/>
      <c r="L297" s="119"/>
      <c r="M297" s="122"/>
      <c r="N297" s="123"/>
      <c r="O297" s="123"/>
      <c r="P297" s="123"/>
      <c r="Q297" s="123"/>
      <c r="R297" s="123"/>
      <c r="S297" s="123"/>
      <c r="T297" s="124"/>
      <c r="AT297" s="120" t="s">
        <v>171</v>
      </c>
      <c r="AU297" s="120" t="s">
        <v>90</v>
      </c>
      <c r="AV297" s="12" t="s">
        <v>90</v>
      </c>
      <c r="AW297" s="12" t="s">
        <v>6</v>
      </c>
      <c r="AX297" s="12" t="s">
        <v>44</v>
      </c>
      <c r="AY297" s="120" t="s">
        <v>163</v>
      </c>
    </row>
    <row r="298" spans="1:65" s="1" customFormat="1" ht="31.5" customHeight="1">
      <c r="A298" s="267"/>
      <c r="B298" s="268"/>
      <c r="C298" s="338" t="s">
        <v>366</v>
      </c>
      <c r="D298" s="338" t="s">
        <v>165</v>
      </c>
      <c r="E298" s="339" t="s">
        <v>377</v>
      </c>
      <c r="F298" s="340" t="s">
        <v>378</v>
      </c>
      <c r="G298" s="341" t="s">
        <v>369</v>
      </c>
      <c r="H298" s="342">
        <v>1.735</v>
      </c>
      <c r="I298" s="107"/>
      <c r="J298" s="343">
        <f>ROUND(I298*H298,2)</f>
        <v>0</v>
      </c>
      <c r="K298" s="340" t="s">
        <v>169</v>
      </c>
      <c r="L298" s="38"/>
      <c r="M298" s="108" t="s">
        <v>5</v>
      </c>
      <c r="N298" s="109" t="s">
        <v>53</v>
      </c>
      <c r="O298" s="39"/>
      <c r="P298" s="110">
        <f>O298*H298</f>
        <v>0</v>
      </c>
      <c r="Q298" s="110">
        <v>0</v>
      </c>
      <c r="R298" s="110">
        <f>Q298*H298</f>
        <v>0</v>
      </c>
      <c r="S298" s="110">
        <v>0</v>
      </c>
      <c r="T298" s="111">
        <f>S298*H298</f>
        <v>0</v>
      </c>
      <c r="AR298" s="24" t="s">
        <v>96</v>
      </c>
      <c r="AT298" s="24" t="s">
        <v>165</v>
      </c>
      <c r="AU298" s="24" t="s">
        <v>90</v>
      </c>
      <c r="AY298" s="24" t="s">
        <v>163</v>
      </c>
      <c r="BE298" s="112">
        <f>IF(N298="základní",J298,0)</f>
        <v>0</v>
      </c>
      <c r="BF298" s="112">
        <f>IF(N298="snížená",J298,0)</f>
        <v>0</v>
      </c>
      <c r="BG298" s="112">
        <f>IF(N298="zákl. přenesená",J298,0)</f>
        <v>0</v>
      </c>
      <c r="BH298" s="112">
        <f>IF(N298="sníž. přenesená",J298,0)</f>
        <v>0</v>
      </c>
      <c r="BI298" s="112">
        <f>IF(N298="nulová",J298,0)</f>
        <v>0</v>
      </c>
      <c r="BJ298" s="24" t="s">
        <v>44</v>
      </c>
      <c r="BK298" s="112">
        <f>ROUND(I298*H298,2)</f>
        <v>0</v>
      </c>
      <c r="BL298" s="24" t="s">
        <v>96</v>
      </c>
      <c r="BM298" s="24" t="s">
        <v>716</v>
      </c>
    </row>
    <row r="299" spans="1:47" s="1" customFormat="1" ht="81">
      <c r="A299" s="267"/>
      <c r="B299" s="268"/>
      <c r="C299" s="267"/>
      <c r="D299" s="362" t="s">
        <v>190</v>
      </c>
      <c r="E299" s="267"/>
      <c r="F299" s="376" t="s">
        <v>380</v>
      </c>
      <c r="G299" s="267"/>
      <c r="H299" s="267"/>
      <c r="I299" s="267"/>
      <c r="J299" s="267"/>
      <c r="K299" s="267"/>
      <c r="L299" s="38"/>
      <c r="M299" s="136"/>
      <c r="N299" s="39"/>
      <c r="O299" s="39"/>
      <c r="P299" s="39"/>
      <c r="Q299" s="39"/>
      <c r="R299" s="39"/>
      <c r="S299" s="39"/>
      <c r="T299" s="60"/>
      <c r="AT299" s="24" t="s">
        <v>190</v>
      </c>
      <c r="AU299" s="24" t="s">
        <v>90</v>
      </c>
    </row>
    <row r="300" spans="1:65" s="1" customFormat="1" ht="31.5" customHeight="1">
      <c r="A300" s="267"/>
      <c r="B300" s="268"/>
      <c r="C300" s="338" t="s">
        <v>372</v>
      </c>
      <c r="D300" s="338" t="s">
        <v>165</v>
      </c>
      <c r="E300" s="339" t="s">
        <v>382</v>
      </c>
      <c r="F300" s="340" t="s">
        <v>383</v>
      </c>
      <c r="G300" s="341" t="s">
        <v>369</v>
      </c>
      <c r="H300" s="342">
        <v>5.205</v>
      </c>
      <c r="I300" s="107"/>
      <c r="J300" s="343">
        <f>ROUND(I300*H300,2)</f>
        <v>0</v>
      </c>
      <c r="K300" s="340" t="s">
        <v>169</v>
      </c>
      <c r="L300" s="38"/>
      <c r="M300" s="108" t="s">
        <v>5</v>
      </c>
      <c r="N300" s="109" t="s">
        <v>53</v>
      </c>
      <c r="O300" s="39"/>
      <c r="P300" s="110">
        <f>O300*H300</f>
        <v>0</v>
      </c>
      <c r="Q300" s="110">
        <v>0</v>
      </c>
      <c r="R300" s="110">
        <f>Q300*H300</f>
        <v>0</v>
      </c>
      <c r="S300" s="110">
        <v>0</v>
      </c>
      <c r="T300" s="111">
        <f>S300*H300</f>
        <v>0</v>
      </c>
      <c r="AR300" s="24" t="s">
        <v>96</v>
      </c>
      <c r="AT300" s="24" t="s">
        <v>165</v>
      </c>
      <c r="AU300" s="24" t="s">
        <v>90</v>
      </c>
      <c r="AY300" s="24" t="s">
        <v>163</v>
      </c>
      <c r="BE300" s="112">
        <f>IF(N300="základní",J300,0)</f>
        <v>0</v>
      </c>
      <c r="BF300" s="112">
        <f>IF(N300="snížená",J300,0)</f>
        <v>0</v>
      </c>
      <c r="BG300" s="112">
        <f>IF(N300="zákl. přenesená",J300,0)</f>
        <v>0</v>
      </c>
      <c r="BH300" s="112">
        <f>IF(N300="sníž. přenesená",J300,0)</f>
        <v>0</v>
      </c>
      <c r="BI300" s="112">
        <f>IF(N300="nulová",J300,0)</f>
        <v>0</v>
      </c>
      <c r="BJ300" s="24" t="s">
        <v>44</v>
      </c>
      <c r="BK300" s="112">
        <f>ROUND(I300*H300,2)</f>
        <v>0</v>
      </c>
      <c r="BL300" s="24" t="s">
        <v>96</v>
      </c>
      <c r="BM300" s="24" t="s">
        <v>717</v>
      </c>
    </row>
    <row r="301" spans="1:47" s="1" customFormat="1" ht="81">
      <c r="A301" s="267"/>
      <c r="B301" s="268"/>
      <c r="C301" s="267"/>
      <c r="D301" s="346" t="s">
        <v>190</v>
      </c>
      <c r="E301" s="267"/>
      <c r="F301" s="366" t="s">
        <v>380</v>
      </c>
      <c r="G301" s="267"/>
      <c r="H301" s="267"/>
      <c r="I301" s="267"/>
      <c r="J301" s="267"/>
      <c r="K301" s="267"/>
      <c r="L301" s="38"/>
      <c r="M301" s="136"/>
      <c r="N301" s="39"/>
      <c r="O301" s="39"/>
      <c r="P301" s="39"/>
      <c r="Q301" s="39"/>
      <c r="R301" s="39"/>
      <c r="S301" s="39"/>
      <c r="T301" s="60"/>
      <c r="AT301" s="24" t="s">
        <v>190</v>
      </c>
      <c r="AU301" s="24" t="s">
        <v>90</v>
      </c>
    </row>
    <row r="302" spans="1:51" s="12" customFormat="1" ht="13.5">
      <c r="A302" s="350"/>
      <c r="B302" s="351"/>
      <c r="C302" s="350"/>
      <c r="D302" s="362" t="s">
        <v>171</v>
      </c>
      <c r="E302" s="350"/>
      <c r="F302" s="377" t="s">
        <v>718</v>
      </c>
      <c r="G302" s="350"/>
      <c r="H302" s="378">
        <v>5.205</v>
      </c>
      <c r="I302" s="350"/>
      <c r="J302" s="350"/>
      <c r="K302" s="350"/>
      <c r="L302" s="119"/>
      <c r="M302" s="122"/>
      <c r="N302" s="123"/>
      <c r="O302" s="123"/>
      <c r="P302" s="123"/>
      <c r="Q302" s="123"/>
      <c r="R302" s="123"/>
      <c r="S302" s="123"/>
      <c r="T302" s="124"/>
      <c r="AT302" s="120" t="s">
        <v>171</v>
      </c>
      <c r="AU302" s="120" t="s">
        <v>90</v>
      </c>
      <c r="AV302" s="12" t="s">
        <v>90</v>
      </c>
      <c r="AW302" s="12" t="s">
        <v>6</v>
      </c>
      <c r="AX302" s="12" t="s">
        <v>44</v>
      </c>
      <c r="AY302" s="120" t="s">
        <v>163</v>
      </c>
    </row>
    <row r="303" spans="1:65" s="1" customFormat="1" ht="22.5" customHeight="1">
      <c r="A303" s="267"/>
      <c r="B303" s="268"/>
      <c r="C303" s="338" t="s">
        <v>10</v>
      </c>
      <c r="D303" s="338" t="s">
        <v>165</v>
      </c>
      <c r="E303" s="339" t="s">
        <v>387</v>
      </c>
      <c r="F303" s="340" t="s">
        <v>388</v>
      </c>
      <c r="G303" s="341" t="s">
        <v>369</v>
      </c>
      <c r="H303" s="342">
        <v>1.14</v>
      </c>
      <c r="I303" s="107"/>
      <c r="J303" s="343">
        <f>ROUND(I303*H303,2)</f>
        <v>0</v>
      </c>
      <c r="K303" s="340" t="s">
        <v>169</v>
      </c>
      <c r="L303" s="38"/>
      <c r="M303" s="108" t="s">
        <v>5</v>
      </c>
      <c r="N303" s="109" t="s">
        <v>53</v>
      </c>
      <c r="O303" s="39"/>
      <c r="P303" s="110">
        <f>O303*H303</f>
        <v>0</v>
      </c>
      <c r="Q303" s="110">
        <v>0</v>
      </c>
      <c r="R303" s="110">
        <f>Q303*H303</f>
        <v>0</v>
      </c>
      <c r="S303" s="110">
        <v>0</v>
      </c>
      <c r="T303" s="111">
        <f>S303*H303</f>
        <v>0</v>
      </c>
      <c r="AR303" s="24" t="s">
        <v>96</v>
      </c>
      <c r="AT303" s="24" t="s">
        <v>165</v>
      </c>
      <c r="AU303" s="24" t="s">
        <v>90</v>
      </c>
      <c r="AY303" s="24" t="s">
        <v>163</v>
      </c>
      <c r="BE303" s="112">
        <f>IF(N303="základní",J303,0)</f>
        <v>0</v>
      </c>
      <c r="BF303" s="112">
        <f>IF(N303="snížená",J303,0)</f>
        <v>0</v>
      </c>
      <c r="BG303" s="112">
        <f>IF(N303="zákl. přenesená",J303,0)</f>
        <v>0</v>
      </c>
      <c r="BH303" s="112">
        <f>IF(N303="sníž. přenesená",J303,0)</f>
        <v>0</v>
      </c>
      <c r="BI303" s="112">
        <f>IF(N303="nulová",J303,0)</f>
        <v>0</v>
      </c>
      <c r="BJ303" s="24" t="s">
        <v>44</v>
      </c>
      <c r="BK303" s="112">
        <f>ROUND(I303*H303,2)</f>
        <v>0</v>
      </c>
      <c r="BL303" s="24" t="s">
        <v>96</v>
      </c>
      <c r="BM303" s="24" t="s">
        <v>719</v>
      </c>
    </row>
    <row r="304" spans="1:47" s="1" customFormat="1" ht="67.5">
      <c r="A304" s="267"/>
      <c r="B304" s="268"/>
      <c r="C304" s="267"/>
      <c r="D304" s="362" t="s">
        <v>190</v>
      </c>
      <c r="E304" s="267"/>
      <c r="F304" s="376" t="s">
        <v>390</v>
      </c>
      <c r="G304" s="267"/>
      <c r="H304" s="267"/>
      <c r="I304" s="267"/>
      <c r="J304" s="267"/>
      <c r="K304" s="267"/>
      <c r="L304" s="38"/>
      <c r="M304" s="136"/>
      <c r="N304" s="39"/>
      <c r="O304" s="39"/>
      <c r="P304" s="39"/>
      <c r="Q304" s="39"/>
      <c r="R304" s="39"/>
      <c r="S304" s="39"/>
      <c r="T304" s="60"/>
      <c r="AT304" s="24" t="s">
        <v>190</v>
      </c>
      <c r="AU304" s="24" t="s">
        <v>90</v>
      </c>
    </row>
    <row r="305" spans="1:65" s="1" customFormat="1" ht="22.5" customHeight="1">
      <c r="A305" s="267"/>
      <c r="B305" s="268"/>
      <c r="C305" s="338" t="s">
        <v>381</v>
      </c>
      <c r="D305" s="338" t="s">
        <v>165</v>
      </c>
      <c r="E305" s="339" t="s">
        <v>392</v>
      </c>
      <c r="F305" s="340" t="s">
        <v>393</v>
      </c>
      <c r="G305" s="341" t="s">
        <v>369</v>
      </c>
      <c r="H305" s="342">
        <v>0.361</v>
      </c>
      <c r="I305" s="107"/>
      <c r="J305" s="343">
        <f>ROUND(I305*H305,2)</f>
        <v>0</v>
      </c>
      <c r="K305" s="340" t="s">
        <v>169</v>
      </c>
      <c r="L305" s="38"/>
      <c r="M305" s="108" t="s">
        <v>5</v>
      </c>
      <c r="N305" s="109" t="s">
        <v>53</v>
      </c>
      <c r="O305" s="39"/>
      <c r="P305" s="110">
        <f>O305*H305</f>
        <v>0</v>
      </c>
      <c r="Q305" s="110">
        <v>0</v>
      </c>
      <c r="R305" s="110">
        <f>Q305*H305</f>
        <v>0</v>
      </c>
      <c r="S305" s="110">
        <v>0</v>
      </c>
      <c r="T305" s="111">
        <f>S305*H305</f>
        <v>0</v>
      </c>
      <c r="AR305" s="24" t="s">
        <v>96</v>
      </c>
      <c r="AT305" s="24" t="s">
        <v>165</v>
      </c>
      <c r="AU305" s="24" t="s">
        <v>90</v>
      </c>
      <c r="AY305" s="24" t="s">
        <v>163</v>
      </c>
      <c r="BE305" s="112">
        <f>IF(N305="základní",J305,0)</f>
        <v>0</v>
      </c>
      <c r="BF305" s="112">
        <f>IF(N305="snížená",J305,0)</f>
        <v>0</v>
      </c>
      <c r="BG305" s="112">
        <f>IF(N305="zákl. přenesená",J305,0)</f>
        <v>0</v>
      </c>
      <c r="BH305" s="112">
        <f>IF(N305="sníž. přenesená",J305,0)</f>
        <v>0</v>
      </c>
      <c r="BI305" s="112">
        <f>IF(N305="nulová",J305,0)</f>
        <v>0</v>
      </c>
      <c r="BJ305" s="24" t="s">
        <v>44</v>
      </c>
      <c r="BK305" s="112">
        <f>ROUND(I305*H305,2)</f>
        <v>0</v>
      </c>
      <c r="BL305" s="24" t="s">
        <v>96</v>
      </c>
      <c r="BM305" s="24" t="s">
        <v>720</v>
      </c>
    </row>
    <row r="306" spans="1:47" s="1" customFormat="1" ht="67.5">
      <c r="A306" s="267"/>
      <c r="B306" s="268"/>
      <c r="C306" s="267"/>
      <c r="D306" s="362" t="s">
        <v>190</v>
      </c>
      <c r="E306" s="267"/>
      <c r="F306" s="376" t="s">
        <v>390</v>
      </c>
      <c r="G306" s="267"/>
      <c r="H306" s="267"/>
      <c r="I306" s="267"/>
      <c r="J306" s="267"/>
      <c r="K306" s="267"/>
      <c r="L306" s="38"/>
      <c r="M306" s="136"/>
      <c r="N306" s="39"/>
      <c r="O306" s="39"/>
      <c r="P306" s="39"/>
      <c r="Q306" s="39"/>
      <c r="R306" s="39"/>
      <c r="S306" s="39"/>
      <c r="T306" s="60"/>
      <c r="AT306" s="24" t="s">
        <v>190</v>
      </c>
      <c r="AU306" s="24" t="s">
        <v>90</v>
      </c>
    </row>
    <row r="307" spans="1:65" s="1" customFormat="1" ht="22.5" customHeight="1">
      <c r="A307" s="267"/>
      <c r="B307" s="268"/>
      <c r="C307" s="338" t="s">
        <v>386</v>
      </c>
      <c r="D307" s="338" t="s">
        <v>165</v>
      </c>
      <c r="E307" s="339" t="s">
        <v>396</v>
      </c>
      <c r="F307" s="340" t="s">
        <v>397</v>
      </c>
      <c r="G307" s="341" t="s">
        <v>369</v>
      </c>
      <c r="H307" s="342">
        <v>0.234</v>
      </c>
      <c r="I307" s="107"/>
      <c r="J307" s="343">
        <f>ROUND(I307*H307,2)</f>
        <v>0</v>
      </c>
      <c r="K307" s="340" t="s">
        <v>5</v>
      </c>
      <c r="L307" s="38"/>
      <c r="M307" s="108" t="s">
        <v>5</v>
      </c>
      <c r="N307" s="109" t="s">
        <v>53</v>
      </c>
      <c r="O307" s="39"/>
      <c r="P307" s="110">
        <f>O307*H307</f>
        <v>0</v>
      </c>
      <c r="Q307" s="110">
        <v>0</v>
      </c>
      <c r="R307" s="110">
        <f>Q307*H307</f>
        <v>0</v>
      </c>
      <c r="S307" s="110">
        <v>0</v>
      </c>
      <c r="T307" s="111">
        <f>S307*H307</f>
        <v>0</v>
      </c>
      <c r="AR307" s="24" t="s">
        <v>96</v>
      </c>
      <c r="AT307" s="24" t="s">
        <v>165</v>
      </c>
      <c r="AU307" s="24" t="s">
        <v>90</v>
      </c>
      <c r="AY307" s="24" t="s">
        <v>163</v>
      </c>
      <c r="BE307" s="112">
        <f>IF(N307="základní",J307,0)</f>
        <v>0</v>
      </c>
      <c r="BF307" s="112">
        <f>IF(N307="snížená",J307,0)</f>
        <v>0</v>
      </c>
      <c r="BG307" s="112">
        <f>IF(N307="zákl. přenesená",J307,0)</f>
        <v>0</v>
      </c>
      <c r="BH307" s="112">
        <f>IF(N307="sníž. přenesená",J307,0)</f>
        <v>0</v>
      </c>
      <c r="BI307" s="112">
        <f>IF(N307="nulová",J307,0)</f>
        <v>0</v>
      </c>
      <c r="BJ307" s="24" t="s">
        <v>44</v>
      </c>
      <c r="BK307" s="112">
        <f>ROUND(I307*H307,2)</f>
        <v>0</v>
      </c>
      <c r="BL307" s="24" t="s">
        <v>96</v>
      </c>
      <c r="BM307" s="24" t="s">
        <v>721</v>
      </c>
    </row>
    <row r="308" spans="1:63" s="10" customFormat="1" ht="29.85" customHeight="1">
      <c r="A308" s="330"/>
      <c r="B308" s="331"/>
      <c r="C308" s="330"/>
      <c r="D308" s="335" t="s">
        <v>81</v>
      </c>
      <c r="E308" s="336" t="s">
        <v>399</v>
      </c>
      <c r="F308" s="336" t="s">
        <v>400</v>
      </c>
      <c r="G308" s="330"/>
      <c r="H308" s="330"/>
      <c r="I308" s="330"/>
      <c r="J308" s="337">
        <f>BK308</f>
        <v>0</v>
      </c>
      <c r="K308" s="330"/>
      <c r="L308" s="99"/>
      <c r="M308" s="101"/>
      <c r="N308" s="102"/>
      <c r="O308" s="102"/>
      <c r="P308" s="103">
        <f>SUM(P309:P312)</f>
        <v>0</v>
      </c>
      <c r="Q308" s="102"/>
      <c r="R308" s="103">
        <f>SUM(R309:R312)</f>
        <v>0</v>
      </c>
      <c r="S308" s="102"/>
      <c r="T308" s="104">
        <f>SUM(T309:T312)</f>
        <v>0</v>
      </c>
      <c r="AR308" s="100" t="s">
        <v>44</v>
      </c>
      <c r="AT308" s="105" t="s">
        <v>81</v>
      </c>
      <c r="AU308" s="105" t="s">
        <v>44</v>
      </c>
      <c r="AY308" s="100" t="s">
        <v>163</v>
      </c>
      <c r="BK308" s="106">
        <f>SUM(BK309:BK312)</f>
        <v>0</v>
      </c>
    </row>
    <row r="309" spans="1:65" s="1" customFormat="1" ht="44.25" customHeight="1">
      <c r="A309" s="267"/>
      <c r="B309" s="268"/>
      <c r="C309" s="338" t="s">
        <v>391</v>
      </c>
      <c r="D309" s="338" t="s">
        <v>165</v>
      </c>
      <c r="E309" s="339" t="s">
        <v>402</v>
      </c>
      <c r="F309" s="340" t="s">
        <v>403</v>
      </c>
      <c r="G309" s="341" t="s">
        <v>369</v>
      </c>
      <c r="H309" s="342">
        <v>5.105</v>
      </c>
      <c r="I309" s="107"/>
      <c r="J309" s="343">
        <f>ROUND(I309*H309,2)</f>
        <v>0</v>
      </c>
      <c r="K309" s="340" t="s">
        <v>169</v>
      </c>
      <c r="L309" s="38"/>
      <c r="M309" s="108" t="s">
        <v>5</v>
      </c>
      <c r="N309" s="109" t="s">
        <v>53</v>
      </c>
      <c r="O309" s="39"/>
      <c r="P309" s="110">
        <f>O309*H309</f>
        <v>0</v>
      </c>
      <c r="Q309" s="110">
        <v>0</v>
      </c>
      <c r="R309" s="110">
        <f>Q309*H309</f>
        <v>0</v>
      </c>
      <c r="S309" s="110">
        <v>0</v>
      </c>
      <c r="T309" s="111">
        <f>S309*H309</f>
        <v>0</v>
      </c>
      <c r="AR309" s="24" t="s">
        <v>96</v>
      </c>
      <c r="AT309" s="24" t="s">
        <v>165</v>
      </c>
      <c r="AU309" s="24" t="s">
        <v>90</v>
      </c>
      <c r="AY309" s="24" t="s">
        <v>163</v>
      </c>
      <c r="BE309" s="112">
        <f>IF(N309="základní",J309,0)</f>
        <v>0</v>
      </c>
      <c r="BF309" s="112">
        <f>IF(N309="snížená",J309,0)</f>
        <v>0</v>
      </c>
      <c r="BG309" s="112">
        <f>IF(N309="zákl. přenesená",J309,0)</f>
        <v>0</v>
      </c>
      <c r="BH309" s="112">
        <f>IF(N309="sníž. přenesená",J309,0)</f>
        <v>0</v>
      </c>
      <c r="BI309" s="112">
        <f>IF(N309="nulová",J309,0)</f>
        <v>0</v>
      </c>
      <c r="BJ309" s="24" t="s">
        <v>44</v>
      </c>
      <c r="BK309" s="112">
        <f>ROUND(I309*H309,2)</f>
        <v>0</v>
      </c>
      <c r="BL309" s="24" t="s">
        <v>96</v>
      </c>
      <c r="BM309" s="24" t="s">
        <v>722</v>
      </c>
    </row>
    <row r="310" spans="1:47" s="1" customFormat="1" ht="81">
      <c r="A310" s="267"/>
      <c r="B310" s="268"/>
      <c r="C310" s="267"/>
      <c r="D310" s="362" t="s">
        <v>190</v>
      </c>
      <c r="E310" s="267"/>
      <c r="F310" s="376" t="s">
        <v>405</v>
      </c>
      <c r="G310" s="267"/>
      <c r="H310" s="267"/>
      <c r="I310" s="267"/>
      <c r="J310" s="267"/>
      <c r="K310" s="267"/>
      <c r="L310" s="38"/>
      <c r="M310" s="136"/>
      <c r="N310" s="39"/>
      <c r="O310" s="39"/>
      <c r="P310" s="39"/>
      <c r="Q310" s="39"/>
      <c r="R310" s="39"/>
      <c r="S310" s="39"/>
      <c r="T310" s="60"/>
      <c r="AT310" s="24" t="s">
        <v>190</v>
      </c>
      <c r="AU310" s="24" t="s">
        <v>90</v>
      </c>
    </row>
    <row r="311" spans="1:65" s="1" customFormat="1" ht="44.25" customHeight="1">
      <c r="A311" s="267"/>
      <c r="B311" s="268"/>
      <c r="C311" s="338" t="s">
        <v>395</v>
      </c>
      <c r="D311" s="338" t="s">
        <v>165</v>
      </c>
      <c r="E311" s="339" t="s">
        <v>407</v>
      </c>
      <c r="F311" s="340" t="s">
        <v>408</v>
      </c>
      <c r="G311" s="341" t="s">
        <v>369</v>
      </c>
      <c r="H311" s="342">
        <v>5.105</v>
      </c>
      <c r="I311" s="107"/>
      <c r="J311" s="343">
        <f>ROUND(I311*H311,2)</f>
        <v>0</v>
      </c>
      <c r="K311" s="340" t="s">
        <v>169</v>
      </c>
      <c r="L311" s="38"/>
      <c r="M311" s="108" t="s">
        <v>5</v>
      </c>
      <c r="N311" s="109" t="s">
        <v>53</v>
      </c>
      <c r="O311" s="39"/>
      <c r="P311" s="110">
        <f>O311*H311</f>
        <v>0</v>
      </c>
      <c r="Q311" s="110">
        <v>0</v>
      </c>
      <c r="R311" s="110">
        <f>Q311*H311</f>
        <v>0</v>
      </c>
      <c r="S311" s="110">
        <v>0</v>
      </c>
      <c r="T311" s="111">
        <f>S311*H311</f>
        <v>0</v>
      </c>
      <c r="AR311" s="24" t="s">
        <v>96</v>
      </c>
      <c r="AT311" s="24" t="s">
        <v>165</v>
      </c>
      <c r="AU311" s="24" t="s">
        <v>90</v>
      </c>
      <c r="AY311" s="24" t="s">
        <v>163</v>
      </c>
      <c r="BE311" s="112">
        <f>IF(N311="základní",J311,0)</f>
        <v>0</v>
      </c>
      <c r="BF311" s="112">
        <f>IF(N311="snížená",J311,0)</f>
        <v>0</v>
      </c>
      <c r="BG311" s="112">
        <f>IF(N311="zákl. přenesená",J311,0)</f>
        <v>0</v>
      </c>
      <c r="BH311" s="112">
        <f>IF(N311="sníž. přenesená",J311,0)</f>
        <v>0</v>
      </c>
      <c r="BI311" s="112">
        <f>IF(N311="nulová",J311,0)</f>
        <v>0</v>
      </c>
      <c r="BJ311" s="24" t="s">
        <v>44</v>
      </c>
      <c r="BK311" s="112">
        <f>ROUND(I311*H311,2)</f>
        <v>0</v>
      </c>
      <c r="BL311" s="24" t="s">
        <v>96</v>
      </c>
      <c r="BM311" s="24" t="s">
        <v>723</v>
      </c>
    </row>
    <row r="312" spans="1:47" s="1" customFormat="1" ht="81">
      <c r="A312" s="267"/>
      <c r="B312" s="268"/>
      <c r="C312" s="267"/>
      <c r="D312" s="346" t="s">
        <v>190</v>
      </c>
      <c r="E312" s="267"/>
      <c r="F312" s="366" t="s">
        <v>405</v>
      </c>
      <c r="G312" s="267"/>
      <c r="H312" s="267"/>
      <c r="I312" s="267"/>
      <c r="J312" s="267"/>
      <c r="K312" s="267"/>
      <c r="L312" s="38"/>
      <c r="M312" s="136"/>
      <c r="N312" s="39"/>
      <c r="O312" s="39"/>
      <c r="P312" s="39"/>
      <c r="Q312" s="39"/>
      <c r="R312" s="39"/>
      <c r="S312" s="39"/>
      <c r="T312" s="60"/>
      <c r="AT312" s="24" t="s">
        <v>190</v>
      </c>
      <c r="AU312" s="24" t="s">
        <v>90</v>
      </c>
    </row>
    <row r="313" spans="1:63" s="10" customFormat="1" ht="37.35" customHeight="1">
      <c r="A313" s="330"/>
      <c r="B313" s="331"/>
      <c r="C313" s="330"/>
      <c r="D313" s="332" t="s">
        <v>81</v>
      </c>
      <c r="E313" s="333" t="s">
        <v>410</v>
      </c>
      <c r="F313" s="333" t="s">
        <v>411</v>
      </c>
      <c r="G313" s="330"/>
      <c r="H313" s="330"/>
      <c r="I313" s="330"/>
      <c r="J313" s="334">
        <f>BK313</f>
        <v>0</v>
      </c>
      <c r="K313" s="330"/>
      <c r="L313" s="99"/>
      <c r="M313" s="101"/>
      <c r="N313" s="102"/>
      <c r="O313" s="102"/>
      <c r="P313" s="103">
        <f>P314+P394+P420+P485</f>
        <v>0</v>
      </c>
      <c r="Q313" s="102"/>
      <c r="R313" s="103">
        <f>R314+R394+R420+R485</f>
        <v>0.45721611999999995</v>
      </c>
      <c r="S313" s="102"/>
      <c r="T313" s="104">
        <f>T314+T394+T420+T485</f>
        <v>0.0394527</v>
      </c>
      <c r="AR313" s="100" t="s">
        <v>90</v>
      </c>
      <c r="AT313" s="105" t="s">
        <v>81</v>
      </c>
      <c r="AU313" s="105" t="s">
        <v>82</v>
      </c>
      <c r="AY313" s="100" t="s">
        <v>163</v>
      </c>
      <c r="BK313" s="106">
        <f>BK314+BK394+BK420+BK485</f>
        <v>0</v>
      </c>
    </row>
    <row r="314" spans="1:63" s="10" customFormat="1" ht="19.9" customHeight="1">
      <c r="A314" s="330"/>
      <c r="B314" s="331"/>
      <c r="C314" s="330"/>
      <c r="D314" s="335" t="s">
        <v>81</v>
      </c>
      <c r="E314" s="336" t="s">
        <v>412</v>
      </c>
      <c r="F314" s="336" t="s">
        <v>413</v>
      </c>
      <c r="G314" s="330"/>
      <c r="H314" s="330"/>
      <c r="I314" s="330"/>
      <c r="J314" s="337">
        <f>BK314</f>
        <v>0</v>
      </c>
      <c r="K314" s="330"/>
      <c r="L314" s="99"/>
      <c r="M314" s="101"/>
      <c r="N314" s="102"/>
      <c r="O314" s="102"/>
      <c r="P314" s="103">
        <f>SUM(P315:P393)</f>
        <v>0</v>
      </c>
      <c r="Q314" s="102"/>
      <c r="R314" s="103">
        <f>SUM(R315:R393)</f>
        <v>0.3614</v>
      </c>
      <c r="S314" s="102"/>
      <c r="T314" s="104">
        <f>SUM(T315:T393)</f>
        <v>0</v>
      </c>
      <c r="AR314" s="100" t="s">
        <v>90</v>
      </c>
      <c r="AT314" s="105" t="s">
        <v>81</v>
      </c>
      <c r="AU314" s="105" t="s">
        <v>44</v>
      </c>
      <c r="AY314" s="100" t="s">
        <v>163</v>
      </c>
      <c r="BK314" s="106">
        <f>SUM(BK315:BK393)</f>
        <v>0</v>
      </c>
    </row>
    <row r="315" spans="1:65" s="1" customFormat="1" ht="31.5" customHeight="1">
      <c r="A315" s="267"/>
      <c r="B315" s="268"/>
      <c r="C315" s="338" t="s">
        <v>401</v>
      </c>
      <c r="D315" s="338" t="s">
        <v>165</v>
      </c>
      <c r="E315" s="339" t="s">
        <v>415</v>
      </c>
      <c r="F315" s="340" t="s">
        <v>416</v>
      </c>
      <c r="G315" s="341" t="s">
        <v>168</v>
      </c>
      <c r="H315" s="342">
        <v>2</v>
      </c>
      <c r="I315" s="107"/>
      <c r="J315" s="343">
        <f>ROUND(I315*H315,2)</f>
        <v>0</v>
      </c>
      <c r="K315" s="340" t="s">
        <v>169</v>
      </c>
      <c r="L315" s="38"/>
      <c r="M315" s="108" t="s">
        <v>5</v>
      </c>
      <c r="N315" s="109" t="s">
        <v>53</v>
      </c>
      <c r="O315" s="39"/>
      <c r="P315" s="110">
        <f>O315*H315</f>
        <v>0</v>
      </c>
      <c r="Q315" s="110">
        <v>0</v>
      </c>
      <c r="R315" s="110">
        <f>Q315*H315</f>
        <v>0</v>
      </c>
      <c r="S315" s="110">
        <v>0</v>
      </c>
      <c r="T315" s="111">
        <f>S315*H315</f>
        <v>0</v>
      </c>
      <c r="AR315" s="24" t="s">
        <v>333</v>
      </c>
      <c r="AT315" s="24" t="s">
        <v>165</v>
      </c>
      <c r="AU315" s="24" t="s">
        <v>90</v>
      </c>
      <c r="AY315" s="24" t="s">
        <v>163</v>
      </c>
      <c r="BE315" s="112">
        <f>IF(N315="základní",J315,0)</f>
        <v>0</v>
      </c>
      <c r="BF315" s="112">
        <f>IF(N315="snížená",J315,0)</f>
        <v>0</v>
      </c>
      <c r="BG315" s="112">
        <f>IF(N315="zákl. přenesená",J315,0)</f>
        <v>0</v>
      </c>
      <c r="BH315" s="112">
        <f>IF(N315="sníž. přenesená",J315,0)</f>
        <v>0</v>
      </c>
      <c r="BI315" s="112">
        <f>IF(N315="nulová",J315,0)</f>
        <v>0</v>
      </c>
      <c r="BJ315" s="24" t="s">
        <v>44</v>
      </c>
      <c r="BK315" s="112">
        <f>ROUND(I315*H315,2)</f>
        <v>0</v>
      </c>
      <c r="BL315" s="24" t="s">
        <v>333</v>
      </c>
      <c r="BM315" s="24" t="s">
        <v>724</v>
      </c>
    </row>
    <row r="316" spans="1:47" s="1" customFormat="1" ht="148.5">
      <c r="A316" s="267"/>
      <c r="B316" s="268"/>
      <c r="C316" s="267"/>
      <c r="D316" s="346" t="s">
        <v>190</v>
      </c>
      <c r="E316" s="267"/>
      <c r="F316" s="366" t="s">
        <v>418</v>
      </c>
      <c r="G316" s="267"/>
      <c r="H316" s="267"/>
      <c r="I316" s="267"/>
      <c r="J316" s="267"/>
      <c r="K316" s="267"/>
      <c r="L316" s="38"/>
      <c r="M316" s="136"/>
      <c r="N316" s="39"/>
      <c r="O316" s="39"/>
      <c r="P316" s="39"/>
      <c r="Q316" s="39"/>
      <c r="R316" s="39"/>
      <c r="S316" s="39"/>
      <c r="T316" s="60"/>
      <c r="AT316" s="24" t="s">
        <v>190</v>
      </c>
      <c r="AU316" s="24" t="s">
        <v>90</v>
      </c>
    </row>
    <row r="317" spans="1:51" s="11" customFormat="1" ht="13.5">
      <c r="A317" s="344"/>
      <c r="B317" s="345"/>
      <c r="C317" s="344"/>
      <c r="D317" s="346" t="s">
        <v>171</v>
      </c>
      <c r="E317" s="347" t="s">
        <v>5</v>
      </c>
      <c r="F317" s="348" t="s">
        <v>172</v>
      </c>
      <c r="G317" s="344"/>
      <c r="H317" s="349" t="s">
        <v>5</v>
      </c>
      <c r="I317" s="344"/>
      <c r="J317" s="344"/>
      <c r="K317" s="344"/>
      <c r="L317" s="113"/>
      <c r="M317" s="116"/>
      <c r="N317" s="117"/>
      <c r="O317" s="117"/>
      <c r="P317" s="117"/>
      <c r="Q317" s="117"/>
      <c r="R317" s="117"/>
      <c r="S317" s="117"/>
      <c r="T317" s="118"/>
      <c r="AT317" s="114" t="s">
        <v>171</v>
      </c>
      <c r="AU317" s="114" t="s">
        <v>90</v>
      </c>
      <c r="AV317" s="11" t="s">
        <v>44</v>
      </c>
      <c r="AW317" s="11" t="s">
        <v>42</v>
      </c>
      <c r="AX317" s="11" t="s">
        <v>82</v>
      </c>
      <c r="AY317" s="114" t="s">
        <v>163</v>
      </c>
    </row>
    <row r="318" spans="1:51" s="12" customFormat="1" ht="13.5">
      <c r="A318" s="350"/>
      <c r="B318" s="351"/>
      <c r="C318" s="350"/>
      <c r="D318" s="346" t="s">
        <v>171</v>
      </c>
      <c r="E318" s="352" t="s">
        <v>5</v>
      </c>
      <c r="F318" s="353" t="s">
        <v>679</v>
      </c>
      <c r="G318" s="350"/>
      <c r="H318" s="354">
        <v>1</v>
      </c>
      <c r="I318" s="350"/>
      <c r="J318" s="350"/>
      <c r="K318" s="350"/>
      <c r="L318" s="119"/>
      <c r="M318" s="122"/>
      <c r="N318" s="123"/>
      <c r="O318" s="123"/>
      <c r="P318" s="123"/>
      <c r="Q318" s="123"/>
      <c r="R318" s="123"/>
      <c r="S318" s="123"/>
      <c r="T318" s="124"/>
      <c r="AT318" s="120" t="s">
        <v>171</v>
      </c>
      <c r="AU318" s="120" t="s">
        <v>90</v>
      </c>
      <c r="AV318" s="12" t="s">
        <v>90</v>
      </c>
      <c r="AW318" s="12" t="s">
        <v>42</v>
      </c>
      <c r="AX318" s="12" t="s">
        <v>82</v>
      </c>
      <c r="AY318" s="120" t="s">
        <v>163</v>
      </c>
    </row>
    <row r="319" spans="1:51" s="13" customFormat="1" ht="13.5">
      <c r="A319" s="355"/>
      <c r="B319" s="356"/>
      <c r="C319" s="355"/>
      <c r="D319" s="346" t="s">
        <v>171</v>
      </c>
      <c r="E319" s="357" t="s">
        <v>5</v>
      </c>
      <c r="F319" s="358" t="s">
        <v>179</v>
      </c>
      <c r="G319" s="355"/>
      <c r="H319" s="359">
        <v>1</v>
      </c>
      <c r="I319" s="355"/>
      <c r="J319" s="355"/>
      <c r="K319" s="355"/>
      <c r="L319" s="125"/>
      <c r="M319" s="127"/>
      <c r="N319" s="128"/>
      <c r="O319" s="128"/>
      <c r="P319" s="128"/>
      <c r="Q319" s="128"/>
      <c r="R319" s="128"/>
      <c r="S319" s="128"/>
      <c r="T319" s="129"/>
      <c r="AT319" s="126" t="s">
        <v>171</v>
      </c>
      <c r="AU319" s="126" t="s">
        <v>90</v>
      </c>
      <c r="AV319" s="13" t="s">
        <v>93</v>
      </c>
      <c r="AW319" s="13" t="s">
        <v>42</v>
      </c>
      <c r="AX319" s="13" t="s">
        <v>82</v>
      </c>
      <c r="AY319" s="126" t="s">
        <v>163</v>
      </c>
    </row>
    <row r="320" spans="1:51" s="12" customFormat="1" ht="13.5">
      <c r="A320" s="350"/>
      <c r="B320" s="351"/>
      <c r="C320" s="350"/>
      <c r="D320" s="346" t="s">
        <v>171</v>
      </c>
      <c r="E320" s="352" t="s">
        <v>5</v>
      </c>
      <c r="F320" s="353" t="s">
        <v>680</v>
      </c>
      <c r="G320" s="350"/>
      <c r="H320" s="354">
        <v>1</v>
      </c>
      <c r="I320" s="350"/>
      <c r="J320" s="350"/>
      <c r="K320" s="350"/>
      <c r="L320" s="119"/>
      <c r="M320" s="122"/>
      <c r="N320" s="123"/>
      <c r="O320" s="123"/>
      <c r="P320" s="123"/>
      <c r="Q320" s="123"/>
      <c r="R320" s="123"/>
      <c r="S320" s="123"/>
      <c r="T320" s="124"/>
      <c r="AT320" s="120" t="s">
        <v>171</v>
      </c>
      <c r="AU320" s="120" t="s">
        <v>90</v>
      </c>
      <c r="AV320" s="12" t="s">
        <v>90</v>
      </c>
      <c r="AW320" s="12" t="s">
        <v>42</v>
      </c>
      <c r="AX320" s="12" t="s">
        <v>82</v>
      </c>
      <c r="AY320" s="120" t="s">
        <v>163</v>
      </c>
    </row>
    <row r="321" spans="1:51" s="13" customFormat="1" ht="13.5">
      <c r="A321" s="355"/>
      <c r="B321" s="356"/>
      <c r="C321" s="355"/>
      <c r="D321" s="346" t="s">
        <v>171</v>
      </c>
      <c r="E321" s="357" t="s">
        <v>5</v>
      </c>
      <c r="F321" s="358" t="s">
        <v>181</v>
      </c>
      <c r="G321" s="355"/>
      <c r="H321" s="359">
        <v>1</v>
      </c>
      <c r="I321" s="355"/>
      <c r="J321" s="355"/>
      <c r="K321" s="355"/>
      <c r="L321" s="125"/>
      <c r="M321" s="127"/>
      <c r="N321" s="128"/>
      <c r="O321" s="128"/>
      <c r="P321" s="128"/>
      <c r="Q321" s="128"/>
      <c r="R321" s="128"/>
      <c r="S321" s="128"/>
      <c r="T321" s="129"/>
      <c r="AT321" s="126" t="s">
        <v>171</v>
      </c>
      <c r="AU321" s="126" t="s">
        <v>90</v>
      </c>
      <c r="AV321" s="13" t="s">
        <v>93</v>
      </c>
      <c r="AW321" s="13" t="s">
        <v>42</v>
      </c>
      <c r="AX321" s="13" t="s">
        <v>82</v>
      </c>
      <c r="AY321" s="126" t="s">
        <v>163</v>
      </c>
    </row>
    <row r="322" spans="1:51" s="14" customFormat="1" ht="13.5">
      <c r="A322" s="360"/>
      <c r="B322" s="361"/>
      <c r="C322" s="360"/>
      <c r="D322" s="362" t="s">
        <v>171</v>
      </c>
      <c r="E322" s="363" t="s">
        <v>5</v>
      </c>
      <c r="F322" s="364" t="s">
        <v>185</v>
      </c>
      <c r="G322" s="360"/>
      <c r="H322" s="365">
        <v>2</v>
      </c>
      <c r="I322" s="360"/>
      <c r="J322" s="360"/>
      <c r="K322" s="360"/>
      <c r="L322" s="130"/>
      <c r="M322" s="131"/>
      <c r="N322" s="132"/>
      <c r="O322" s="132"/>
      <c r="P322" s="132"/>
      <c r="Q322" s="132"/>
      <c r="R322" s="132"/>
      <c r="S322" s="132"/>
      <c r="T322" s="133"/>
      <c r="AT322" s="134" t="s">
        <v>171</v>
      </c>
      <c r="AU322" s="134" t="s">
        <v>90</v>
      </c>
      <c r="AV322" s="14" t="s">
        <v>96</v>
      </c>
      <c r="AW322" s="14" t="s">
        <v>42</v>
      </c>
      <c r="AX322" s="14" t="s">
        <v>44</v>
      </c>
      <c r="AY322" s="134" t="s">
        <v>163</v>
      </c>
    </row>
    <row r="323" spans="1:65" s="1" customFormat="1" ht="22.5" customHeight="1">
      <c r="A323" s="267"/>
      <c r="B323" s="268"/>
      <c r="C323" s="367" t="s">
        <v>406</v>
      </c>
      <c r="D323" s="367" t="s">
        <v>256</v>
      </c>
      <c r="E323" s="368" t="s">
        <v>421</v>
      </c>
      <c r="F323" s="369" t="s">
        <v>422</v>
      </c>
      <c r="G323" s="370" t="s">
        <v>168</v>
      </c>
      <c r="H323" s="371">
        <v>2</v>
      </c>
      <c r="I323" s="137"/>
      <c r="J323" s="372">
        <f>ROUND(I323*H323,2)</f>
        <v>0</v>
      </c>
      <c r="K323" s="369" t="s">
        <v>169</v>
      </c>
      <c r="L323" s="138"/>
      <c r="M323" s="139" t="s">
        <v>5</v>
      </c>
      <c r="N323" s="140" t="s">
        <v>53</v>
      </c>
      <c r="O323" s="39"/>
      <c r="P323" s="110">
        <f>O323*H323</f>
        <v>0</v>
      </c>
      <c r="Q323" s="110">
        <v>0.025</v>
      </c>
      <c r="R323" s="110">
        <f>Q323*H323</f>
        <v>0.05</v>
      </c>
      <c r="S323" s="110">
        <v>0</v>
      </c>
      <c r="T323" s="111">
        <f>S323*H323</f>
        <v>0</v>
      </c>
      <c r="AR323" s="24" t="s">
        <v>423</v>
      </c>
      <c r="AT323" s="24" t="s">
        <v>256</v>
      </c>
      <c r="AU323" s="24" t="s">
        <v>90</v>
      </c>
      <c r="AY323" s="24" t="s">
        <v>163</v>
      </c>
      <c r="BE323" s="112">
        <f>IF(N323="základní",J323,0)</f>
        <v>0</v>
      </c>
      <c r="BF323" s="112">
        <f>IF(N323="snížená",J323,0)</f>
        <v>0</v>
      </c>
      <c r="BG323" s="112">
        <f>IF(N323="zákl. přenesená",J323,0)</f>
        <v>0</v>
      </c>
      <c r="BH323" s="112">
        <f>IF(N323="sníž. přenesená",J323,0)</f>
        <v>0</v>
      </c>
      <c r="BI323" s="112">
        <f>IF(N323="nulová",J323,0)</f>
        <v>0</v>
      </c>
      <c r="BJ323" s="24" t="s">
        <v>44</v>
      </c>
      <c r="BK323" s="112">
        <f>ROUND(I323*H323,2)</f>
        <v>0</v>
      </c>
      <c r="BL323" s="24" t="s">
        <v>333</v>
      </c>
      <c r="BM323" s="24" t="s">
        <v>725</v>
      </c>
    </row>
    <row r="324" spans="1:65" s="1" customFormat="1" ht="31.5" customHeight="1">
      <c r="A324" s="267"/>
      <c r="B324" s="268"/>
      <c r="C324" s="338" t="s">
        <v>414</v>
      </c>
      <c r="D324" s="338" t="s">
        <v>165</v>
      </c>
      <c r="E324" s="339" t="s">
        <v>426</v>
      </c>
      <c r="F324" s="340" t="s">
        <v>427</v>
      </c>
      <c r="G324" s="341" t="s">
        <v>168</v>
      </c>
      <c r="H324" s="342">
        <v>3</v>
      </c>
      <c r="I324" s="107"/>
      <c r="J324" s="343">
        <f>ROUND(I324*H324,2)</f>
        <v>0</v>
      </c>
      <c r="K324" s="340" t="s">
        <v>169</v>
      </c>
      <c r="L324" s="38"/>
      <c r="M324" s="108" t="s">
        <v>5</v>
      </c>
      <c r="N324" s="109" t="s">
        <v>53</v>
      </c>
      <c r="O324" s="39"/>
      <c r="P324" s="110">
        <f>O324*H324</f>
        <v>0</v>
      </c>
      <c r="Q324" s="110">
        <v>0</v>
      </c>
      <c r="R324" s="110">
        <f>Q324*H324</f>
        <v>0</v>
      </c>
      <c r="S324" s="110">
        <v>0</v>
      </c>
      <c r="T324" s="111">
        <f>S324*H324</f>
        <v>0</v>
      </c>
      <c r="AR324" s="24" t="s">
        <v>333</v>
      </c>
      <c r="AT324" s="24" t="s">
        <v>165</v>
      </c>
      <c r="AU324" s="24" t="s">
        <v>90</v>
      </c>
      <c r="AY324" s="24" t="s">
        <v>163</v>
      </c>
      <c r="BE324" s="112">
        <f>IF(N324="základní",J324,0)</f>
        <v>0</v>
      </c>
      <c r="BF324" s="112">
        <f>IF(N324="snížená",J324,0)</f>
        <v>0</v>
      </c>
      <c r="BG324" s="112">
        <f>IF(N324="zákl. přenesená",J324,0)</f>
        <v>0</v>
      </c>
      <c r="BH324" s="112">
        <f>IF(N324="sníž. přenesená",J324,0)</f>
        <v>0</v>
      </c>
      <c r="BI324" s="112">
        <f>IF(N324="nulová",J324,0)</f>
        <v>0</v>
      </c>
      <c r="BJ324" s="24" t="s">
        <v>44</v>
      </c>
      <c r="BK324" s="112">
        <f>ROUND(I324*H324,2)</f>
        <v>0</v>
      </c>
      <c r="BL324" s="24" t="s">
        <v>333</v>
      </c>
      <c r="BM324" s="24" t="s">
        <v>726</v>
      </c>
    </row>
    <row r="325" spans="1:47" s="1" customFormat="1" ht="148.5">
      <c r="A325" s="267"/>
      <c r="B325" s="268"/>
      <c r="C325" s="267"/>
      <c r="D325" s="346" t="s">
        <v>190</v>
      </c>
      <c r="E325" s="267"/>
      <c r="F325" s="366" t="s">
        <v>418</v>
      </c>
      <c r="G325" s="267"/>
      <c r="H325" s="267"/>
      <c r="I325" s="267"/>
      <c r="J325" s="267"/>
      <c r="K325" s="267"/>
      <c r="L325" s="38"/>
      <c r="M325" s="136"/>
      <c r="N325" s="39"/>
      <c r="O325" s="39"/>
      <c r="P325" s="39"/>
      <c r="Q325" s="39"/>
      <c r="R325" s="39"/>
      <c r="S325" s="39"/>
      <c r="T325" s="60"/>
      <c r="AT325" s="24" t="s">
        <v>190</v>
      </c>
      <c r="AU325" s="24" t="s">
        <v>90</v>
      </c>
    </row>
    <row r="326" spans="1:51" s="11" customFormat="1" ht="13.5">
      <c r="A326" s="344"/>
      <c r="B326" s="345"/>
      <c r="C326" s="344"/>
      <c r="D326" s="346" t="s">
        <v>171</v>
      </c>
      <c r="E326" s="347" t="s">
        <v>5</v>
      </c>
      <c r="F326" s="348" t="s">
        <v>172</v>
      </c>
      <c r="G326" s="344"/>
      <c r="H326" s="349" t="s">
        <v>5</v>
      </c>
      <c r="I326" s="344"/>
      <c r="J326" s="344"/>
      <c r="K326" s="344"/>
      <c r="L326" s="113"/>
      <c r="M326" s="116"/>
      <c r="N326" s="117"/>
      <c r="O326" s="117"/>
      <c r="P326" s="117"/>
      <c r="Q326" s="117"/>
      <c r="R326" s="117"/>
      <c r="S326" s="117"/>
      <c r="T326" s="118"/>
      <c r="AT326" s="114" t="s">
        <v>171</v>
      </c>
      <c r="AU326" s="114" t="s">
        <v>90</v>
      </c>
      <c r="AV326" s="11" t="s">
        <v>44</v>
      </c>
      <c r="AW326" s="11" t="s">
        <v>42</v>
      </c>
      <c r="AX326" s="11" t="s">
        <v>82</v>
      </c>
      <c r="AY326" s="114" t="s">
        <v>163</v>
      </c>
    </row>
    <row r="327" spans="1:51" s="12" customFormat="1" ht="13.5">
      <c r="A327" s="350"/>
      <c r="B327" s="351"/>
      <c r="C327" s="350"/>
      <c r="D327" s="346" t="s">
        <v>171</v>
      </c>
      <c r="E327" s="352" t="s">
        <v>5</v>
      </c>
      <c r="F327" s="353" t="s">
        <v>677</v>
      </c>
      <c r="G327" s="350"/>
      <c r="H327" s="354">
        <v>1</v>
      </c>
      <c r="I327" s="350"/>
      <c r="J327" s="350"/>
      <c r="K327" s="350"/>
      <c r="L327" s="119"/>
      <c r="M327" s="122"/>
      <c r="N327" s="123"/>
      <c r="O327" s="123"/>
      <c r="P327" s="123"/>
      <c r="Q327" s="123"/>
      <c r="R327" s="123"/>
      <c r="S327" s="123"/>
      <c r="T327" s="124"/>
      <c r="AT327" s="120" t="s">
        <v>171</v>
      </c>
      <c r="AU327" s="120" t="s">
        <v>90</v>
      </c>
      <c r="AV327" s="12" t="s">
        <v>90</v>
      </c>
      <c r="AW327" s="12" t="s">
        <v>42</v>
      </c>
      <c r="AX327" s="12" t="s">
        <v>82</v>
      </c>
      <c r="AY327" s="120" t="s">
        <v>163</v>
      </c>
    </row>
    <row r="328" spans="1:51" s="12" customFormat="1" ht="13.5">
      <c r="A328" s="350"/>
      <c r="B328" s="351"/>
      <c r="C328" s="350"/>
      <c r="D328" s="346" t="s">
        <v>171</v>
      </c>
      <c r="E328" s="352" t="s">
        <v>5</v>
      </c>
      <c r="F328" s="353" t="s">
        <v>678</v>
      </c>
      <c r="G328" s="350"/>
      <c r="H328" s="354">
        <v>1</v>
      </c>
      <c r="I328" s="350"/>
      <c r="J328" s="350"/>
      <c r="K328" s="350"/>
      <c r="L328" s="119"/>
      <c r="M328" s="122"/>
      <c r="N328" s="123"/>
      <c r="O328" s="123"/>
      <c r="P328" s="123"/>
      <c r="Q328" s="123"/>
      <c r="R328" s="123"/>
      <c r="S328" s="123"/>
      <c r="T328" s="124"/>
      <c r="AT328" s="120" t="s">
        <v>171</v>
      </c>
      <c r="AU328" s="120" t="s">
        <v>90</v>
      </c>
      <c r="AV328" s="12" t="s">
        <v>90</v>
      </c>
      <c r="AW328" s="12" t="s">
        <v>42</v>
      </c>
      <c r="AX328" s="12" t="s">
        <v>82</v>
      </c>
      <c r="AY328" s="120" t="s">
        <v>163</v>
      </c>
    </row>
    <row r="329" spans="1:51" s="13" customFormat="1" ht="13.5">
      <c r="A329" s="355"/>
      <c r="B329" s="356"/>
      <c r="C329" s="355"/>
      <c r="D329" s="346" t="s">
        <v>171</v>
      </c>
      <c r="E329" s="357" t="s">
        <v>5</v>
      </c>
      <c r="F329" s="358" t="s">
        <v>179</v>
      </c>
      <c r="G329" s="355"/>
      <c r="H329" s="359">
        <v>2</v>
      </c>
      <c r="I329" s="355"/>
      <c r="J329" s="355"/>
      <c r="K329" s="355"/>
      <c r="L329" s="125"/>
      <c r="M329" s="127"/>
      <c r="N329" s="128"/>
      <c r="O329" s="128"/>
      <c r="P329" s="128"/>
      <c r="Q329" s="128"/>
      <c r="R329" s="128"/>
      <c r="S329" s="128"/>
      <c r="T329" s="129"/>
      <c r="AT329" s="126" t="s">
        <v>171</v>
      </c>
      <c r="AU329" s="126" t="s">
        <v>90</v>
      </c>
      <c r="AV329" s="13" t="s">
        <v>93</v>
      </c>
      <c r="AW329" s="13" t="s">
        <v>42</v>
      </c>
      <c r="AX329" s="13" t="s">
        <v>82</v>
      </c>
      <c r="AY329" s="126" t="s">
        <v>163</v>
      </c>
    </row>
    <row r="330" spans="1:51" s="12" customFormat="1" ht="13.5">
      <c r="A330" s="350"/>
      <c r="B330" s="351"/>
      <c r="C330" s="350"/>
      <c r="D330" s="346" t="s">
        <v>171</v>
      </c>
      <c r="E330" s="352" t="s">
        <v>5</v>
      </c>
      <c r="F330" s="353" t="s">
        <v>681</v>
      </c>
      <c r="G330" s="350"/>
      <c r="H330" s="354">
        <v>1</v>
      </c>
      <c r="I330" s="350"/>
      <c r="J330" s="350"/>
      <c r="K330" s="350"/>
      <c r="L330" s="119"/>
      <c r="M330" s="122"/>
      <c r="N330" s="123"/>
      <c r="O330" s="123"/>
      <c r="P330" s="123"/>
      <c r="Q330" s="123"/>
      <c r="R330" s="123"/>
      <c r="S330" s="123"/>
      <c r="T330" s="124"/>
      <c r="AT330" s="120" t="s">
        <v>171</v>
      </c>
      <c r="AU330" s="120" t="s">
        <v>90</v>
      </c>
      <c r="AV330" s="12" t="s">
        <v>90</v>
      </c>
      <c r="AW330" s="12" t="s">
        <v>42</v>
      </c>
      <c r="AX330" s="12" t="s">
        <v>82</v>
      </c>
      <c r="AY330" s="120" t="s">
        <v>163</v>
      </c>
    </row>
    <row r="331" spans="1:51" s="13" customFormat="1" ht="13.5">
      <c r="A331" s="355"/>
      <c r="B331" s="356"/>
      <c r="C331" s="355"/>
      <c r="D331" s="346" t="s">
        <v>171</v>
      </c>
      <c r="E331" s="357" t="s">
        <v>5</v>
      </c>
      <c r="F331" s="358" t="s">
        <v>653</v>
      </c>
      <c r="G331" s="355"/>
      <c r="H331" s="359">
        <v>1</v>
      </c>
      <c r="I331" s="355"/>
      <c r="J331" s="355"/>
      <c r="K331" s="355"/>
      <c r="L331" s="125"/>
      <c r="M331" s="127"/>
      <c r="N331" s="128"/>
      <c r="O331" s="128"/>
      <c r="P331" s="128"/>
      <c r="Q331" s="128"/>
      <c r="R331" s="128"/>
      <c r="S331" s="128"/>
      <c r="T331" s="129"/>
      <c r="AT331" s="126" t="s">
        <v>171</v>
      </c>
      <c r="AU331" s="126" t="s">
        <v>90</v>
      </c>
      <c r="AV331" s="13" t="s">
        <v>93</v>
      </c>
      <c r="AW331" s="13" t="s">
        <v>42</v>
      </c>
      <c r="AX331" s="13" t="s">
        <v>82</v>
      </c>
      <c r="AY331" s="126" t="s">
        <v>163</v>
      </c>
    </row>
    <row r="332" spans="1:51" s="14" customFormat="1" ht="13.5">
      <c r="A332" s="360"/>
      <c r="B332" s="361"/>
      <c r="C332" s="360"/>
      <c r="D332" s="362" t="s">
        <v>171</v>
      </c>
      <c r="E332" s="363" t="s">
        <v>5</v>
      </c>
      <c r="F332" s="364" t="s">
        <v>185</v>
      </c>
      <c r="G332" s="360"/>
      <c r="H332" s="365">
        <v>3</v>
      </c>
      <c r="I332" s="360"/>
      <c r="J332" s="360"/>
      <c r="K332" s="360"/>
      <c r="L332" s="130"/>
      <c r="M332" s="131"/>
      <c r="N332" s="132"/>
      <c r="O332" s="132"/>
      <c r="P332" s="132"/>
      <c r="Q332" s="132"/>
      <c r="R332" s="132"/>
      <c r="S332" s="132"/>
      <c r="T332" s="133"/>
      <c r="AT332" s="134" t="s">
        <v>171</v>
      </c>
      <c r="AU332" s="134" t="s">
        <v>90</v>
      </c>
      <c r="AV332" s="14" t="s">
        <v>96</v>
      </c>
      <c r="AW332" s="14" t="s">
        <v>42</v>
      </c>
      <c r="AX332" s="14" t="s">
        <v>44</v>
      </c>
      <c r="AY332" s="134" t="s">
        <v>163</v>
      </c>
    </row>
    <row r="333" spans="1:65" s="1" customFormat="1" ht="22.5" customHeight="1">
      <c r="A333" s="267"/>
      <c r="B333" s="268"/>
      <c r="C333" s="367" t="s">
        <v>420</v>
      </c>
      <c r="D333" s="367" t="s">
        <v>256</v>
      </c>
      <c r="E333" s="368" t="s">
        <v>434</v>
      </c>
      <c r="F333" s="369" t="s">
        <v>435</v>
      </c>
      <c r="G333" s="370" t="s">
        <v>168</v>
      </c>
      <c r="H333" s="371">
        <v>3</v>
      </c>
      <c r="I333" s="137"/>
      <c r="J333" s="372">
        <f>ROUND(I333*H333,2)</f>
        <v>0</v>
      </c>
      <c r="K333" s="369" t="s">
        <v>169</v>
      </c>
      <c r="L333" s="138"/>
      <c r="M333" s="139" t="s">
        <v>5</v>
      </c>
      <c r="N333" s="140" t="s">
        <v>53</v>
      </c>
      <c r="O333" s="39"/>
      <c r="P333" s="110">
        <f>O333*H333</f>
        <v>0</v>
      </c>
      <c r="Q333" s="110">
        <v>0.027</v>
      </c>
      <c r="R333" s="110">
        <f>Q333*H333</f>
        <v>0.081</v>
      </c>
      <c r="S333" s="110">
        <v>0</v>
      </c>
      <c r="T333" s="111">
        <f>S333*H333</f>
        <v>0</v>
      </c>
      <c r="AR333" s="24" t="s">
        <v>423</v>
      </c>
      <c r="AT333" s="24" t="s">
        <v>256</v>
      </c>
      <c r="AU333" s="24" t="s">
        <v>90</v>
      </c>
      <c r="AY333" s="24" t="s">
        <v>163</v>
      </c>
      <c r="BE333" s="112">
        <f>IF(N333="základní",J333,0)</f>
        <v>0</v>
      </c>
      <c r="BF333" s="112">
        <f>IF(N333="snížená",J333,0)</f>
        <v>0</v>
      </c>
      <c r="BG333" s="112">
        <f>IF(N333="zákl. přenesená",J333,0)</f>
        <v>0</v>
      </c>
      <c r="BH333" s="112">
        <f>IF(N333="sníž. přenesená",J333,0)</f>
        <v>0</v>
      </c>
      <c r="BI333" s="112">
        <f>IF(N333="nulová",J333,0)</f>
        <v>0</v>
      </c>
      <c r="BJ333" s="24" t="s">
        <v>44</v>
      </c>
      <c r="BK333" s="112">
        <f>ROUND(I333*H333,2)</f>
        <v>0</v>
      </c>
      <c r="BL333" s="24" t="s">
        <v>333</v>
      </c>
      <c r="BM333" s="24" t="s">
        <v>727</v>
      </c>
    </row>
    <row r="334" spans="1:65" s="1" customFormat="1" ht="22.5" customHeight="1">
      <c r="A334" s="267"/>
      <c r="B334" s="268"/>
      <c r="C334" s="367" t="s">
        <v>425</v>
      </c>
      <c r="D334" s="367" t="s">
        <v>256</v>
      </c>
      <c r="E334" s="368" t="s">
        <v>728</v>
      </c>
      <c r="F334" s="369" t="s">
        <v>729</v>
      </c>
      <c r="G334" s="370" t="s">
        <v>168</v>
      </c>
      <c r="H334" s="371">
        <v>1</v>
      </c>
      <c r="I334" s="137"/>
      <c r="J334" s="372">
        <f>ROUND(I334*H334,2)</f>
        <v>0</v>
      </c>
      <c r="K334" s="369" t="s">
        <v>5</v>
      </c>
      <c r="L334" s="138"/>
      <c r="M334" s="139" t="s">
        <v>5</v>
      </c>
      <c r="N334" s="140" t="s">
        <v>53</v>
      </c>
      <c r="O334" s="39"/>
      <c r="P334" s="110">
        <f>O334*H334</f>
        <v>0</v>
      </c>
      <c r="Q334" s="110">
        <v>0</v>
      </c>
      <c r="R334" s="110">
        <f>Q334*H334</f>
        <v>0</v>
      </c>
      <c r="S334" s="110">
        <v>0</v>
      </c>
      <c r="T334" s="111">
        <f>S334*H334</f>
        <v>0</v>
      </c>
      <c r="AR334" s="24" t="s">
        <v>423</v>
      </c>
      <c r="AT334" s="24" t="s">
        <v>256</v>
      </c>
      <c r="AU334" s="24" t="s">
        <v>90</v>
      </c>
      <c r="AY334" s="24" t="s">
        <v>163</v>
      </c>
      <c r="BE334" s="112">
        <f>IF(N334="základní",J334,0)</f>
        <v>0</v>
      </c>
      <c r="BF334" s="112">
        <f>IF(N334="snížená",J334,0)</f>
        <v>0</v>
      </c>
      <c r="BG334" s="112">
        <f>IF(N334="zákl. přenesená",J334,0)</f>
        <v>0</v>
      </c>
      <c r="BH334" s="112">
        <f>IF(N334="sníž. přenesená",J334,0)</f>
        <v>0</v>
      </c>
      <c r="BI334" s="112">
        <f>IF(N334="nulová",J334,0)</f>
        <v>0</v>
      </c>
      <c r="BJ334" s="24" t="s">
        <v>44</v>
      </c>
      <c r="BK334" s="112">
        <f>ROUND(I334*H334,2)</f>
        <v>0</v>
      </c>
      <c r="BL334" s="24" t="s">
        <v>333</v>
      </c>
      <c r="BM334" s="24" t="s">
        <v>730</v>
      </c>
    </row>
    <row r="335" spans="1:65" s="1" customFormat="1" ht="31.5" customHeight="1">
      <c r="A335" s="267"/>
      <c r="B335" s="268"/>
      <c r="C335" s="338" t="s">
        <v>433</v>
      </c>
      <c r="D335" s="338" t="s">
        <v>165</v>
      </c>
      <c r="E335" s="339" t="s">
        <v>441</v>
      </c>
      <c r="F335" s="340" t="s">
        <v>442</v>
      </c>
      <c r="G335" s="341" t="s">
        <v>168</v>
      </c>
      <c r="H335" s="342">
        <v>4</v>
      </c>
      <c r="I335" s="107"/>
      <c r="J335" s="343">
        <f>ROUND(I335*H335,2)</f>
        <v>0</v>
      </c>
      <c r="K335" s="340" t="s">
        <v>169</v>
      </c>
      <c r="L335" s="38"/>
      <c r="M335" s="108" t="s">
        <v>5</v>
      </c>
      <c r="N335" s="109" t="s">
        <v>53</v>
      </c>
      <c r="O335" s="39"/>
      <c r="P335" s="110">
        <f>O335*H335</f>
        <v>0</v>
      </c>
      <c r="Q335" s="110">
        <v>0</v>
      </c>
      <c r="R335" s="110">
        <f>Q335*H335</f>
        <v>0</v>
      </c>
      <c r="S335" s="110">
        <v>0</v>
      </c>
      <c r="T335" s="111">
        <f>S335*H335</f>
        <v>0</v>
      </c>
      <c r="AR335" s="24" t="s">
        <v>333</v>
      </c>
      <c r="AT335" s="24" t="s">
        <v>165</v>
      </c>
      <c r="AU335" s="24" t="s">
        <v>90</v>
      </c>
      <c r="AY335" s="24" t="s">
        <v>163</v>
      </c>
      <c r="BE335" s="112">
        <f>IF(N335="základní",J335,0)</f>
        <v>0</v>
      </c>
      <c r="BF335" s="112">
        <f>IF(N335="snížená",J335,0)</f>
        <v>0</v>
      </c>
      <c r="BG335" s="112">
        <f>IF(N335="zákl. přenesená",J335,0)</f>
        <v>0</v>
      </c>
      <c r="BH335" s="112">
        <f>IF(N335="sníž. přenesená",J335,0)</f>
        <v>0</v>
      </c>
      <c r="BI335" s="112">
        <f>IF(N335="nulová",J335,0)</f>
        <v>0</v>
      </c>
      <c r="BJ335" s="24" t="s">
        <v>44</v>
      </c>
      <c r="BK335" s="112">
        <f>ROUND(I335*H335,2)</f>
        <v>0</v>
      </c>
      <c r="BL335" s="24" t="s">
        <v>333</v>
      </c>
      <c r="BM335" s="24" t="s">
        <v>731</v>
      </c>
    </row>
    <row r="336" spans="1:47" s="1" customFormat="1" ht="148.5">
      <c r="A336" s="267"/>
      <c r="B336" s="268"/>
      <c r="C336" s="267"/>
      <c r="D336" s="346" t="s">
        <v>190</v>
      </c>
      <c r="E336" s="267"/>
      <c r="F336" s="366" t="s">
        <v>418</v>
      </c>
      <c r="G336" s="267"/>
      <c r="H336" s="267"/>
      <c r="I336" s="267"/>
      <c r="J336" s="267"/>
      <c r="K336" s="267"/>
      <c r="L336" s="38"/>
      <c r="M336" s="136"/>
      <c r="N336" s="39"/>
      <c r="O336" s="39"/>
      <c r="P336" s="39"/>
      <c r="Q336" s="39"/>
      <c r="R336" s="39"/>
      <c r="S336" s="39"/>
      <c r="T336" s="60"/>
      <c r="AT336" s="24" t="s">
        <v>190</v>
      </c>
      <c r="AU336" s="24" t="s">
        <v>90</v>
      </c>
    </row>
    <row r="337" spans="1:51" s="11" customFormat="1" ht="13.5">
      <c r="A337" s="344"/>
      <c r="B337" s="345"/>
      <c r="C337" s="344"/>
      <c r="D337" s="346" t="s">
        <v>171</v>
      </c>
      <c r="E337" s="347" t="s">
        <v>5</v>
      </c>
      <c r="F337" s="348" t="s">
        <v>172</v>
      </c>
      <c r="G337" s="344"/>
      <c r="H337" s="349" t="s">
        <v>5</v>
      </c>
      <c r="I337" s="344"/>
      <c r="J337" s="344"/>
      <c r="K337" s="344"/>
      <c r="L337" s="113"/>
      <c r="M337" s="116"/>
      <c r="N337" s="117"/>
      <c r="O337" s="117"/>
      <c r="P337" s="117"/>
      <c r="Q337" s="117"/>
      <c r="R337" s="117"/>
      <c r="S337" s="117"/>
      <c r="T337" s="118"/>
      <c r="AT337" s="114" t="s">
        <v>171</v>
      </c>
      <c r="AU337" s="114" t="s">
        <v>90</v>
      </c>
      <c r="AV337" s="11" t="s">
        <v>44</v>
      </c>
      <c r="AW337" s="11" t="s">
        <v>42</v>
      </c>
      <c r="AX337" s="11" t="s">
        <v>82</v>
      </c>
      <c r="AY337" s="114" t="s">
        <v>163</v>
      </c>
    </row>
    <row r="338" spans="1:51" s="12" customFormat="1" ht="13.5">
      <c r="A338" s="350"/>
      <c r="B338" s="351"/>
      <c r="C338" s="350"/>
      <c r="D338" s="346" t="s">
        <v>171</v>
      </c>
      <c r="E338" s="352" t="s">
        <v>5</v>
      </c>
      <c r="F338" s="353" t="s">
        <v>685</v>
      </c>
      <c r="G338" s="350"/>
      <c r="H338" s="354">
        <v>1</v>
      </c>
      <c r="I338" s="350"/>
      <c r="J338" s="350"/>
      <c r="K338" s="350"/>
      <c r="L338" s="119"/>
      <c r="M338" s="122"/>
      <c r="N338" s="123"/>
      <c r="O338" s="123"/>
      <c r="P338" s="123"/>
      <c r="Q338" s="123"/>
      <c r="R338" s="123"/>
      <c r="S338" s="123"/>
      <c r="T338" s="124"/>
      <c r="AT338" s="120" t="s">
        <v>171</v>
      </c>
      <c r="AU338" s="120" t="s">
        <v>90</v>
      </c>
      <c r="AV338" s="12" t="s">
        <v>90</v>
      </c>
      <c r="AW338" s="12" t="s">
        <v>42</v>
      </c>
      <c r="AX338" s="12" t="s">
        <v>82</v>
      </c>
      <c r="AY338" s="120" t="s">
        <v>163</v>
      </c>
    </row>
    <row r="339" spans="1:51" s="12" customFormat="1" ht="13.5">
      <c r="A339" s="350"/>
      <c r="B339" s="351"/>
      <c r="C339" s="350"/>
      <c r="D339" s="346" t="s">
        <v>171</v>
      </c>
      <c r="E339" s="352" t="s">
        <v>5</v>
      </c>
      <c r="F339" s="353" t="s">
        <v>686</v>
      </c>
      <c r="G339" s="350"/>
      <c r="H339" s="354">
        <v>1</v>
      </c>
      <c r="I339" s="350"/>
      <c r="J339" s="350"/>
      <c r="K339" s="350"/>
      <c r="L339" s="119"/>
      <c r="M339" s="122"/>
      <c r="N339" s="123"/>
      <c r="O339" s="123"/>
      <c r="P339" s="123"/>
      <c r="Q339" s="123"/>
      <c r="R339" s="123"/>
      <c r="S339" s="123"/>
      <c r="T339" s="124"/>
      <c r="AT339" s="120" t="s">
        <v>171</v>
      </c>
      <c r="AU339" s="120" t="s">
        <v>90</v>
      </c>
      <c r="AV339" s="12" t="s">
        <v>90</v>
      </c>
      <c r="AW339" s="12" t="s">
        <v>42</v>
      </c>
      <c r="AX339" s="12" t="s">
        <v>82</v>
      </c>
      <c r="AY339" s="120" t="s">
        <v>163</v>
      </c>
    </row>
    <row r="340" spans="1:51" s="13" customFormat="1" ht="13.5">
      <c r="A340" s="355"/>
      <c r="B340" s="356"/>
      <c r="C340" s="355"/>
      <c r="D340" s="346" t="s">
        <v>171</v>
      </c>
      <c r="E340" s="357" t="s">
        <v>5</v>
      </c>
      <c r="F340" s="358" t="s">
        <v>176</v>
      </c>
      <c r="G340" s="355"/>
      <c r="H340" s="359">
        <v>2</v>
      </c>
      <c r="I340" s="355"/>
      <c r="J340" s="355"/>
      <c r="K340" s="355"/>
      <c r="L340" s="125"/>
      <c r="M340" s="127"/>
      <c r="N340" s="128"/>
      <c r="O340" s="128"/>
      <c r="P340" s="128"/>
      <c r="Q340" s="128"/>
      <c r="R340" s="128"/>
      <c r="S340" s="128"/>
      <c r="T340" s="129"/>
      <c r="AT340" s="126" t="s">
        <v>171</v>
      </c>
      <c r="AU340" s="126" t="s">
        <v>90</v>
      </c>
      <c r="AV340" s="13" t="s">
        <v>93</v>
      </c>
      <c r="AW340" s="13" t="s">
        <v>42</v>
      </c>
      <c r="AX340" s="13" t="s">
        <v>82</v>
      </c>
      <c r="AY340" s="126" t="s">
        <v>163</v>
      </c>
    </row>
    <row r="341" spans="1:51" s="12" customFormat="1" ht="13.5">
      <c r="A341" s="350"/>
      <c r="B341" s="351"/>
      <c r="C341" s="350"/>
      <c r="D341" s="346" t="s">
        <v>171</v>
      </c>
      <c r="E341" s="352" t="s">
        <v>5</v>
      </c>
      <c r="F341" s="353" t="s">
        <v>687</v>
      </c>
      <c r="G341" s="350"/>
      <c r="H341" s="354">
        <v>1</v>
      </c>
      <c r="I341" s="350"/>
      <c r="J341" s="350"/>
      <c r="K341" s="350"/>
      <c r="L341" s="119"/>
      <c r="M341" s="122"/>
      <c r="N341" s="123"/>
      <c r="O341" s="123"/>
      <c r="P341" s="123"/>
      <c r="Q341" s="123"/>
      <c r="R341" s="123"/>
      <c r="S341" s="123"/>
      <c r="T341" s="124"/>
      <c r="AT341" s="120" t="s">
        <v>171</v>
      </c>
      <c r="AU341" s="120" t="s">
        <v>90</v>
      </c>
      <c r="AV341" s="12" t="s">
        <v>90</v>
      </c>
      <c r="AW341" s="12" t="s">
        <v>42</v>
      </c>
      <c r="AX341" s="12" t="s">
        <v>82</v>
      </c>
      <c r="AY341" s="120" t="s">
        <v>163</v>
      </c>
    </row>
    <row r="342" spans="1:51" s="12" customFormat="1" ht="13.5">
      <c r="A342" s="350"/>
      <c r="B342" s="351"/>
      <c r="C342" s="350"/>
      <c r="D342" s="346" t="s">
        <v>171</v>
      </c>
      <c r="E342" s="352" t="s">
        <v>5</v>
      </c>
      <c r="F342" s="353" t="s">
        <v>688</v>
      </c>
      <c r="G342" s="350"/>
      <c r="H342" s="354">
        <v>1</v>
      </c>
      <c r="I342" s="350"/>
      <c r="J342" s="350"/>
      <c r="K342" s="350"/>
      <c r="L342" s="119"/>
      <c r="M342" s="122"/>
      <c r="N342" s="123"/>
      <c r="O342" s="123"/>
      <c r="P342" s="123"/>
      <c r="Q342" s="123"/>
      <c r="R342" s="123"/>
      <c r="S342" s="123"/>
      <c r="T342" s="124"/>
      <c r="AT342" s="120" t="s">
        <v>171</v>
      </c>
      <c r="AU342" s="120" t="s">
        <v>90</v>
      </c>
      <c r="AV342" s="12" t="s">
        <v>90</v>
      </c>
      <c r="AW342" s="12" t="s">
        <v>42</v>
      </c>
      <c r="AX342" s="12" t="s">
        <v>82</v>
      </c>
      <c r="AY342" s="120" t="s">
        <v>163</v>
      </c>
    </row>
    <row r="343" spans="1:51" s="13" customFormat="1" ht="13.5">
      <c r="A343" s="355"/>
      <c r="B343" s="356"/>
      <c r="C343" s="355"/>
      <c r="D343" s="346" t="s">
        <v>171</v>
      </c>
      <c r="E343" s="357" t="s">
        <v>5</v>
      </c>
      <c r="F343" s="358" t="s">
        <v>179</v>
      </c>
      <c r="G343" s="355"/>
      <c r="H343" s="359">
        <v>2</v>
      </c>
      <c r="I343" s="355"/>
      <c r="J343" s="355"/>
      <c r="K343" s="355"/>
      <c r="L343" s="125"/>
      <c r="M343" s="127"/>
      <c r="N343" s="128"/>
      <c r="O343" s="128"/>
      <c r="P343" s="128"/>
      <c r="Q343" s="128"/>
      <c r="R343" s="128"/>
      <c r="S343" s="128"/>
      <c r="T343" s="129"/>
      <c r="AT343" s="126" t="s">
        <v>171</v>
      </c>
      <c r="AU343" s="126" t="s">
        <v>90</v>
      </c>
      <c r="AV343" s="13" t="s">
        <v>93</v>
      </c>
      <c r="AW343" s="13" t="s">
        <v>42</v>
      </c>
      <c r="AX343" s="13" t="s">
        <v>82</v>
      </c>
      <c r="AY343" s="126" t="s">
        <v>163</v>
      </c>
    </row>
    <row r="344" spans="1:51" s="14" customFormat="1" ht="13.5">
      <c r="A344" s="360"/>
      <c r="B344" s="361"/>
      <c r="C344" s="360"/>
      <c r="D344" s="362" t="s">
        <v>171</v>
      </c>
      <c r="E344" s="363" t="s">
        <v>5</v>
      </c>
      <c r="F344" s="364" t="s">
        <v>185</v>
      </c>
      <c r="G344" s="360"/>
      <c r="H344" s="365">
        <v>4</v>
      </c>
      <c r="I344" s="360"/>
      <c r="J344" s="360"/>
      <c r="K344" s="360"/>
      <c r="L344" s="130"/>
      <c r="M344" s="131"/>
      <c r="N344" s="132"/>
      <c r="O344" s="132"/>
      <c r="P344" s="132"/>
      <c r="Q344" s="132"/>
      <c r="R344" s="132"/>
      <c r="S344" s="132"/>
      <c r="T344" s="133"/>
      <c r="AT344" s="134" t="s">
        <v>171</v>
      </c>
      <c r="AU344" s="134" t="s">
        <v>90</v>
      </c>
      <c r="AV344" s="14" t="s">
        <v>96</v>
      </c>
      <c r="AW344" s="14" t="s">
        <v>42</v>
      </c>
      <c r="AX344" s="14" t="s">
        <v>44</v>
      </c>
      <c r="AY344" s="134" t="s">
        <v>163</v>
      </c>
    </row>
    <row r="345" spans="1:65" s="1" customFormat="1" ht="22.5" customHeight="1">
      <c r="A345" s="267"/>
      <c r="B345" s="268"/>
      <c r="C345" s="367" t="s">
        <v>423</v>
      </c>
      <c r="D345" s="367" t="s">
        <v>256</v>
      </c>
      <c r="E345" s="368" t="s">
        <v>458</v>
      </c>
      <c r="F345" s="369" t="s">
        <v>459</v>
      </c>
      <c r="G345" s="370" t="s">
        <v>168</v>
      </c>
      <c r="H345" s="371">
        <v>4</v>
      </c>
      <c r="I345" s="137"/>
      <c r="J345" s="372">
        <f>ROUND(I345*H345,2)</f>
        <v>0</v>
      </c>
      <c r="K345" s="369" t="s">
        <v>169</v>
      </c>
      <c r="L345" s="138"/>
      <c r="M345" s="139" t="s">
        <v>5</v>
      </c>
      <c r="N345" s="140" t="s">
        <v>53</v>
      </c>
      <c r="O345" s="39"/>
      <c r="P345" s="110">
        <f>O345*H345</f>
        <v>0</v>
      </c>
      <c r="Q345" s="110">
        <v>0.047</v>
      </c>
      <c r="R345" s="110">
        <f>Q345*H345</f>
        <v>0.188</v>
      </c>
      <c r="S345" s="110">
        <v>0</v>
      </c>
      <c r="T345" s="111">
        <f>S345*H345</f>
        <v>0</v>
      </c>
      <c r="AR345" s="24" t="s">
        <v>423</v>
      </c>
      <c r="AT345" s="24" t="s">
        <v>256</v>
      </c>
      <c r="AU345" s="24" t="s">
        <v>90</v>
      </c>
      <c r="AY345" s="24" t="s">
        <v>163</v>
      </c>
      <c r="BE345" s="112">
        <f>IF(N345="základní",J345,0)</f>
        <v>0</v>
      </c>
      <c r="BF345" s="112">
        <f>IF(N345="snížená",J345,0)</f>
        <v>0</v>
      </c>
      <c r="BG345" s="112">
        <f>IF(N345="zákl. přenesená",J345,0)</f>
        <v>0</v>
      </c>
      <c r="BH345" s="112">
        <f>IF(N345="sníž. přenesená",J345,0)</f>
        <v>0</v>
      </c>
      <c r="BI345" s="112">
        <f>IF(N345="nulová",J345,0)</f>
        <v>0</v>
      </c>
      <c r="BJ345" s="24" t="s">
        <v>44</v>
      </c>
      <c r="BK345" s="112">
        <f>ROUND(I345*H345,2)</f>
        <v>0</v>
      </c>
      <c r="BL345" s="24" t="s">
        <v>333</v>
      </c>
      <c r="BM345" s="24" t="s">
        <v>732</v>
      </c>
    </row>
    <row r="346" spans="1:65" s="1" customFormat="1" ht="22.5" customHeight="1">
      <c r="A346" s="267"/>
      <c r="B346" s="268"/>
      <c r="C346" s="367" t="s">
        <v>440</v>
      </c>
      <c r="D346" s="367" t="s">
        <v>256</v>
      </c>
      <c r="E346" s="368" t="s">
        <v>733</v>
      </c>
      <c r="F346" s="369" t="s">
        <v>734</v>
      </c>
      <c r="G346" s="370" t="s">
        <v>168</v>
      </c>
      <c r="H346" s="371">
        <v>2</v>
      </c>
      <c r="I346" s="137"/>
      <c r="J346" s="372">
        <f>ROUND(I346*H346,2)</f>
        <v>0</v>
      </c>
      <c r="K346" s="369" t="s">
        <v>5</v>
      </c>
      <c r="L346" s="138"/>
      <c r="M346" s="139" t="s">
        <v>5</v>
      </c>
      <c r="N346" s="140" t="s">
        <v>53</v>
      </c>
      <c r="O346" s="39"/>
      <c r="P346" s="110">
        <f>O346*H346</f>
        <v>0</v>
      </c>
      <c r="Q346" s="110">
        <v>0</v>
      </c>
      <c r="R346" s="110">
        <f>Q346*H346</f>
        <v>0</v>
      </c>
      <c r="S346" s="110">
        <v>0</v>
      </c>
      <c r="T346" s="111">
        <f>S346*H346</f>
        <v>0</v>
      </c>
      <c r="AR346" s="24" t="s">
        <v>423</v>
      </c>
      <c r="AT346" s="24" t="s">
        <v>256</v>
      </c>
      <c r="AU346" s="24" t="s">
        <v>90</v>
      </c>
      <c r="AY346" s="24" t="s">
        <v>163</v>
      </c>
      <c r="BE346" s="112">
        <f>IF(N346="základní",J346,0)</f>
        <v>0</v>
      </c>
      <c r="BF346" s="112">
        <f>IF(N346="snížená",J346,0)</f>
        <v>0</v>
      </c>
      <c r="BG346" s="112">
        <f>IF(N346="zákl. přenesená",J346,0)</f>
        <v>0</v>
      </c>
      <c r="BH346" s="112">
        <f>IF(N346="sníž. přenesená",J346,0)</f>
        <v>0</v>
      </c>
      <c r="BI346" s="112">
        <f>IF(N346="nulová",J346,0)</f>
        <v>0</v>
      </c>
      <c r="BJ346" s="24" t="s">
        <v>44</v>
      </c>
      <c r="BK346" s="112">
        <f>ROUND(I346*H346,2)</f>
        <v>0</v>
      </c>
      <c r="BL346" s="24" t="s">
        <v>333</v>
      </c>
      <c r="BM346" s="24" t="s">
        <v>735</v>
      </c>
    </row>
    <row r="347" spans="1:65" s="1" customFormat="1" ht="22.5" customHeight="1">
      <c r="A347" s="267"/>
      <c r="B347" s="268"/>
      <c r="C347" s="338" t="s">
        <v>457</v>
      </c>
      <c r="D347" s="338" t="s">
        <v>165</v>
      </c>
      <c r="E347" s="339" t="s">
        <v>466</v>
      </c>
      <c r="F347" s="340" t="s">
        <v>467</v>
      </c>
      <c r="G347" s="341" t="s">
        <v>168</v>
      </c>
      <c r="H347" s="342">
        <v>4</v>
      </c>
      <c r="I347" s="107"/>
      <c r="J347" s="343">
        <f>ROUND(I347*H347,2)</f>
        <v>0</v>
      </c>
      <c r="K347" s="340" t="s">
        <v>5</v>
      </c>
      <c r="L347" s="38"/>
      <c r="M347" s="108" t="s">
        <v>5</v>
      </c>
      <c r="N347" s="109" t="s">
        <v>53</v>
      </c>
      <c r="O347" s="39"/>
      <c r="P347" s="110">
        <f>O347*H347</f>
        <v>0</v>
      </c>
      <c r="Q347" s="110">
        <v>0</v>
      </c>
      <c r="R347" s="110">
        <f>Q347*H347</f>
        <v>0</v>
      </c>
      <c r="S347" s="110">
        <v>0</v>
      </c>
      <c r="T347" s="111">
        <f>S347*H347</f>
        <v>0</v>
      </c>
      <c r="AR347" s="24" t="s">
        <v>333</v>
      </c>
      <c r="AT347" s="24" t="s">
        <v>165</v>
      </c>
      <c r="AU347" s="24" t="s">
        <v>90</v>
      </c>
      <c r="AY347" s="24" t="s">
        <v>163</v>
      </c>
      <c r="BE347" s="112">
        <f>IF(N347="základní",J347,0)</f>
        <v>0</v>
      </c>
      <c r="BF347" s="112">
        <f>IF(N347="snížená",J347,0)</f>
        <v>0</v>
      </c>
      <c r="BG347" s="112">
        <f>IF(N347="zákl. přenesená",J347,0)</f>
        <v>0</v>
      </c>
      <c r="BH347" s="112">
        <f>IF(N347="sníž. přenesená",J347,0)</f>
        <v>0</v>
      </c>
      <c r="BI347" s="112">
        <f>IF(N347="nulová",J347,0)</f>
        <v>0</v>
      </c>
      <c r="BJ347" s="24" t="s">
        <v>44</v>
      </c>
      <c r="BK347" s="112">
        <f>ROUND(I347*H347,2)</f>
        <v>0</v>
      </c>
      <c r="BL347" s="24" t="s">
        <v>333</v>
      </c>
      <c r="BM347" s="24" t="s">
        <v>736</v>
      </c>
    </row>
    <row r="348" spans="1:51" s="11" customFormat="1" ht="13.5">
      <c r="A348" s="344"/>
      <c r="B348" s="345"/>
      <c r="C348" s="344"/>
      <c r="D348" s="346" t="s">
        <v>171</v>
      </c>
      <c r="E348" s="347" t="s">
        <v>5</v>
      </c>
      <c r="F348" s="348" t="s">
        <v>172</v>
      </c>
      <c r="G348" s="344"/>
      <c r="H348" s="349" t="s">
        <v>5</v>
      </c>
      <c r="I348" s="344"/>
      <c r="J348" s="344"/>
      <c r="K348" s="344"/>
      <c r="L348" s="113"/>
      <c r="M348" s="116"/>
      <c r="N348" s="117"/>
      <c r="O348" s="117"/>
      <c r="P348" s="117"/>
      <c r="Q348" s="117"/>
      <c r="R348" s="117"/>
      <c r="S348" s="117"/>
      <c r="T348" s="118"/>
      <c r="AT348" s="114" t="s">
        <v>171</v>
      </c>
      <c r="AU348" s="114" t="s">
        <v>90</v>
      </c>
      <c r="AV348" s="11" t="s">
        <v>44</v>
      </c>
      <c r="AW348" s="11" t="s">
        <v>42</v>
      </c>
      <c r="AX348" s="11" t="s">
        <v>82</v>
      </c>
      <c r="AY348" s="114" t="s">
        <v>163</v>
      </c>
    </row>
    <row r="349" spans="1:51" s="11" customFormat="1" ht="13.5">
      <c r="A349" s="344"/>
      <c r="B349" s="345"/>
      <c r="C349" s="344"/>
      <c r="D349" s="346" t="s">
        <v>171</v>
      </c>
      <c r="E349" s="347" t="s">
        <v>5</v>
      </c>
      <c r="F349" s="348" t="s">
        <v>172</v>
      </c>
      <c r="G349" s="344"/>
      <c r="H349" s="349" t="s">
        <v>5</v>
      </c>
      <c r="I349" s="344"/>
      <c r="J349" s="344"/>
      <c r="K349" s="344"/>
      <c r="L349" s="113"/>
      <c r="M349" s="116"/>
      <c r="N349" s="117"/>
      <c r="O349" s="117"/>
      <c r="P349" s="117"/>
      <c r="Q349" s="117"/>
      <c r="R349" s="117"/>
      <c r="S349" s="117"/>
      <c r="T349" s="118"/>
      <c r="AT349" s="114" t="s">
        <v>171</v>
      </c>
      <c r="AU349" s="114" t="s">
        <v>90</v>
      </c>
      <c r="AV349" s="11" t="s">
        <v>44</v>
      </c>
      <c r="AW349" s="11" t="s">
        <v>42</v>
      </c>
      <c r="AX349" s="11" t="s">
        <v>82</v>
      </c>
      <c r="AY349" s="114" t="s">
        <v>163</v>
      </c>
    </row>
    <row r="350" spans="1:51" s="12" customFormat="1" ht="13.5">
      <c r="A350" s="350"/>
      <c r="B350" s="351"/>
      <c r="C350" s="350"/>
      <c r="D350" s="346" t="s">
        <v>171</v>
      </c>
      <c r="E350" s="352" t="s">
        <v>5</v>
      </c>
      <c r="F350" s="353" t="s">
        <v>685</v>
      </c>
      <c r="G350" s="350"/>
      <c r="H350" s="354">
        <v>1</v>
      </c>
      <c r="I350" s="350"/>
      <c r="J350" s="350"/>
      <c r="K350" s="350"/>
      <c r="L350" s="119"/>
      <c r="M350" s="122"/>
      <c r="N350" s="123"/>
      <c r="O350" s="123"/>
      <c r="P350" s="123"/>
      <c r="Q350" s="123"/>
      <c r="R350" s="123"/>
      <c r="S350" s="123"/>
      <c r="T350" s="124"/>
      <c r="AT350" s="120" t="s">
        <v>171</v>
      </c>
      <c r="AU350" s="120" t="s">
        <v>90</v>
      </c>
      <c r="AV350" s="12" t="s">
        <v>90</v>
      </c>
      <c r="AW350" s="12" t="s">
        <v>42</v>
      </c>
      <c r="AX350" s="12" t="s">
        <v>82</v>
      </c>
      <c r="AY350" s="120" t="s">
        <v>163</v>
      </c>
    </row>
    <row r="351" spans="1:51" s="12" customFormat="1" ht="13.5">
      <c r="A351" s="350"/>
      <c r="B351" s="351"/>
      <c r="C351" s="350"/>
      <c r="D351" s="346" t="s">
        <v>171</v>
      </c>
      <c r="E351" s="352" t="s">
        <v>5</v>
      </c>
      <c r="F351" s="353" t="s">
        <v>686</v>
      </c>
      <c r="G351" s="350"/>
      <c r="H351" s="354">
        <v>1</v>
      </c>
      <c r="I351" s="350"/>
      <c r="J351" s="350"/>
      <c r="K351" s="350"/>
      <c r="L351" s="119"/>
      <c r="M351" s="122"/>
      <c r="N351" s="123"/>
      <c r="O351" s="123"/>
      <c r="P351" s="123"/>
      <c r="Q351" s="123"/>
      <c r="R351" s="123"/>
      <c r="S351" s="123"/>
      <c r="T351" s="124"/>
      <c r="AT351" s="120" t="s">
        <v>171</v>
      </c>
      <c r="AU351" s="120" t="s">
        <v>90</v>
      </c>
      <c r="AV351" s="12" t="s">
        <v>90</v>
      </c>
      <c r="AW351" s="12" t="s">
        <v>42</v>
      </c>
      <c r="AX351" s="12" t="s">
        <v>82</v>
      </c>
      <c r="AY351" s="120" t="s">
        <v>163</v>
      </c>
    </row>
    <row r="352" spans="1:51" s="13" customFormat="1" ht="13.5">
      <c r="A352" s="355"/>
      <c r="B352" s="356"/>
      <c r="C352" s="355"/>
      <c r="D352" s="346" t="s">
        <v>171</v>
      </c>
      <c r="E352" s="357" t="s">
        <v>5</v>
      </c>
      <c r="F352" s="358" t="s">
        <v>176</v>
      </c>
      <c r="G352" s="355"/>
      <c r="H352" s="359">
        <v>2</v>
      </c>
      <c r="I352" s="355"/>
      <c r="J352" s="355"/>
      <c r="K352" s="355"/>
      <c r="L352" s="125"/>
      <c r="M352" s="127"/>
      <c r="N352" s="128"/>
      <c r="O352" s="128"/>
      <c r="P352" s="128"/>
      <c r="Q352" s="128"/>
      <c r="R352" s="128"/>
      <c r="S352" s="128"/>
      <c r="T352" s="129"/>
      <c r="AT352" s="126" t="s">
        <v>171</v>
      </c>
      <c r="AU352" s="126" t="s">
        <v>90</v>
      </c>
      <c r="AV352" s="13" t="s">
        <v>93</v>
      </c>
      <c r="AW352" s="13" t="s">
        <v>42</v>
      </c>
      <c r="AX352" s="13" t="s">
        <v>82</v>
      </c>
      <c r="AY352" s="126" t="s">
        <v>163</v>
      </c>
    </row>
    <row r="353" spans="1:51" s="12" customFormat="1" ht="13.5">
      <c r="A353" s="350"/>
      <c r="B353" s="351"/>
      <c r="C353" s="350"/>
      <c r="D353" s="346" t="s">
        <v>171</v>
      </c>
      <c r="E353" s="352" t="s">
        <v>5</v>
      </c>
      <c r="F353" s="353" t="s">
        <v>687</v>
      </c>
      <c r="G353" s="350"/>
      <c r="H353" s="354">
        <v>1</v>
      </c>
      <c r="I353" s="350"/>
      <c r="J353" s="350"/>
      <c r="K353" s="350"/>
      <c r="L353" s="119"/>
      <c r="M353" s="122"/>
      <c r="N353" s="123"/>
      <c r="O353" s="123"/>
      <c r="P353" s="123"/>
      <c r="Q353" s="123"/>
      <c r="R353" s="123"/>
      <c r="S353" s="123"/>
      <c r="T353" s="124"/>
      <c r="AT353" s="120" t="s">
        <v>171</v>
      </c>
      <c r="AU353" s="120" t="s">
        <v>90</v>
      </c>
      <c r="AV353" s="12" t="s">
        <v>90</v>
      </c>
      <c r="AW353" s="12" t="s">
        <v>42</v>
      </c>
      <c r="AX353" s="12" t="s">
        <v>82</v>
      </c>
      <c r="AY353" s="120" t="s">
        <v>163</v>
      </c>
    </row>
    <row r="354" spans="1:51" s="12" customFormat="1" ht="13.5">
      <c r="A354" s="350"/>
      <c r="B354" s="351"/>
      <c r="C354" s="350"/>
      <c r="D354" s="346" t="s">
        <v>171</v>
      </c>
      <c r="E354" s="352" t="s">
        <v>5</v>
      </c>
      <c r="F354" s="353" t="s">
        <v>688</v>
      </c>
      <c r="G354" s="350"/>
      <c r="H354" s="354">
        <v>1</v>
      </c>
      <c r="I354" s="350"/>
      <c r="J354" s="350"/>
      <c r="K354" s="350"/>
      <c r="L354" s="119"/>
      <c r="M354" s="122"/>
      <c r="N354" s="123"/>
      <c r="O354" s="123"/>
      <c r="P354" s="123"/>
      <c r="Q354" s="123"/>
      <c r="R354" s="123"/>
      <c r="S354" s="123"/>
      <c r="T354" s="124"/>
      <c r="AT354" s="120" t="s">
        <v>171</v>
      </c>
      <c r="AU354" s="120" t="s">
        <v>90</v>
      </c>
      <c r="AV354" s="12" t="s">
        <v>90</v>
      </c>
      <c r="AW354" s="12" t="s">
        <v>42</v>
      </c>
      <c r="AX354" s="12" t="s">
        <v>82</v>
      </c>
      <c r="AY354" s="120" t="s">
        <v>163</v>
      </c>
    </row>
    <row r="355" spans="1:51" s="13" customFormat="1" ht="13.5">
      <c r="A355" s="355"/>
      <c r="B355" s="356"/>
      <c r="C355" s="355"/>
      <c r="D355" s="346" t="s">
        <v>171</v>
      </c>
      <c r="E355" s="357" t="s">
        <v>5</v>
      </c>
      <c r="F355" s="358" t="s">
        <v>179</v>
      </c>
      <c r="G355" s="355"/>
      <c r="H355" s="359">
        <v>2</v>
      </c>
      <c r="I355" s="355"/>
      <c r="J355" s="355"/>
      <c r="K355" s="355"/>
      <c r="L355" s="125"/>
      <c r="M355" s="127"/>
      <c r="N355" s="128"/>
      <c r="O355" s="128"/>
      <c r="P355" s="128"/>
      <c r="Q355" s="128"/>
      <c r="R355" s="128"/>
      <c r="S355" s="128"/>
      <c r="T355" s="129"/>
      <c r="AT355" s="126" t="s">
        <v>171</v>
      </c>
      <c r="AU355" s="126" t="s">
        <v>90</v>
      </c>
      <c r="AV355" s="13" t="s">
        <v>93</v>
      </c>
      <c r="AW355" s="13" t="s">
        <v>42</v>
      </c>
      <c r="AX355" s="13" t="s">
        <v>82</v>
      </c>
      <c r="AY355" s="126" t="s">
        <v>163</v>
      </c>
    </row>
    <row r="356" spans="1:51" s="14" customFormat="1" ht="13.5">
      <c r="A356" s="360"/>
      <c r="B356" s="361"/>
      <c r="C356" s="360"/>
      <c r="D356" s="362" t="s">
        <v>171</v>
      </c>
      <c r="E356" s="363" t="s">
        <v>5</v>
      </c>
      <c r="F356" s="364" t="s">
        <v>185</v>
      </c>
      <c r="G356" s="360"/>
      <c r="H356" s="365">
        <v>4</v>
      </c>
      <c r="I356" s="360"/>
      <c r="J356" s="360"/>
      <c r="K356" s="360"/>
      <c r="L356" s="130"/>
      <c r="M356" s="131"/>
      <c r="N356" s="132"/>
      <c r="O356" s="132"/>
      <c r="P356" s="132"/>
      <c r="Q356" s="132"/>
      <c r="R356" s="132"/>
      <c r="S356" s="132"/>
      <c r="T356" s="133"/>
      <c r="AT356" s="134" t="s">
        <v>171</v>
      </c>
      <c r="AU356" s="134" t="s">
        <v>90</v>
      </c>
      <c r="AV356" s="14" t="s">
        <v>96</v>
      </c>
      <c r="AW356" s="14" t="s">
        <v>42</v>
      </c>
      <c r="AX356" s="14" t="s">
        <v>44</v>
      </c>
      <c r="AY356" s="134" t="s">
        <v>163</v>
      </c>
    </row>
    <row r="357" spans="1:65" s="1" customFormat="1" ht="22.5" customHeight="1">
      <c r="A357" s="267"/>
      <c r="B357" s="268"/>
      <c r="C357" s="367" t="s">
        <v>461</v>
      </c>
      <c r="D357" s="367" t="s">
        <v>256</v>
      </c>
      <c r="E357" s="368" t="s">
        <v>470</v>
      </c>
      <c r="F357" s="369" t="s">
        <v>471</v>
      </c>
      <c r="G357" s="370" t="s">
        <v>168</v>
      </c>
      <c r="H357" s="371">
        <v>4</v>
      </c>
      <c r="I357" s="137"/>
      <c r="J357" s="372">
        <f>ROUND(I357*H357,2)</f>
        <v>0</v>
      </c>
      <c r="K357" s="369" t="s">
        <v>5</v>
      </c>
      <c r="L357" s="138"/>
      <c r="M357" s="139" t="s">
        <v>5</v>
      </c>
      <c r="N357" s="140" t="s">
        <v>53</v>
      </c>
      <c r="O357" s="39"/>
      <c r="P357" s="110">
        <f>O357*H357</f>
        <v>0</v>
      </c>
      <c r="Q357" s="110">
        <v>0.0025</v>
      </c>
      <c r="R357" s="110">
        <f>Q357*H357</f>
        <v>0.01</v>
      </c>
      <c r="S357" s="110">
        <v>0</v>
      </c>
      <c r="T357" s="111">
        <f>S357*H357</f>
        <v>0</v>
      </c>
      <c r="AR357" s="24" t="s">
        <v>423</v>
      </c>
      <c r="AT357" s="24" t="s">
        <v>256</v>
      </c>
      <c r="AU357" s="24" t="s">
        <v>90</v>
      </c>
      <c r="AY357" s="24" t="s">
        <v>163</v>
      </c>
      <c r="BE357" s="112">
        <f>IF(N357="základní",J357,0)</f>
        <v>0</v>
      </c>
      <c r="BF357" s="112">
        <f>IF(N357="snížená",J357,0)</f>
        <v>0</v>
      </c>
      <c r="BG357" s="112">
        <f>IF(N357="zákl. přenesená",J357,0)</f>
        <v>0</v>
      </c>
      <c r="BH357" s="112">
        <f>IF(N357="sníž. přenesená",J357,0)</f>
        <v>0</v>
      </c>
      <c r="BI357" s="112">
        <f>IF(N357="nulová",J357,0)</f>
        <v>0</v>
      </c>
      <c r="BJ357" s="24" t="s">
        <v>44</v>
      </c>
      <c r="BK357" s="112">
        <f>ROUND(I357*H357,2)</f>
        <v>0</v>
      </c>
      <c r="BL357" s="24" t="s">
        <v>333</v>
      </c>
      <c r="BM357" s="24" t="s">
        <v>737</v>
      </c>
    </row>
    <row r="358" spans="1:65" s="1" customFormat="1" ht="31.5" customHeight="1">
      <c r="A358" s="267"/>
      <c r="B358" s="268"/>
      <c r="C358" s="338" t="s">
        <v>465</v>
      </c>
      <c r="D358" s="338" t="s">
        <v>165</v>
      </c>
      <c r="E358" s="339" t="s">
        <v>474</v>
      </c>
      <c r="F358" s="340" t="s">
        <v>475</v>
      </c>
      <c r="G358" s="341" t="s">
        <v>168</v>
      </c>
      <c r="H358" s="342">
        <v>9</v>
      </c>
      <c r="I358" s="107"/>
      <c r="J358" s="343">
        <f>ROUND(I358*H358,2)</f>
        <v>0</v>
      </c>
      <c r="K358" s="340" t="s">
        <v>169</v>
      </c>
      <c r="L358" s="38"/>
      <c r="M358" s="108" t="s">
        <v>5</v>
      </c>
      <c r="N358" s="109" t="s">
        <v>53</v>
      </c>
      <c r="O358" s="39"/>
      <c r="P358" s="110">
        <f>O358*H358</f>
        <v>0</v>
      </c>
      <c r="Q358" s="110">
        <v>0</v>
      </c>
      <c r="R358" s="110">
        <f>Q358*H358</f>
        <v>0</v>
      </c>
      <c r="S358" s="110">
        <v>0</v>
      </c>
      <c r="T358" s="111">
        <f>S358*H358</f>
        <v>0</v>
      </c>
      <c r="AR358" s="24" t="s">
        <v>333</v>
      </c>
      <c r="AT358" s="24" t="s">
        <v>165</v>
      </c>
      <c r="AU358" s="24" t="s">
        <v>90</v>
      </c>
      <c r="AY358" s="24" t="s">
        <v>163</v>
      </c>
      <c r="BE358" s="112">
        <f>IF(N358="základní",J358,0)</f>
        <v>0</v>
      </c>
      <c r="BF358" s="112">
        <f>IF(N358="snížená",J358,0)</f>
        <v>0</v>
      </c>
      <c r="BG358" s="112">
        <f>IF(N358="zákl. přenesená",J358,0)</f>
        <v>0</v>
      </c>
      <c r="BH358" s="112">
        <f>IF(N358="sníž. přenesená",J358,0)</f>
        <v>0</v>
      </c>
      <c r="BI358" s="112">
        <f>IF(N358="nulová",J358,0)</f>
        <v>0</v>
      </c>
      <c r="BJ358" s="24" t="s">
        <v>44</v>
      </c>
      <c r="BK358" s="112">
        <f>ROUND(I358*H358,2)</f>
        <v>0</v>
      </c>
      <c r="BL358" s="24" t="s">
        <v>333</v>
      </c>
      <c r="BM358" s="24" t="s">
        <v>738</v>
      </c>
    </row>
    <row r="359" spans="1:47" s="1" customFormat="1" ht="148.5">
      <c r="A359" s="267"/>
      <c r="B359" s="268"/>
      <c r="C359" s="267"/>
      <c r="D359" s="346" t="s">
        <v>190</v>
      </c>
      <c r="E359" s="267"/>
      <c r="F359" s="366" t="s">
        <v>418</v>
      </c>
      <c r="G359" s="267"/>
      <c r="H359" s="267"/>
      <c r="I359" s="267"/>
      <c r="J359" s="267"/>
      <c r="K359" s="267"/>
      <c r="L359" s="38"/>
      <c r="M359" s="136"/>
      <c r="N359" s="39"/>
      <c r="O359" s="39"/>
      <c r="P359" s="39"/>
      <c r="Q359" s="39"/>
      <c r="R359" s="39"/>
      <c r="S359" s="39"/>
      <c r="T359" s="60"/>
      <c r="AT359" s="24" t="s">
        <v>190</v>
      </c>
      <c r="AU359" s="24" t="s">
        <v>90</v>
      </c>
    </row>
    <row r="360" spans="1:51" s="11" customFormat="1" ht="13.5">
      <c r="A360" s="344"/>
      <c r="B360" s="345"/>
      <c r="C360" s="344"/>
      <c r="D360" s="346" t="s">
        <v>171</v>
      </c>
      <c r="E360" s="347" t="s">
        <v>5</v>
      </c>
      <c r="F360" s="348" t="s">
        <v>172</v>
      </c>
      <c r="G360" s="344"/>
      <c r="H360" s="349" t="s">
        <v>5</v>
      </c>
      <c r="I360" s="344"/>
      <c r="J360" s="344"/>
      <c r="K360" s="344"/>
      <c r="L360" s="113"/>
      <c r="M360" s="116"/>
      <c r="N360" s="117"/>
      <c r="O360" s="117"/>
      <c r="P360" s="117"/>
      <c r="Q360" s="117"/>
      <c r="R360" s="117"/>
      <c r="S360" s="117"/>
      <c r="T360" s="118"/>
      <c r="AT360" s="114" t="s">
        <v>171</v>
      </c>
      <c r="AU360" s="114" t="s">
        <v>90</v>
      </c>
      <c r="AV360" s="11" t="s">
        <v>44</v>
      </c>
      <c r="AW360" s="11" t="s">
        <v>42</v>
      </c>
      <c r="AX360" s="11" t="s">
        <v>82</v>
      </c>
      <c r="AY360" s="114" t="s">
        <v>163</v>
      </c>
    </row>
    <row r="361" spans="1:51" s="11" customFormat="1" ht="13.5">
      <c r="A361" s="344"/>
      <c r="B361" s="345"/>
      <c r="C361" s="344"/>
      <c r="D361" s="346" t="s">
        <v>171</v>
      </c>
      <c r="E361" s="347" t="s">
        <v>5</v>
      </c>
      <c r="F361" s="348" t="s">
        <v>739</v>
      </c>
      <c r="G361" s="344"/>
      <c r="H361" s="349" t="s">
        <v>5</v>
      </c>
      <c r="I361" s="344"/>
      <c r="J361" s="344"/>
      <c r="K361" s="344"/>
      <c r="L361" s="113"/>
      <c r="M361" s="116"/>
      <c r="N361" s="117"/>
      <c r="O361" s="117"/>
      <c r="P361" s="117"/>
      <c r="Q361" s="117"/>
      <c r="R361" s="117"/>
      <c r="S361" s="117"/>
      <c r="T361" s="118"/>
      <c r="AT361" s="114" t="s">
        <v>171</v>
      </c>
      <c r="AU361" s="114" t="s">
        <v>90</v>
      </c>
      <c r="AV361" s="11" t="s">
        <v>44</v>
      </c>
      <c r="AW361" s="11" t="s">
        <v>42</v>
      </c>
      <c r="AX361" s="11" t="s">
        <v>82</v>
      </c>
      <c r="AY361" s="114" t="s">
        <v>163</v>
      </c>
    </row>
    <row r="362" spans="1:51" s="12" customFormat="1" ht="13.5">
      <c r="A362" s="350"/>
      <c r="B362" s="351"/>
      <c r="C362" s="350"/>
      <c r="D362" s="346" t="s">
        <v>171</v>
      </c>
      <c r="E362" s="352" t="s">
        <v>5</v>
      </c>
      <c r="F362" s="353" t="s">
        <v>740</v>
      </c>
      <c r="G362" s="350"/>
      <c r="H362" s="354">
        <v>7</v>
      </c>
      <c r="I362" s="350"/>
      <c r="J362" s="350"/>
      <c r="K362" s="350"/>
      <c r="L362" s="119"/>
      <c r="M362" s="122"/>
      <c r="N362" s="123"/>
      <c r="O362" s="123"/>
      <c r="P362" s="123"/>
      <c r="Q362" s="123"/>
      <c r="R362" s="123"/>
      <c r="S362" s="123"/>
      <c r="T362" s="124"/>
      <c r="AT362" s="120" t="s">
        <v>171</v>
      </c>
      <c r="AU362" s="120" t="s">
        <v>90</v>
      </c>
      <c r="AV362" s="12" t="s">
        <v>90</v>
      </c>
      <c r="AW362" s="12" t="s">
        <v>42</v>
      </c>
      <c r="AX362" s="12" t="s">
        <v>82</v>
      </c>
      <c r="AY362" s="120" t="s">
        <v>163</v>
      </c>
    </row>
    <row r="363" spans="1:51" s="13" customFormat="1" ht="13.5">
      <c r="A363" s="355"/>
      <c r="B363" s="356"/>
      <c r="C363" s="355"/>
      <c r="D363" s="346" t="s">
        <v>171</v>
      </c>
      <c r="E363" s="357" t="s">
        <v>5</v>
      </c>
      <c r="F363" s="358" t="s">
        <v>179</v>
      </c>
      <c r="G363" s="355"/>
      <c r="H363" s="359">
        <v>7</v>
      </c>
      <c r="I363" s="355"/>
      <c r="J363" s="355"/>
      <c r="K363" s="355"/>
      <c r="L363" s="125"/>
      <c r="M363" s="127"/>
      <c r="N363" s="128"/>
      <c r="O363" s="128"/>
      <c r="P363" s="128"/>
      <c r="Q363" s="128"/>
      <c r="R363" s="128"/>
      <c r="S363" s="128"/>
      <c r="T363" s="129"/>
      <c r="AT363" s="126" t="s">
        <v>171</v>
      </c>
      <c r="AU363" s="126" t="s">
        <v>90</v>
      </c>
      <c r="AV363" s="13" t="s">
        <v>93</v>
      </c>
      <c r="AW363" s="13" t="s">
        <v>42</v>
      </c>
      <c r="AX363" s="13" t="s">
        <v>82</v>
      </c>
      <c r="AY363" s="126" t="s">
        <v>163</v>
      </c>
    </row>
    <row r="364" spans="1:51" s="11" customFormat="1" ht="13.5">
      <c r="A364" s="344"/>
      <c r="B364" s="345"/>
      <c r="C364" s="344"/>
      <c r="D364" s="346" t="s">
        <v>171</v>
      </c>
      <c r="E364" s="347" t="s">
        <v>5</v>
      </c>
      <c r="F364" s="348" t="s">
        <v>651</v>
      </c>
      <c r="G364" s="344"/>
      <c r="H364" s="349" t="s">
        <v>5</v>
      </c>
      <c r="I364" s="344"/>
      <c r="J364" s="344"/>
      <c r="K364" s="344"/>
      <c r="L364" s="113"/>
      <c r="M364" s="116"/>
      <c r="N364" s="117"/>
      <c r="O364" s="117"/>
      <c r="P364" s="117"/>
      <c r="Q364" s="117"/>
      <c r="R364" s="117"/>
      <c r="S364" s="117"/>
      <c r="T364" s="118"/>
      <c r="AT364" s="114" t="s">
        <v>171</v>
      </c>
      <c r="AU364" s="114" t="s">
        <v>90</v>
      </c>
      <c r="AV364" s="11" t="s">
        <v>44</v>
      </c>
      <c r="AW364" s="11" t="s">
        <v>42</v>
      </c>
      <c r="AX364" s="11" t="s">
        <v>82</v>
      </c>
      <c r="AY364" s="114" t="s">
        <v>163</v>
      </c>
    </row>
    <row r="365" spans="1:51" s="12" customFormat="1" ht="13.5">
      <c r="A365" s="350"/>
      <c r="B365" s="351"/>
      <c r="C365" s="350"/>
      <c r="D365" s="346" t="s">
        <v>171</v>
      </c>
      <c r="E365" s="352" t="s">
        <v>5</v>
      </c>
      <c r="F365" s="353" t="s">
        <v>741</v>
      </c>
      <c r="G365" s="350"/>
      <c r="H365" s="354">
        <v>1</v>
      </c>
      <c r="I365" s="350"/>
      <c r="J365" s="350"/>
      <c r="K365" s="350"/>
      <c r="L365" s="119"/>
      <c r="M365" s="122"/>
      <c r="N365" s="123"/>
      <c r="O365" s="123"/>
      <c r="P365" s="123"/>
      <c r="Q365" s="123"/>
      <c r="R365" s="123"/>
      <c r="S365" s="123"/>
      <c r="T365" s="124"/>
      <c r="AT365" s="120" t="s">
        <v>171</v>
      </c>
      <c r="AU365" s="120" t="s">
        <v>90</v>
      </c>
      <c r="AV365" s="12" t="s">
        <v>90</v>
      </c>
      <c r="AW365" s="12" t="s">
        <v>42</v>
      </c>
      <c r="AX365" s="12" t="s">
        <v>82</v>
      </c>
      <c r="AY365" s="120" t="s">
        <v>163</v>
      </c>
    </row>
    <row r="366" spans="1:51" s="13" customFormat="1" ht="13.5">
      <c r="A366" s="355"/>
      <c r="B366" s="356"/>
      <c r="C366" s="355"/>
      <c r="D366" s="346" t="s">
        <v>171</v>
      </c>
      <c r="E366" s="357" t="s">
        <v>5</v>
      </c>
      <c r="F366" s="358" t="s">
        <v>181</v>
      </c>
      <c r="G366" s="355"/>
      <c r="H366" s="359">
        <v>1</v>
      </c>
      <c r="I366" s="355"/>
      <c r="J366" s="355"/>
      <c r="K366" s="355"/>
      <c r="L366" s="125"/>
      <c r="M366" s="127"/>
      <c r="N366" s="128"/>
      <c r="O366" s="128"/>
      <c r="P366" s="128"/>
      <c r="Q366" s="128"/>
      <c r="R366" s="128"/>
      <c r="S366" s="128"/>
      <c r="T366" s="129"/>
      <c r="AT366" s="126" t="s">
        <v>171</v>
      </c>
      <c r="AU366" s="126" t="s">
        <v>90</v>
      </c>
      <c r="AV366" s="13" t="s">
        <v>93</v>
      </c>
      <c r="AW366" s="13" t="s">
        <v>42</v>
      </c>
      <c r="AX366" s="13" t="s">
        <v>82</v>
      </c>
      <c r="AY366" s="126" t="s">
        <v>163</v>
      </c>
    </row>
    <row r="367" spans="1:51" s="11" customFormat="1" ht="13.5">
      <c r="A367" s="344"/>
      <c r="B367" s="345"/>
      <c r="C367" s="344"/>
      <c r="D367" s="346" t="s">
        <v>171</v>
      </c>
      <c r="E367" s="347" t="s">
        <v>5</v>
      </c>
      <c r="F367" s="348" t="s">
        <v>742</v>
      </c>
      <c r="G367" s="344"/>
      <c r="H367" s="349" t="s">
        <v>5</v>
      </c>
      <c r="I367" s="344"/>
      <c r="J367" s="344"/>
      <c r="K367" s="344"/>
      <c r="L367" s="113"/>
      <c r="M367" s="116"/>
      <c r="N367" s="117"/>
      <c r="O367" s="117"/>
      <c r="P367" s="117"/>
      <c r="Q367" s="117"/>
      <c r="R367" s="117"/>
      <c r="S367" s="117"/>
      <c r="T367" s="118"/>
      <c r="AT367" s="114" t="s">
        <v>171</v>
      </c>
      <c r="AU367" s="114" t="s">
        <v>90</v>
      </c>
      <c r="AV367" s="11" t="s">
        <v>44</v>
      </c>
      <c r="AW367" s="11" t="s">
        <v>42</v>
      </c>
      <c r="AX367" s="11" t="s">
        <v>82</v>
      </c>
      <c r="AY367" s="114" t="s">
        <v>163</v>
      </c>
    </row>
    <row r="368" spans="1:51" s="12" customFormat="1" ht="13.5">
      <c r="A368" s="350"/>
      <c r="B368" s="351"/>
      <c r="C368" s="350"/>
      <c r="D368" s="346" t="s">
        <v>171</v>
      </c>
      <c r="E368" s="352" t="s">
        <v>5</v>
      </c>
      <c r="F368" s="353" t="s">
        <v>741</v>
      </c>
      <c r="G368" s="350"/>
      <c r="H368" s="354">
        <v>1</v>
      </c>
      <c r="I368" s="350"/>
      <c r="J368" s="350"/>
      <c r="K368" s="350"/>
      <c r="L368" s="119"/>
      <c r="M368" s="122"/>
      <c r="N368" s="123"/>
      <c r="O368" s="123"/>
      <c r="P368" s="123"/>
      <c r="Q368" s="123"/>
      <c r="R368" s="123"/>
      <c r="S368" s="123"/>
      <c r="T368" s="124"/>
      <c r="AT368" s="120" t="s">
        <v>171</v>
      </c>
      <c r="AU368" s="120" t="s">
        <v>90</v>
      </c>
      <c r="AV368" s="12" t="s">
        <v>90</v>
      </c>
      <c r="AW368" s="12" t="s">
        <v>42</v>
      </c>
      <c r="AX368" s="12" t="s">
        <v>82</v>
      </c>
      <c r="AY368" s="120" t="s">
        <v>163</v>
      </c>
    </row>
    <row r="369" spans="1:51" s="13" customFormat="1" ht="13.5">
      <c r="A369" s="355"/>
      <c r="B369" s="356"/>
      <c r="C369" s="355"/>
      <c r="D369" s="346" t="s">
        <v>171</v>
      </c>
      <c r="E369" s="357" t="s">
        <v>5</v>
      </c>
      <c r="F369" s="358" t="s">
        <v>653</v>
      </c>
      <c r="G369" s="355"/>
      <c r="H369" s="359">
        <v>1</v>
      </c>
      <c r="I369" s="355"/>
      <c r="J369" s="355"/>
      <c r="K369" s="355"/>
      <c r="L369" s="125"/>
      <c r="M369" s="127"/>
      <c r="N369" s="128"/>
      <c r="O369" s="128"/>
      <c r="P369" s="128"/>
      <c r="Q369" s="128"/>
      <c r="R369" s="128"/>
      <c r="S369" s="128"/>
      <c r="T369" s="129"/>
      <c r="AT369" s="126" t="s">
        <v>171</v>
      </c>
      <c r="AU369" s="126" t="s">
        <v>90</v>
      </c>
      <c r="AV369" s="13" t="s">
        <v>93</v>
      </c>
      <c r="AW369" s="13" t="s">
        <v>42</v>
      </c>
      <c r="AX369" s="13" t="s">
        <v>82</v>
      </c>
      <c r="AY369" s="126" t="s">
        <v>163</v>
      </c>
    </row>
    <row r="370" spans="1:51" s="14" customFormat="1" ht="13.5">
      <c r="A370" s="360"/>
      <c r="B370" s="361"/>
      <c r="C370" s="360"/>
      <c r="D370" s="362" t="s">
        <v>171</v>
      </c>
      <c r="E370" s="363" t="s">
        <v>5</v>
      </c>
      <c r="F370" s="364" t="s">
        <v>185</v>
      </c>
      <c r="G370" s="360"/>
      <c r="H370" s="365">
        <v>9</v>
      </c>
      <c r="I370" s="360"/>
      <c r="J370" s="360"/>
      <c r="K370" s="360"/>
      <c r="L370" s="130"/>
      <c r="M370" s="131"/>
      <c r="N370" s="132"/>
      <c r="O370" s="132"/>
      <c r="P370" s="132"/>
      <c r="Q370" s="132"/>
      <c r="R370" s="132"/>
      <c r="S370" s="132"/>
      <c r="T370" s="133"/>
      <c r="AT370" s="134" t="s">
        <v>171</v>
      </c>
      <c r="AU370" s="134" t="s">
        <v>90</v>
      </c>
      <c r="AV370" s="14" t="s">
        <v>96</v>
      </c>
      <c r="AW370" s="14" t="s">
        <v>42</v>
      </c>
      <c r="AX370" s="14" t="s">
        <v>44</v>
      </c>
      <c r="AY370" s="134" t="s">
        <v>163</v>
      </c>
    </row>
    <row r="371" spans="1:65" s="1" customFormat="1" ht="22.5" customHeight="1">
      <c r="A371" s="267"/>
      <c r="B371" s="268"/>
      <c r="C371" s="367" t="s">
        <v>469</v>
      </c>
      <c r="D371" s="367" t="s">
        <v>256</v>
      </c>
      <c r="E371" s="368" t="s">
        <v>481</v>
      </c>
      <c r="F371" s="369" t="s">
        <v>482</v>
      </c>
      <c r="G371" s="370" t="s">
        <v>168</v>
      </c>
      <c r="H371" s="371">
        <v>9</v>
      </c>
      <c r="I371" s="137"/>
      <c r="J371" s="372">
        <f>ROUND(I371*H371,2)</f>
        <v>0</v>
      </c>
      <c r="K371" s="369" t="s">
        <v>5</v>
      </c>
      <c r="L371" s="138"/>
      <c r="M371" s="139" t="s">
        <v>5</v>
      </c>
      <c r="N371" s="140" t="s">
        <v>53</v>
      </c>
      <c r="O371" s="39"/>
      <c r="P371" s="110">
        <f>O371*H371</f>
        <v>0</v>
      </c>
      <c r="Q371" s="110">
        <v>0.0024</v>
      </c>
      <c r="R371" s="110">
        <f>Q371*H371</f>
        <v>0.021599999999999998</v>
      </c>
      <c r="S371" s="110">
        <v>0</v>
      </c>
      <c r="T371" s="111">
        <f>S371*H371</f>
        <v>0</v>
      </c>
      <c r="AR371" s="24" t="s">
        <v>423</v>
      </c>
      <c r="AT371" s="24" t="s">
        <v>256</v>
      </c>
      <c r="AU371" s="24" t="s">
        <v>90</v>
      </c>
      <c r="AY371" s="24" t="s">
        <v>163</v>
      </c>
      <c r="BE371" s="112">
        <f>IF(N371="základní",J371,0)</f>
        <v>0</v>
      </c>
      <c r="BF371" s="112">
        <f>IF(N371="snížená",J371,0)</f>
        <v>0</v>
      </c>
      <c r="BG371" s="112">
        <f>IF(N371="zákl. přenesená",J371,0)</f>
        <v>0</v>
      </c>
      <c r="BH371" s="112">
        <f>IF(N371="sníž. přenesená",J371,0)</f>
        <v>0</v>
      </c>
      <c r="BI371" s="112">
        <f>IF(N371="nulová",J371,0)</f>
        <v>0</v>
      </c>
      <c r="BJ371" s="24" t="s">
        <v>44</v>
      </c>
      <c r="BK371" s="112">
        <f>ROUND(I371*H371,2)</f>
        <v>0</v>
      </c>
      <c r="BL371" s="24" t="s">
        <v>333</v>
      </c>
      <c r="BM371" s="24" t="s">
        <v>743</v>
      </c>
    </row>
    <row r="372" spans="1:65" s="1" customFormat="1" ht="22.5" customHeight="1">
      <c r="A372" s="267"/>
      <c r="B372" s="268"/>
      <c r="C372" s="338" t="s">
        <v>473</v>
      </c>
      <c r="D372" s="338" t="s">
        <v>165</v>
      </c>
      <c r="E372" s="339" t="s">
        <v>485</v>
      </c>
      <c r="F372" s="340" t="s">
        <v>486</v>
      </c>
      <c r="G372" s="341" t="s">
        <v>168</v>
      </c>
      <c r="H372" s="342">
        <v>9</v>
      </c>
      <c r="I372" s="107"/>
      <c r="J372" s="343">
        <f>ROUND(I372*H372,2)</f>
        <v>0</v>
      </c>
      <c r="K372" s="340" t="s">
        <v>169</v>
      </c>
      <c r="L372" s="38"/>
      <c r="M372" s="108" t="s">
        <v>5</v>
      </c>
      <c r="N372" s="109" t="s">
        <v>53</v>
      </c>
      <c r="O372" s="39"/>
      <c r="P372" s="110">
        <f>O372*H372</f>
        <v>0</v>
      </c>
      <c r="Q372" s="110">
        <v>0</v>
      </c>
      <c r="R372" s="110">
        <f>Q372*H372</f>
        <v>0</v>
      </c>
      <c r="S372" s="110">
        <v>0</v>
      </c>
      <c r="T372" s="111">
        <f>S372*H372</f>
        <v>0</v>
      </c>
      <c r="AR372" s="24" t="s">
        <v>333</v>
      </c>
      <c r="AT372" s="24" t="s">
        <v>165</v>
      </c>
      <c r="AU372" s="24" t="s">
        <v>90</v>
      </c>
      <c r="AY372" s="24" t="s">
        <v>163</v>
      </c>
      <c r="BE372" s="112">
        <f>IF(N372="základní",J372,0)</f>
        <v>0</v>
      </c>
      <c r="BF372" s="112">
        <f>IF(N372="snížená",J372,0)</f>
        <v>0</v>
      </c>
      <c r="BG372" s="112">
        <f>IF(N372="zákl. přenesená",J372,0)</f>
        <v>0</v>
      </c>
      <c r="BH372" s="112">
        <f>IF(N372="sníž. přenesená",J372,0)</f>
        <v>0</v>
      </c>
      <c r="BI372" s="112">
        <f>IF(N372="nulová",J372,0)</f>
        <v>0</v>
      </c>
      <c r="BJ372" s="24" t="s">
        <v>44</v>
      </c>
      <c r="BK372" s="112">
        <f>ROUND(I372*H372,2)</f>
        <v>0</v>
      </c>
      <c r="BL372" s="24" t="s">
        <v>333</v>
      </c>
      <c r="BM372" s="24" t="s">
        <v>744</v>
      </c>
    </row>
    <row r="373" spans="1:47" s="1" customFormat="1" ht="148.5">
      <c r="A373" s="267"/>
      <c r="B373" s="268"/>
      <c r="C373" s="267"/>
      <c r="D373" s="346" t="s">
        <v>190</v>
      </c>
      <c r="E373" s="267"/>
      <c r="F373" s="366" t="s">
        <v>418</v>
      </c>
      <c r="G373" s="267"/>
      <c r="H373" s="267"/>
      <c r="I373" s="267"/>
      <c r="J373" s="267"/>
      <c r="K373" s="267"/>
      <c r="L373" s="38"/>
      <c r="M373" s="136"/>
      <c r="N373" s="39"/>
      <c r="O373" s="39"/>
      <c r="P373" s="39"/>
      <c r="Q373" s="39"/>
      <c r="R373" s="39"/>
      <c r="S373" s="39"/>
      <c r="T373" s="60"/>
      <c r="AT373" s="24" t="s">
        <v>190</v>
      </c>
      <c r="AU373" s="24" t="s">
        <v>90</v>
      </c>
    </row>
    <row r="374" spans="1:51" s="11" customFormat="1" ht="13.5">
      <c r="A374" s="344"/>
      <c r="B374" s="345"/>
      <c r="C374" s="344"/>
      <c r="D374" s="346" t="s">
        <v>171</v>
      </c>
      <c r="E374" s="347" t="s">
        <v>5</v>
      </c>
      <c r="F374" s="348" t="s">
        <v>172</v>
      </c>
      <c r="G374" s="344"/>
      <c r="H374" s="349" t="s">
        <v>5</v>
      </c>
      <c r="I374" s="344"/>
      <c r="J374" s="344"/>
      <c r="K374" s="344"/>
      <c r="L374" s="113"/>
      <c r="M374" s="116"/>
      <c r="N374" s="117"/>
      <c r="O374" s="117"/>
      <c r="P374" s="117"/>
      <c r="Q374" s="117"/>
      <c r="R374" s="117"/>
      <c r="S374" s="117"/>
      <c r="T374" s="118"/>
      <c r="AT374" s="114" t="s">
        <v>171</v>
      </c>
      <c r="AU374" s="114" t="s">
        <v>90</v>
      </c>
      <c r="AV374" s="11" t="s">
        <v>44</v>
      </c>
      <c r="AW374" s="11" t="s">
        <v>42</v>
      </c>
      <c r="AX374" s="11" t="s">
        <v>82</v>
      </c>
      <c r="AY374" s="114" t="s">
        <v>163</v>
      </c>
    </row>
    <row r="375" spans="1:51" s="11" customFormat="1" ht="13.5">
      <c r="A375" s="344"/>
      <c r="B375" s="345"/>
      <c r="C375" s="344"/>
      <c r="D375" s="346" t="s">
        <v>171</v>
      </c>
      <c r="E375" s="347" t="s">
        <v>5</v>
      </c>
      <c r="F375" s="348" t="s">
        <v>745</v>
      </c>
      <c r="G375" s="344"/>
      <c r="H375" s="349" t="s">
        <v>5</v>
      </c>
      <c r="I375" s="344"/>
      <c r="J375" s="344"/>
      <c r="K375" s="344"/>
      <c r="L375" s="113"/>
      <c r="M375" s="116"/>
      <c r="N375" s="117"/>
      <c r="O375" s="117"/>
      <c r="P375" s="117"/>
      <c r="Q375" s="117"/>
      <c r="R375" s="117"/>
      <c r="S375" s="117"/>
      <c r="T375" s="118"/>
      <c r="AT375" s="114" t="s">
        <v>171</v>
      </c>
      <c r="AU375" s="114" t="s">
        <v>90</v>
      </c>
      <c r="AV375" s="11" t="s">
        <v>44</v>
      </c>
      <c r="AW375" s="11" t="s">
        <v>42</v>
      </c>
      <c r="AX375" s="11" t="s">
        <v>82</v>
      </c>
      <c r="AY375" s="114" t="s">
        <v>163</v>
      </c>
    </row>
    <row r="376" spans="1:51" s="12" customFormat="1" ht="13.5">
      <c r="A376" s="350"/>
      <c r="B376" s="351"/>
      <c r="C376" s="350"/>
      <c r="D376" s="346" t="s">
        <v>171</v>
      </c>
      <c r="E376" s="352" t="s">
        <v>5</v>
      </c>
      <c r="F376" s="353" t="s">
        <v>274</v>
      </c>
      <c r="G376" s="350"/>
      <c r="H376" s="354">
        <v>2</v>
      </c>
      <c r="I376" s="350"/>
      <c r="J376" s="350"/>
      <c r="K376" s="350"/>
      <c r="L376" s="119"/>
      <c r="M376" s="122"/>
      <c r="N376" s="123"/>
      <c r="O376" s="123"/>
      <c r="P376" s="123"/>
      <c r="Q376" s="123"/>
      <c r="R376" s="123"/>
      <c r="S376" s="123"/>
      <c r="T376" s="124"/>
      <c r="AT376" s="120" t="s">
        <v>171</v>
      </c>
      <c r="AU376" s="120" t="s">
        <v>90</v>
      </c>
      <c r="AV376" s="12" t="s">
        <v>90</v>
      </c>
      <c r="AW376" s="12" t="s">
        <v>42</v>
      </c>
      <c r="AX376" s="12" t="s">
        <v>82</v>
      </c>
      <c r="AY376" s="120" t="s">
        <v>163</v>
      </c>
    </row>
    <row r="377" spans="1:51" s="13" customFormat="1" ht="13.5">
      <c r="A377" s="355"/>
      <c r="B377" s="356"/>
      <c r="C377" s="355"/>
      <c r="D377" s="346" t="s">
        <v>171</v>
      </c>
      <c r="E377" s="357" t="s">
        <v>5</v>
      </c>
      <c r="F377" s="358" t="s">
        <v>176</v>
      </c>
      <c r="G377" s="355"/>
      <c r="H377" s="359">
        <v>2</v>
      </c>
      <c r="I377" s="355"/>
      <c r="J377" s="355"/>
      <c r="K377" s="355"/>
      <c r="L377" s="125"/>
      <c r="M377" s="127"/>
      <c r="N377" s="128"/>
      <c r="O377" s="128"/>
      <c r="P377" s="128"/>
      <c r="Q377" s="128"/>
      <c r="R377" s="128"/>
      <c r="S377" s="128"/>
      <c r="T377" s="129"/>
      <c r="AT377" s="126" t="s">
        <v>171</v>
      </c>
      <c r="AU377" s="126" t="s">
        <v>90</v>
      </c>
      <c r="AV377" s="13" t="s">
        <v>93</v>
      </c>
      <c r="AW377" s="13" t="s">
        <v>42</v>
      </c>
      <c r="AX377" s="13" t="s">
        <v>82</v>
      </c>
      <c r="AY377" s="126" t="s">
        <v>163</v>
      </c>
    </row>
    <row r="378" spans="1:51" s="11" customFormat="1" ht="13.5">
      <c r="A378" s="344"/>
      <c r="B378" s="345"/>
      <c r="C378" s="344"/>
      <c r="D378" s="346" t="s">
        <v>171</v>
      </c>
      <c r="E378" s="347" t="s">
        <v>5</v>
      </c>
      <c r="F378" s="348" t="s">
        <v>746</v>
      </c>
      <c r="G378" s="344"/>
      <c r="H378" s="349" t="s">
        <v>5</v>
      </c>
      <c r="I378" s="344"/>
      <c r="J378" s="344"/>
      <c r="K378" s="344"/>
      <c r="L378" s="113"/>
      <c r="M378" s="116"/>
      <c r="N378" s="117"/>
      <c r="O378" s="117"/>
      <c r="P378" s="117"/>
      <c r="Q378" s="117"/>
      <c r="R378" s="117"/>
      <c r="S378" s="117"/>
      <c r="T378" s="118"/>
      <c r="AT378" s="114" t="s">
        <v>171</v>
      </c>
      <c r="AU378" s="114" t="s">
        <v>90</v>
      </c>
      <c r="AV378" s="11" t="s">
        <v>44</v>
      </c>
      <c r="AW378" s="11" t="s">
        <v>42</v>
      </c>
      <c r="AX378" s="11" t="s">
        <v>82</v>
      </c>
      <c r="AY378" s="114" t="s">
        <v>163</v>
      </c>
    </row>
    <row r="379" spans="1:51" s="12" customFormat="1" ht="13.5">
      <c r="A379" s="350"/>
      <c r="B379" s="351"/>
      <c r="C379" s="350"/>
      <c r="D379" s="346" t="s">
        <v>171</v>
      </c>
      <c r="E379" s="352" t="s">
        <v>5</v>
      </c>
      <c r="F379" s="353" t="s">
        <v>479</v>
      </c>
      <c r="G379" s="350"/>
      <c r="H379" s="354">
        <v>5</v>
      </c>
      <c r="I379" s="350"/>
      <c r="J379" s="350"/>
      <c r="K379" s="350"/>
      <c r="L379" s="119"/>
      <c r="M379" s="122"/>
      <c r="N379" s="123"/>
      <c r="O379" s="123"/>
      <c r="P379" s="123"/>
      <c r="Q379" s="123"/>
      <c r="R379" s="123"/>
      <c r="S379" s="123"/>
      <c r="T379" s="124"/>
      <c r="AT379" s="120" t="s">
        <v>171</v>
      </c>
      <c r="AU379" s="120" t="s">
        <v>90</v>
      </c>
      <c r="AV379" s="12" t="s">
        <v>90</v>
      </c>
      <c r="AW379" s="12" t="s">
        <v>42</v>
      </c>
      <c r="AX379" s="12" t="s">
        <v>82</v>
      </c>
      <c r="AY379" s="120" t="s">
        <v>163</v>
      </c>
    </row>
    <row r="380" spans="1:51" s="13" customFormat="1" ht="13.5">
      <c r="A380" s="355"/>
      <c r="B380" s="356"/>
      <c r="C380" s="355"/>
      <c r="D380" s="346" t="s">
        <v>171</v>
      </c>
      <c r="E380" s="357" t="s">
        <v>5</v>
      </c>
      <c r="F380" s="358" t="s">
        <v>179</v>
      </c>
      <c r="G380" s="355"/>
      <c r="H380" s="359">
        <v>5</v>
      </c>
      <c r="I380" s="355"/>
      <c r="J380" s="355"/>
      <c r="K380" s="355"/>
      <c r="L380" s="125"/>
      <c r="M380" s="127"/>
      <c r="N380" s="128"/>
      <c r="O380" s="128"/>
      <c r="P380" s="128"/>
      <c r="Q380" s="128"/>
      <c r="R380" s="128"/>
      <c r="S380" s="128"/>
      <c r="T380" s="129"/>
      <c r="AT380" s="126" t="s">
        <v>171</v>
      </c>
      <c r="AU380" s="126" t="s">
        <v>90</v>
      </c>
      <c r="AV380" s="13" t="s">
        <v>93</v>
      </c>
      <c r="AW380" s="13" t="s">
        <v>42</v>
      </c>
      <c r="AX380" s="13" t="s">
        <v>82</v>
      </c>
      <c r="AY380" s="126" t="s">
        <v>163</v>
      </c>
    </row>
    <row r="381" spans="1:51" s="11" customFormat="1" ht="13.5">
      <c r="A381" s="344"/>
      <c r="B381" s="345"/>
      <c r="C381" s="344"/>
      <c r="D381" s="346" t="s">
        <v>171</v>
      </c>
      <c r="E381" s="347" t="s">
        <v>5</v>
      </c>
      <c r="F381" s="348" t="s">
        <v>651</v>
      </c>
      <c r="G381" s="344"/>
      <c r="H381" s="349" t="s">
        <v>5</v>
      </c>
      <c r="I381" s="344"/>
      <c r="J381" s="344"/>
      <c r="K381" s="344"/>
      <c r="L381" s="113"/>
      <c r="M381" s="116"/>
      <c r="N381" s="117"/>
      <c r="O381" s="117"/>
      <c r="P381" s="117"/>
      <c r="Q381" s="117"/>
      <c r="R381" s="117"/>
      <c r="S381" s="117"/>
      <c r="T381" s="118"/>
      <c r="AT381" s="114" t="s">
        <v>171</v>
      </c>
      <c r="AU381" s="114" t="s">
        <v>90</v>
      </c>
      <c r="AV381" s="11" t="s">
        <v>44</v>
      </c>
      <c r="AW381" s="11" t="s">
        <v>42</v>
      </c>
      <c r="AX381" s="11" t="s">
        <v>82</v>
      </c>
      <c r="AY381" s="114" t="s">
        <v>163</v>
      </c>
    </row>
    <row r="382" spans="1:51" s="12" customFormat="1" ht="13.5">
      <c r="A382" s="350"/>
      <c r="B382" s="351"/>
      <c r="C382" s="350"/>
      <c r="D382" s="346" t="s">
        <v>171</v>
      </c>
      <c r="E382" s="352" t="s">
        <v>5</v>
      </c>
      <c r="F382" s="353" t="s">
        <v>252</v>
      </c>
      <c r="G382" s="350"/>
      <c r="H382" s="354">
        <v>1</v>
      </c>
      <c r="I382" s="350"/>
      <c r="J382" s="350"/>
      <c r="K382" s="350"/>
      <c r="L382" s="119"/>
      <c r="M382" s="122"/>
      <c r="N382" s="123"/>
      <c r="O382" s="123"/>
      <c r="P382" s="123"/>
      <c r="Q382" s="123"/>
      <c r="R382" s="123"/>
      <c r="S382" s="123"/>
      <c r="T382" s="124"/>
      <c r="AT382" s="120" t="s">
        <v>171</v>
      </c>
      <c r="AU382" s="120" t="s">
        <v>90</v>
      </c>
      <c r="AV382" s="12" t="s">
        <v>90</v>
      </c>
      <c r="AW382" s="12" t="s">
        <v>42</v>
      </c>
      <c r="AX382" s="12" t="s">
        <v>82</v>
      </c>
      <c r="AY382" s="120" t="s">
        <v>163</v>
      </c>
    </row>
    <row r="383" spans="1:51" s="13" customFormat="1" ht="13.5">
      <c r="A383" s="355"/>
      <c r="B383" s="356"/>
      <c r="C383" s="355"/>
      <c r="D383" s="346" t="s">
        <v>171</v>
      </c>
      <c r="E383" s="357" t="s">
        <v>5</v>
      </c>
      <c r="F383" s="358" t="s">
        <v>181</v>
      </c>
      <c r="G383" s="355"/>
      <c r="H383" s="359">
        <v>1</v>
      </c>
      <c r="I383" s="355"/>
      <c r="J383" s="355"/>
      <c r="K383" s="355"/>
      <c r="L383" s="125"/>
      <c r="M383" s="127"/>
      <c r="N383" s="128"/>
      <c r="O383" s="128"/>
      <c r="P383" s="128"/>
      <c r="Q383" s="128"/>
      <c r="R383" s="128"/>
      <c r="S383" s="128"/>
      <c r="T383" s="129"/>
      <c r="AT383" s="126" t="s">
        <v>171</v>
      </c>
      <c r="AU383" s="126" t="s">
        <v>90</v>
      </c>
      <c r="AV383" s="13" t="s">
        <v>93</v>
      </c>
      <c r="AW383" s="13" t="s">
        <v>42</v>
      </c>
      <c r="AX383" s="13" t="s">
        <v>82</v>
      </c>
      <c r="AY383" s="126" t="s">
        <v>163</v>
      </c>
    </row>
    <row r="384" spans="1:51" s="11" customFormat="1" ht="13.5">
      <c r="A384" s="344"/>
      <c r="B384" s="345"/>
      <c r="C384" s="344"/>
      <c r="D384" s="346" t="s">
        <v>171</v>
      </c>
      <c r="E384" s="347" t="s">
        <v>5</v>
      </c>
      <c r="F384" s="348" t="s">
        <v>652</v>
      </c>
      <c r="G384" s="344"/>
      <c r="H384" s="349" t="s">
        <v>5</v>
      </c>
      <c r="I384" s="344"/>
      <c r="J384" s="344"/>
      <c r="K384" s="344"/>
      <c r="L384" s="113"/>
      <c r="M384" s="116"/>
      <c r="N384" s="117"/>
      <c r="O384" s="117"/>
      <c r="P384" s="117"/>
      <c r="Q384" s="117"/>
      <c r="R384" s="117"/>
      <c r="S384" s="117"/>
      <c r="T384" s="118"/>
      <c r="AT384" s="114" t="s">
        <v>171</v>
      </c>
      <c r="AU384" s="114" t="s">
        <v>90</v>
      </c>
      <c r="AV384" s="11" t="s">
        <v>44</v>
      </c>
      <c r="AW384" s="11" t="s">
        <v>42</v>
      </c>
      <c r="AX384" s="11" t="s">
        <v>82</v>
      </c>
      <c r="AY384" s="114" t="s">
        <v>163</v>
      </c>
    </row>
    <row r="385" spans="1:51" s="12" customFormat="1" ht="13.5">
      <c r="A385" s="350"/>
      <c r="B385" s="351"/>
      <c r="C385" s="350"/>
      <c r="D385" s="346" t="s">
        <v>171</v>
      </c>
      <c r="E385" s="352" t="s">
        <v>5</v>
      </c>
      <c r="F385" s="353" t="s">
        <v>252</v>
      </c>
      <c r="G385" s="350"/>
      <c r="H385" s="354">
        <v>1</v>
      </c>
      <c r="I385" s="350"/>
      <c r="J385" s="350"/>
      <c r="K385" s="350"/>
      <c r="L385" s="119"/>
      <c r="M385" s="122"/>
      <c r="N385" s="123"/>
      <c r="O385" s="123"/>
      <c r="P385" s="123"/>
      <c r="Q385" s="123"/>
      <c r="R385" s="123"/>
      <c r="S385" s="123"/>
      <c r="T385" s="124"/>
      <c r="AT385" s="120" t="s">
        <v>171</v>
      </c>
      <c r="AU385" s="120" t="s">
        <v>90</v>
      </c>
      <c r="AV385" s="12" t="s">
        <v>90</v>
      </c>
      <c r="AW385" s="12" t="s">
        <v>42</v>
      </c>
      <c r="AX385" s="12" t="s">
        <v>82</v>
      </c>
      <c r="AY385" s="120" t="s">
        <v>163</v>
      </c>
    </row>
    <row r="386" spans="1:51" s="13" customFormat="1" ht="13.5">
      <c r="A386" s="355"/>
      <c r="B386" s="356"/>
      <c r="C386" s="355"/>
      <c r="D386" s="346" t="s">
        <v>171</v>
      </c>
      <c r="E386" s="357" t="s">
        <v>5</v>
      </c>
      <c r="F386" s="358" t="s">
        <v>653</v>
      </c>
      <c r="G386" s="355"/>
      <c r="H386" s="359">
        <v>1</v>
      </c>
      <c r="I386" s="355"/>
      <c r="J386" s="355"/>
      <c r="K386" s="355"/>
      <c r="L386" s="125"/>
      <c r="M386" s="127"/>
      <c r="N386" s="128"/>
      <c r="O386" s="128"/>
      <c r="P386" s="128"/>
      <c r="Q386" s="128"/>
      <c r="R386" s="128"/>
      <c r="S386" s="128"/>
      <c r="T386" s="129"/>
      <c r="AT386" s="126" t="s">
        <v>171</v>
      </c>
      <c r="AU386" s="126" t="s">
        <v>90</v>
      </c>
      <c r="AV386" s="13" t="s">
        <v>93</v>
      </c>
      <c r="AW386" s="13" t="s">
        <v>42</v>
      </c>
      <c r="AX386" s="13" t="s">
        <v>82</v>
      </c>
      <c r="AY386" s="126" t="s">
        <v>163</v>
      </c>
    </row>
    <row r="387" spans="1:51" s="14" customFormat="1" ht="13.5">
      <c r="A387" s="360"/>
      <c r="B387" s="361"/>
      <c r="C387" s="360"/>
      <c r="D387" s="362" t="s">
        <v>171</v>
      </c>
      <c r="E387" s="363" t="s">
        <v>5</v>
      </c>
      <c r="F387" s="364" t="s">
        <v>185</v>
      </c>
      <c r="G387" s="360"/>
      <c r="H387" s="365">
        <v>9</v>
      </c>
      <c r="I387" s="360"/>
      <c r="J387" s="360"/>
      <c r="K387" s="360"/>
      <c r="L387" s="130"/>
      <c r="M387" s="131"/>
      <c r="N387" s="132"/>
      <c r="O387" s="132"/>
      <c r="P387" s="132"/>
      <c r="Q387" s="132"/>
      <c r="R387" s="132"/>
      <c r="S387" s="132"/>
      <c r="T387" s="133"/>
      <c r="AT387" s="134" t="s">
        <v>171</v>
      </c>
      <c r="AU387" s="134" t="s">
        <v>90</v>
      </c>
      <c r="AV387" s="14" t="s">
        <v>96</v>
      </c>
      <c r="AW387" s="14" t="s">
        <v>42</v>
      </c>
      <c r="AX387" s="14" t="s">
        <v>44</v>
      </c>
      <c r="AY387" s="134" t="s">
        <v>163</v>
      </c>
    </row>
    <row r="388" spans="1:65" s="1" customFormat="1" ht="22.5" customHeight="1">
      <c r="A388" s="267"/>
      <c r="B388" s="268"/>
      <c r="C388" s="367" t="s">
        <v>480</v>
      </c>
      <c r="D388" s="367" t="s">
        <v>256</v>
      </c>
      <c r="E388" s="368" t="s">
        <v>490</v>
      </c>
      <c r="F388" s="369" t="s">
        <v>491</v>
      </c>
      <c r="G388" s="370" t="s">
        <v>168</v>
      </c>
      <c r="H388" s="371">
        <v>9</v>
      </c>
      <c r="I388" s="137"/>
      <c r="J388" s="372">
        <f>ROUND(I388*H388,2)</f>
        <v>0</v>
      </c>
      <c r="K388" s="369" t="s">
        <v>169</v>
      </c>
      <c r="L388" s="138"/>
      <c r="M388" s="139" t="s">
        <v>5</v>
      </c>
      <c r="N388" s="140" t="s">
        <v>53</v>
      </c>
      <c r="O388" s="39"/>
      <c r="P388" s="110">
        <f>O388*H388</f>
        <v>0</v>
      </c>
      <c r="Q388" s="110">
        <v>0.0012</v>
      </c>
      <c r="R388" s="110">
        <f>Q388*H388</f>
        <v>0.010799999999999999</v>
      </c>
      <c r="S388" s="110">
        <v>0</v>
      </c>
      <c r="T388" s="111">
        <f>S388*H388</f>
        <v>0</v>
      </c>
      <c r="AR388" s="24" t="s">
        <v>423</v>
      </c>
      <c r="AT388" s="24" t="s">
        <v>256</v>
      </c>
      <c r="AU388" s="24" t="s">
        <v>90</v>
      </c>
      <c r="AY388" s="24" t="s">
        <v>163</v>
      </c>
      <c r="BE388" s="112">
        <f>IF(N388="základní",J388,0)</f>
        <v>0</v>
      </c>
      <c r="BF388" s="112">
        <f>IF(N388="snížená",J388,0)</f>
        <v>0</v>
      </c>
      <c r="BG388" s="112">
        <f>IF(N388="zákl. přenesená",J388,0)</f>
        <v>0</v>
      </c>
      <c r="BH388" s="112">
        <f>IF(N388="sníž. přenesená",J388,0)</f>
        <v>0</v>
      </c>
      <c r="BI388" s="112">
        <f>IF(N388="nulová",J388,0)</f>
        <v>0</v>
      </c>
      <c r="BJ388" s="24" t="s">
        <v>44</v>
      </c>
      <c r="BK388" s="112">
        <f>ROUND(I388*H388,2)</f>
        <v>0</v>
      </c>
      <c r="BL388" s="24" t="s">
        <v>333</v>
      </c>
      <c r="BM388" s="24" t="s">
        <v>747</v>
      </c>
    </row>
    <row r="389" spans="1:47" s="1" customFormat="1" ht="27">
      <c r="A389" s="267"/>
      <c r="B389" s="268"/>
      <c r="C389" s="267"/>
      <c r="D389" s="362" t="s">
        <v>493</v>
      </c>
      <c r="E389" s="267"/>
      <c r="F389" s="376" t="s">
        <v>494</v>
      </c>
      <c r="G389" s="267"/>
      <c r="H389" s="267"/>
      <c r="I389" s="267"/>
      <c r="J389" s="267"/>
      <c r="K389" s="267"/>
      <c r="L389" s="38"/>
      <c r="M389" s="136"/>
      <c r="N389" s="39"/>
      <c r="O389" s="39"/>
      <c r="P389" s="39"/>
      <c r="Q389" s="39"/>
      <c r="R389" s="39"/>
      <c r="S389" s="39"/>
      <c r="T389" s="60"/>
      <c r="AT389" s="24" t="s">
        <v>493</v>
      </c>
      <c r="AU389" s="24" t="s">
        <v>90</v>
      </c>
    </row>
    <row r="390" spans="1:65" s="1" customFormat="1" ht="31.5" customHeight="1">
      <c r="A390" s="267"/>
      <c r="B390" s="268"/>
      <c r="C390" s="338" t="s">
        <v>484</v>
      </c>
      <c r="D390" s="338" t="s">
        <v>165</v>
      </c>
      <c r="E390" s="339" t="s">
        <v>496</v>
      </c>
      <c r="F390" s="340" t="s">
        <v>497</v>
      </c>
      <c r="G390" s="341" t="s">
        <v>369</v>
      </c>
      <c r="H390" s="342">
        <v>0.361</v>
      </c>
      <c r="I390" s="107"/>
      <c r="J390" s="343">
        <f>ROUND(I390*H390,2)</f>
        <v>0</v>
      </c>
      <c r="K390" s="340" t="s">
        <v>169</v>
      </c>
      <c r="L390" s="38"/>
      <c r="M390" s="108" t="s">
        <v>5</v>
      </c>
      <c r="N390" s="109" t="s">
        <v>53</v>
      </c>
      <c r="O390" s="39"/>
      <c r="P390" s="110">
        <f>O390*H390</f>
        <v>0</v>
      </c>
      <c r="Q390" s="110">
        <v>0</v>
      </c>
      <c r="R390" s="110">
        <f>Q390*H390</f>
        <v>0</v>
      </c>
      <c r="S390" s="110">
        <v>0</v>
      </c>
      <c r="T390" s="111">
        <f>S390*H390</f>
        <v>0</v>
      </c>
      <c r="AR390" s="24" t="s">
        <v>333</v>
      </c>
      <c r="AT390" s="24" t="s">
        <v>165</v>
      </c>
      <c r="AU390" s="24" t="s">
        <v>90</v>
      </c>
      <c r="AY390" s="24" t="s">
        <v>163</v>
      </c>
      <c r="BE390" s="112">
        <f>IF(N390="základní",J390,0)</f>
        <v>0</v>
      </c>
      <c r="BF390" s="112">
        <f>IF(N390="snížená",J390,0)</f>
        <v>0</v>
      </c>
      <c r="BG390" s="112">
        <f>IF(N390="zákl. přenesená",J390,0)</f>
        <v>0</v>
      </c>
      <c r="BH390" s="112">
        <f>IF(N390="sníž. přenesená",J390,0)</f>
        <v>0</v>
      </c>
      <c r="BI390" s="112">
        <f>IF(N390="nulová",J390,0)</f>
        <v>0</v>
      </c>
      <c r="BJ390" s="24" t="s">
        <v>44</v>
      </c>
      <c r="BK390" s="112">
        <f>ROUND(I390*H390,2)</f>
        <v>0</v>
      </c>
      <c r="BL390" s="24" t="s">
        <v>333</v>
      </c>
      <c r="BM390" s="24" t="s">
        <v>748</v>
      </c>
    </row>
    <row r="391" spans="1:47" s="1" customFormat="1" ht="121.5">
      <c r="A391" s="267"/>
      <c r="B391" s="268"/>
      <c r="C391" s="267"/>
      <c r="D391" s="362" t="s">
        <v>190</v>
      </c>
      <c r="E391" s="267"/>
      <c r="F391" s="376" t="s">
        <v>499</v>
      </c>
      <c r="G391" s="267"/>
      <c r="H391" s="267"/>
      <c r="I391" s="267"/>
      <c r="J391" s="267"/>
      <c r="K391" s="267"/>
      <c r="L391" s="38"/>
      <c r="M391" s="136"/>
      <c r="N391" s="39"/>
      <c r="O391" s="39"/>
      <c r="P391" s="39"/>
      <c r="Q391" s="39"/>
      <c r="R391" s="39"/>
      <c r="S391" s="39"/>
      <c r="T391" s="60"/>
      <c r="AT391" s="24" t="s">
        <v>190</v>
      </c>
      <c r="AU391" s="24" t="s">
        <v>90</v>
      </c>
    </row>
    <row r="392" spans="1:65" s="1" customFormat="1" ht="44.25" customHeight="1">
      <c r="A392" s="267"/>
      <c r="B392" s="268"/>
      <c r="C392" s="338" t="s">
        <v>489</v>
      </c>
      <c r="D392" s="338" t="s">
        <v>165</v>
      </c>
      <c r="E392" s="339" t="s">
        <v>501</v>
      </c>
      <c r="F392" s="340" t="s">
        <v>502</v>
      </c>
      <c r="G392" s="341" t="s">
        <v>369</v>
      </c>
      <c r="H392" s="342">
        <v>0.361</v>
      </c>
      <c r="I392" s="107"/>
      <c r="J392" s="343">
        <f>ROUND(I392*H392,2)</f>
        <v>0</v>
      </c>
      <c r="K392" s="340" t="s">
        <v>169</v>
      </c>
      <c r="L392" s="38"/>
      <c r="M392" s="108" t="s">
        <v>5</v>
      </c>
      <c r="N392" s="109" t="s">
        <v>53</v>
      </c>
      <c r="O392" s="39"/>
      <c r="P392" s="110">
        <f>O392*H392</f>
        <v>0</v>
      </c>
      <c r="Q392" s="110">
        <v>0</v>
      </c>
      <c r="R392" s="110">
        <f>Q392*H392</f>
        <v>0</v>
      </c>
      <c r="S392" s="110">
        <v>0</v>
      </c>
      <c r="T392" s="111">
        <f>S392*H392</f>
        <v>0</v>
      </c>
      <c r="AR392" s="24" t="s">
        <v>333</v>
      </c>
      <c r="AT392" s="24" t="s">
        <v>165</v>
      </c>
      <c r="AU392" s="24" t="s">
        <v>90</v>
      </c>
      <c r="AY392" s="24" t="s">
        <v>163</v>
      </c>
      <c r="BE392" s="112">
        <f>IF(N392="základní",J392,0)</f>
        <v>0</v>
      </c>
      <c r="BF392" s="112">
        <f>IF(N392="snížená",J392,0)</f>
        <v>0</v>
      </c>
      <c r="BG392" s="112">
        <f>IF(N392="zákl. přenesená",J392,0)</f>
        <v>0</v>
      </c>
      <c r="BH392" s="112">
        <f>IF(N392="sníž. přenesená",J392,0)</f>
        <v>0</v>
      </c>
      <c r="BI392" s="112">
        <f>IF(N392="nulová",J392,0)</f>
        <v>0</v>
      </c>
      <c r="BJ392" s="24" t="s">
        <v>44</v>
      </c>
      <c r="BK392" s="112">
        <f>ROUND(I392*H392,2)</f>
        <v>0</v>
      </c>
      <c r="BL392" s="24" t="s">
        <v>333</v>
      </c>
      <c r="BM392" s="24" t="s">
        <v>749</v>
      </c>
    </row>
    <row r="393" spans="1:47" s="1" customFormat="1" ht="121.5">
      <c r="A393" s="267"/>
      <c r="B393" s="268"/>
      <c r="C393" s="267"/>
      <c r="D393" s="346" t="s">
        <v>190</v>
      </c>
      <c r="E393" s="267"/>
      <c r="F393" s="366" t="s">
        <v>499</v>
      </c>
      <c r="G393" s="267"/>
      <c r="H393" s="267"/>
      <c r="I393" s="267"/>
      <c r="J393" s="267"/>
      <c r="K393" s="267"/>
      <c r="L393" s="38"/>
      <c r="M393" s="136"/>
      <c r="N393" s="39"/>
      <c r="O393" s="39"/>
      <c r="P393" s="39"/>
      <c r="Q393" s="39"/>
      <c r="R393" s="39"/>
      <c r="S393" s="39"/>
      <c r="T393" s="60"/>
      <c r="AT393" s="24" t="s">
        <v>190</v>
      </c>
      <c r="AU393" s="24" t="s">
        <v>90</v>
      </c>
    </row>
    <row r="394" spans="1:63" s="10" customFormat="1" ht="29.85" customHeight="1">
      <c r="A394" s="330"/>
      <c r="B394" s="331"/>
      <c r="C394" s="330"/>
      <c r="D394" s="335" t="s">
        <v>81</v>
      </c>
      <c r="E394" s="336" t="s">
        <v>504</v>
      </c>
      <c r="F394" s="336" t="s">
        <v>505</v>
      </c>
      <c r="G394" s="330"/>
      <c r="H394" s="330"/>
      <c r="I394" s="330"/>
      <c r="J394" s="337">
        <f>BK394</f>
        <v>0</v>
      </c>
      <c r="K394" s="330"/>
      <c r="L394" s="99"/>
      <c r="M394" s="101"/>
      <c r="N394" s="102"/>
      <c r="O394" s="102"/>
      <c r="P394" s="103">
        <f>SUM(P395:P419)</f>
        <v>0</v>
      </c>
      <c r="Q394" s="102"/>
      <c r="R394" s="103">
        <f>SUM(R395:R419)</f>
        <v>0.03222</v>
      </c>
      <c r="S394" s="102"/>
      <c r="T394" s="104">
        <f>SUM(T395:T419)</f>
        <v>0.027</v>
      </c>
      <c r="AR394" s="100" t="s">
        <v>90</v>
      </c>
      <c r="AT394" s="105" t="s">
        <v>81</v>
      </c>
      <c r="AU394" s="105" t="s">
        <v>44</v>
      </c>
      <c r="AY394" s="100" t="s">
        <v>163</v>
      </c>
      <c r="BK394" s="106">
        <f>SUM(BK395:BK419)</f>
        <v>0</v>
      </c>
    </row>
    <row r="395" spans="1:65" s="1" customFormat="1" ht="31.5" customHeight="1">
      <c r="A395" s="267"/>
      <c r="B395" s="268"/>
      <c r="C395" s="338" t="s">
        <v>495</v>
      </c>
      <c r="D395" s="338" t="s">
        <v>165</v>
      </c>
      <c r="E395" s="339" t="s">
        <v>507</v>
      </c>
      <c r="F395" s="340" t="s">
        <v>508</v>
      </c>
      <c r="G395" s="341" t="s">
        <v>168</v>
      </c>
      <c r="H395" s="342">
        <v>9</v>
      </c>
      <c r="I395" s="107"/>
      <c r="J395" s="343">
        <f>ROUND(I395*H395,2)</f>
        <v>0</v>
      </c>
      <c r="K395" s="340" t="s">
        <v>169</v>
      </c>
      <c r="L395" s="38"/>
      <c r="M395" s="108" t="s">
        <v>5</v>
      </c>
      <c r="N395" s="109" t="s">
        <v>53</v>
      </c>
      <c r="O395" s="39"/>
      <c r="P395" s="110">
        <f>O395*H395</f>
        <v>0</v>
      </c>
      <c r="Q395" s="110">
        <v>0.00035</v>
      </c>
      <c r="R395" s="110">
        <f>Q395*H395</f>
        <v>0.00315</v>
      </c>
      <c r="S395" s="110">
        <v>0.003</v>
      </c>
      <c r="T395" s="111">
        <f>S395*H395</f>
        <v>0.027</v>
      </c>
      <c r="AR395" s="24" t="s">
        <v>333</v>
      </c>
      <c r="AT395" s="24" t="s">
        <v>165</v>
      </c>
      <c r="AU395" s="24" t="s">
        <v>90</v>
      </c>
      <c r="AY395" s="24" t="s">
        <v>163</v>
      </c>
      <c r="BE395" s="112">
        <f>IF(N395="základní",J395,0)</f>
        <v>0</v>
      </c>
      <c r="BF395" s="112">
        <f>IF(N395="snížená",J395,0)</f>
        <v>0</v>
      </c>
      <c r="BG395" s="112">
        <f>IF(N395="zákl. přenesená",J395,0)</f>
        <v>0</v>
      </c>
      <c r="BH395" s="112">
        <f>IF(N395="sníž. přenesená",J395,0)</f>
        <v>0</v>
      </c>
      <c r="BI395" s="112">
        <f>IF(N395="nulová",J395,0)</f>
        <v>0</v>
      </c>
      <c r="BJ395" s="24" t="s">
        <v>44</v>
      </c>
      <c r="BK395" s="112">
        <f>ROUND(I395*H395,2)</f>
        <v>0</v>
      </c>
      <c r="BL395" s="24" t="s">
        <v>333</v>
      </c>
      <c r="BM395" s="24" t="s">
        <v>750</v>
      </c>
    </row>
    <row r="396" spans="1:47" s="1" customFormat="1" ht="27">
      <c r="A396" s="267"/>
      <c r="B396" s="268"/>
      <c r="C396" s="267"/>
      <c r="D396" s="346" t="s">
        <v>190</v>
      </c>
      <c r="E396" s="267"/>
      <c r="F396" s="366" t="s">
        <v>510</v>
      </c>
      <c r="G396" s="267"/>
      <c r="H396" s="267"/>
      <c r="I396" s="267"/>
      <c r="J396" s="267"/>
      <c r="K396" s="267"/>
      <c r="L396" s="38"/>
      <c r="M396" s="136"/>
      <c r="N396" s="39"/>
      <c r="O396" s="39"/>
      <c r="P396" s="39"/>
      <c r="Q396" s="39"/>
      <c r="R396" s="39"/>
      <c r="S396" s="39"/>
      <c r="T396" s="60"/>
      <c r="AT396" s="24" t="s">
        <v>190</v>
      </c>
      <c r="AU396" s="24" t="s">
        <v>90</v>
      </c>
    </row>
    <row r="397" spans="1:51" s="11" customFormat="1" ht="13.5">
      <c r="A397" s="344"/>
      <c r="B397" s="345"/>
      <c r="C397" s="344"/>
      <c r="D397" s="346" t="s">
        <v>171</v>
      </c>
      <c r="E397" s="347" t="s">
        <v>5</v>
      </c>
      <c r="F397" s="348" t="s">
        <v>172</v>
      </c>
      <c r="G397" s="344"/>
      <c r="H397" s="349" t="s">
        <v>5</v>
      </c>
      <c r="I397" s="344"/>
      <c r="J397" s="344"/>
      <c r="K397" s="344"/>
      <c r="L397" s="113"/>
      <c r="M397" s="116"/>
      <c r="N397" s="117"/>
      <c r="O397" s="117"/>
      <c r="P397" s="117"/>
      <c r="Q397" s="117"/>
      <c r="R397" s="117"/>
      <c r="S397" s="117"/>
      <c r="T397" s="118"/>
      <c r="AT397" s="114" t="s">
        <v>171</v>
      </c>
      <c r="AU397" s="114" t="s">
        <v>90</v>
      </c>
      <c r="AV397" s="11" t="s">
        <v>44</v>
      </c>
      <c r="AW397" s="11" t="s">
        <v>42</v>
      </c>
      <c r="AX397" s="11" t="s">
        <v>82</v>
      </c>
      <c r="AY397" s="114" t="s">
        <v>163</v>
      </c>
    </row>
    <row r="398" spans="1:51" s="11" customFormat="1" ht="13.5">
      <c r="A398" s="344"/>
      <c r="B398" s="345"/>
      <c r="C398" s="344"/>
      <c r="D398" s="346" t="s">
        <v>171</v>
      </c>
      <c r="E398" s="347" t="s">
        <v>5</v>
      </c>
      <c r="F398" s="348" t="s">
        <v>511</v>
      </c>
      <c r="G398" s="344"/>
      <c r="H398" s="349" t="s">
        <v>5</v>
      </c>
      <c r="I398" s="344"/>
      <c r="J398" s="344"/>
      <c r="K398" s="344"/>
      <c r="L398" s="113"/>
      <c r="M398" s="116"/>
      <c r="N398" s="117"/>
      <c r="O398" s="117"/>
      <c r="P398" s="117"/>
      <c r="Q398" s="117"/>
      <c r="R398" s="117"/>
      <c r="S398" s="117"/>
      <c r="T398" s="118"/>
      <c r="AT398" s="114" t="s">
        <v>171</v>
      </c>
      <c r="AU398" s="114" t="s">
        <v>90</v>
      </c>
      <c r="AV398" s="11" t="s">
        <v>44</v>
      </c>
      <c r="AW398" s="11" t="s">
        <v>42</v>
      </c>
      <c r="AX398" s="11" t="s">
        <v>82</v>
      </c>
      <c r="AY398" s="114" t="s">
        <v>163</v>
      </c>
    </row>
    <row r="399" spans="1:51" s="11" customFormat="1" ht="13.5">
      <c r="A399" s="344"/>
      <c r="B399" s="345"/>
      <c r="C399" s="344"/>
      <c r="D399" s="346" t="s">
        <v>171</v>
      </c>
      <c r="E399" s="347" t="s">
        <v>5</v>
      </c>
      <c r="F399" s="348" t="s">
        <v>745</v>
      </c>
      <c r="G399" s="344"/>
      <c r="H399" s="349" t="s">
        <v>5</v>
      </c>
      <c r="I399" s="344"/>
      <c r="J399" s="344"/>
      <c r="K399" s="344"/>
      <c r="L399" s="113"/>
      <c r="M399" s="116"/>
      <c r="N399" s="117"/>
      <c r="O399" s="117"/>
      <c r="P399" s="117"/>
      <c r="Q399" s="117"/>
      <c r="R399" s="117"/>
      <c r="S399" s="117"/>
      <c r="T399" s="118"/>
      <c r="AT399" s="114" t="s">
        <v>171</v>
      </c>
      <c r="AU399" s="114" t="s">
        <v>90</v>
      </c>
      <c r="AV399" s="11" t="s">
        <v>44</v>
      </c>
      <c r="AW399" s="11" t="s">
        <v>42</v>
      </c>
      <c r="AX399" s="11" t="s">
        <v>82</v>
      </c>
      <c r="AY399" s="114" t="s">
        <v>163</v>
      </c>
    </row>
    <row r="400" spans="1:51" s="12" customFormat="1" ht="13.5">
      <c r="A400" s="350"/>
      <c r="B400" s="351"/>
      <c r="C400" s="350"/>
      <c r="D400" s="346" t="s">
        <v>171</v>
      </c>
      <c r="E400" s="352" t="s">
        <v>5</v>
      </c>
      <c r="F400" s="353" t="s">
        <v>274</v>
      </c>
      <c r="G400" s="350"/>
      <c r="H400" s="354">
        <v>2</v>
      </c>
      <c r="I400" s="350"/>
      <c r="J400" s="350"/>
      <c r="K400" s="350"/>
      <c r="L400" s="119"/>
      <c r="M400" s="122"/>
      <c r="N400" s="123"/>
      <c r="O400" s="123"/>
      <c r="P400" s="123"/>
      <c r="Q400" s="123"/>
      <c r="R400" s="123"/>
      <c r="S400" s="123"/>
      <c r="T400" s="124"/>
      <c r="AT400" s="120" t="s">
        <v>171</v>
      </c>
      <c r="AU400" s="120" t="s">
        <v>90</v>
      </c>
      <c r="AV400" s="12" t="s">
        <v>90</v>
      </c>
      <c r="AW400" s="12" t="s">
        <v>42</v>
      </c>
      <c r="AX400" s="12" t="s">
        <v>82</v>
      </c>
      <c r="AY400" s="120" t="s">
        <v>163</v>
      </c>
    </row>
    <row r="401" spans="1:51" s="13" customFormat="1" ht="13.5">
      <c r="A401" s="355"/>
      <c r="B401" s="356"/>
      <c r="C401" s="355"/>
      <c r="D401" s="346" t="s">
        <v>171</v>
      </c>
      <c r="E401" s="357" t="s">
        <v>5</v>
      </c>
      <c r="F401" s="358" t="s">
        <v>176</v>
      </c>
      <c r="G401" s="355"/>
      <c r="H401" s="359">
        <v>2</v>
      </c>
      <c r="I401" s="355"/>
      <c r="J401" s="355"/>
      <c r="K401" s="355"/>
      <c r="L401" s="125"/>
      <c r="M401" s="127"/>
      <c r="N401" s="128"/>
      <c r="O401" s="128"/>
      <c r="P401" s="128"/>
      <c r="Q401" s="128"/>
      <c r="R401" s="128"/>
      <c r="S401" s="128"/>
      <c r="T401" s="129"/>
      <c r="AT401" s="126" t="s">
        <v>171</v>
      </c>
      <c r="AU401" s="126" t="s">
        <v>90</v>
      </c>
      <c r="AV401" s="13" t="s">
        <v>93</v>
      </c>
      <c r="AW401" s="13" t="s">
        <v>42</v>
      </c>
      <c r="AX401" s="13" t="s">
        <v>82</v>
      </c>
      <c r="AY401" s="126" t="s">
        <v>163</v>
      </c>
    </row>
    <row r="402" spans="1:51" s="11" customFormat="1" ht="13.5">
      <c r="A402" s="344"/>
      <c r="B402" s="345"/>
      <c r="C402" s="344"/>
      <c r="D402" s="346" t="s">
        <v>171</v>
      </c>
      <c r="E402" s="347" t="s">
        <v>5</v>
      </c>
      <c r="F402" s="348" t="s">
        <v>746</v>
      </c>
      <c r="G402" s="344"/>
      <c r="H402" s="349" t="s">
        <v>5</v>
      </c>
      <c r="I402" s="344"/>
      <c r="J402" s="344"/>
      <c r="K402" s="344"/>
      <c r="L402" s="113"/>
      <c r="M402" s="116"/>
      <c r="N402" s="117"/>
      <c r="O402" s="117"/>
      <c r="P402" s="117"/>
      <c r="Q402" s="117"/>
      <c r="R402" s="117"/>
      <c r="S402" s="117"/>
      <c r="T402" s="118"/>
      <c r="AT402" s="114" t="s">
        <v>171</v>
      </c>
      <c r="AU402" s="114" t="s">
        <v>90</v>
      </c>
      <c r="AV402" s="11" t="s">
        <v>44</v>
      </c>
      <c r="AW402" s="11" t="s">
        <v>42</v>
      </c>
      <c r="AX402" s="11" t="s">
        <v>82</v>
      </c>
      <c r="AY402" s="114" t="s">
        <v>163</v>
      </c>
    </row>
    <row r="403" spans="1:51" s="12" customFormat="1" ht="13.5">
      <c r="A403" s="350"/>
      <c r="B403" s="351"/>
      <c r="C403" s="350"/>
      <c r="D403" s="346" t="s">
        <v>171</v>
      </c>
      <c r="E403" s="352" t="s">
        <v>5</v>
      </c>
      <c r="F403" s="353" t="s">
        <v>479</v>
      </c>
      <c r="G403" s="350"/>
      <c r="H403" s="354">
        <v>5</v>
      </c>
      <c r="I403" s="350"/>
      <c r="J403" s="350"/>
      <c r="K403" s="350"/>
      <c r="L403" s="119"/>
      <c r="M403" s="122"/>
      <c r="N403" s="123"/>
      <c r="O403" s="123"/>
      <c r="P403" s="123"/>
      <c r="Q403" s="123"/>
      <c r="R403" s="123"/>
      <c r="S403" s="123"/>
      <c r="T403" s="124"/>
      <c r="AT403" s="120" t="s">
        <v>171</v>
      </c>
      <c r="AU403" s="120" t="s">
        <v>90</v>
      </c>
      <c r="AV403" s="12" t="s">
        <v>90</v>
      </c>
      <c r="AW403" s="12" t="s">
        <v>42</v>
      </c>
      <c r="AX403" s="12" t="s">
        <v>82</v>
      </c>
      <c r="AY403" s="120" t="s">
        <v>163</v>
      </c>
    </row>
    <row r="404" spans="1:51" s="13" customFormat="1" ht="13.5">
      <c r="A404" s="355"/>
      <c r="B404" s="356"/>
      <c r="C404" s="355"/>
      <c r="D404" s="346" t="s">
        <v>171</v>
      </c>
      <c r="E404" s="357" t="s">
        <v>5</v>
      </c>
      <c r="F404" s="358" t="s">
        <v>179</v>
      </c>
      <c r="G404" s="355"/>
      <c r="H404" s="359">
        <v>5</v>
      </c>
      <c r="I404" s="355"/>
      <c r="J404" s="355"/>
      <c r="K404" s="355"/>
      <c r="L404" s="125"/>
      <c r="M404" s="127"/>
      <c r="N404" s="128"/>
      <c r="O404" s="128"/>
      <c r="P404" s="128"/>
      <c r="Q404" s="128"/>
      <c r="R404" s="128"/>
      <c r="S404" s="128"/>
      <c r="T404" s="129"/>
      <c r="AT404" s="126" t="s">
        <v>171</v>
      </c>
      <c r="AU404" s="126" t="s">
        <v>90</v>
      </c>
      <c r="AV404" s="13" t="s">
        <v>93</v>
      </c>
      <c r="AW404" s="13" t="s">
        <v>42</v>
      </c>
      <c r="AX404" s="13" t="s">
        <v>82</v>
      </c>
      <c r="AY404" s="126" t="s">
        <v>163</v>
      </c>
    </row>
    <row r="405" spans="1:51" s="11" customFormat="1" ht="13.5">
      <c r="A405" s="344"/>
      <c r="B405" s="345"/>
      <c r="C405" s="344"/>
      <c r="D405" s="346" t="s">
        <v>171</v>
      </c>
      <c r="E405" s="347" t="s">
        <v>5</v>
      </c>
      <c r="F405" s="348" t="s">
        <v>651</v>
      </c>
      <c r="G405" s="344"/>
      <c r="H405" s="349" t="s">
        <v>5</v>
      </c>
      <c r="I405" s="344"/>
      <c r="J405" s="344"/>
      <c r="K405" s="344"/>
      <c r="L405" s="113"/>
      <c r="M405" s="116"/>
      <c r="N405" s="117"/>
      <c r="O405" s="117"/>
      <c r="P405" s="117"/>
      <c r="Q405" s="117"/>
      <c r="R405" s="117"/>
      <c r="S405" s="117"/>
      <c r="T405" s="118"/>
      <c r="AT405" s="114" t="s">
        <v>171</v>
      </c>
      <c r="AU405" s="114" t="s">
        <v>90</v>
      </c>
      <c r="AV405" s="11" t="s">
        <v>44</v>
      </c>
      <c r="AW405" s="11" t="s">
        <v>42</v>
      </c>
      <c r="AX405" s="11" t="s">
        <v>82</v>
      </c>
      <c r="AY405" s="114" t="s">
        <v>163</v>
      </c>
    </row>
    <row r="406" spans="1:51" s="12" customFormat="1" ht="13.5">
      <c r="A406" s="350"/>
      <c r="B406" s="351"/>
      <c r="C406" s="350"/>
      <c r="D406" s="346" t="s">
        <v>171</v>
      </c>
      <c r="E406" s="352" t="s">
        <v>5</v>
      </c>
      <c r="F406" s="353" t="s">
        <v>252</v>
      </c>
      <c r="G406" s="350"/>
      <c r="H406" s="354">
        <v>1</v>
      </c>
      <c r="I406" s="350"/>
      <c r="J406" s="350"/>
      <c r="K406" s="350"/>
      <c r="L406" s="119"/>
      <c r="M406" s="122"/>
      <c r="N406" s="123"/>
      <c r="O406" s="123"/>
      <c r="P406" s="123"/>
      <c r="Q406" s="123"/>
      <c r="R406" s="123"/>
      <c r="S406" s="123"/>
      <c r="T406" s="124"/>
      <c r="AT406" s="120" t="s">
        <v>171</v>
      </c>
      <c r="AU406" s="120" t="s">
        <v>90</v>
      </c>
      <c r="AV406" s="12" t="s">
        <v>90</v>
      </c>
      <c r="AW406" s="12" t="s">
        <v>42</v>
      </c>
      <c r="AX406" s="12" t="s">
        <v>82</v>
      </c>
      <c r="AY406" s="120" t="s">
        <v>163</v>
      </c>
    </row>
    <row r="407" spans="1:51" s="13" customFormat="1" ht="13.5">
      <c r="A407" s="355"/>
      <c r="B407" s="356"/>
      <c r="C407" s="355"/>
      <c r="D407" s="346" t="s">
        <v>171</v>
      </c>
      <c r="E407" s="357" t="s">
        <v>5</v>
      </c>
      <c r="F407" s="358" t="s">
        <v>181</v>
      </c>
      <c r="G407" s="355"/>
      <c r="H407" s="359">
        <v>1</v>
      </c>
      <c r="I407" s="355"/>
      <c r="J407" s="355"/>
      <c r="K407" s="355"/>
      <c r="L407" s="125"/>
      <c r="M407" s="127"/>
      <c r="N407" s="128"/>
      <c r="O407" s="128"/>
      <c r="P407" s="128"/>
      <c r="Q407" s="128"/>
      <c r="R407" s="128"/>
      <c r="S407" s="128"/>
      <c r="T407" s="129"/>
      <c r="AT407" s="126" t="s">
        <v>171</v>
      </c>
      <c r="AU407" s="126" t="s">
        <v>90</v>
      </c>
      <c r="AV407" s="13" t="s">
        <v>93</v>
      </c>
      <c r="AW407" s="13" t="s">
        <v>42</v>
      </c>
      <c r="AX407" s="13" t="s">
        <v>82</v>
      </c>
      <c r="AY407" s="126" t="s">
        <v>163</v>
      </c>
    </row>
    <row r="408" spans="1:51" s="11" customFormat="1" ht="13.5">
      <c r="A408" s="344"/>
      <c r="B408" s="345"/>
      <c r="C408" s="344"/>
      <c r="D408" s="346" t="s">
        <v>171</v>
      </c>
      <c r="E408" s="347" t="s">
        <v>5</v>
      </c>
      <c r="F408" s="348" t="s">
        <v>652</v>
      </c>
      <c r="G408" s="344"/>
      <c r="H408" s="349" t="s">
        <v>5</v>
      </c>
      <c r="I408" s="344"/>
      <c r="J408" s="344"/>
      <c r="K408" s="344"/>
      <c r="L408" s="113"/>
      <c r="M408" s="116"/>
      <c r="N408" s="117"/>
      <c r="O408" s="117"/>
      <c r="P408" s="117"/>
      <c r="Q408" s="117"/>
      <c r="R408" s="117"/>
      <c r="S408" s="117"/>
      <c r="T408" s="118"/>
      <c r="AT408" s="114" t="s">
        <v>171</v>
      </c>
      <c r="AU408" s="114" t="s">
        <v>90</v>
      </c>
      <c r="AV408" s="11" t="s">
        <v>44</v>
      </c>
      <c r="AW408" s="11" t="s">
        <v>42</v>
      </c>
      <c r="AX408" s="11" t="s">
        <v>82</v>
      </c>
      <c r="AY408" s="114" t="s">
        <v>163</v>
      </c>
    </row>
    <row r="409" spans="1:51" s="12" customFormat="1" ht="13.5">
      <c r="A409" s="350"/>
      <c r="B409" s="351"/>
      <c r="C409" s="350"/>
      <c r="D409" s="346" t="s">
        <v>171</v>
      </c>
      <c r="E409" s="352" t="s">
        <v>5</v>
      </c>
      <c r="F409" s="353" t="s">
        <v>252</v>
      </c>
      <c r="G409" s="350"/>
      <c r="H409" s="354">
        <v>1</v>
      </c>
      <c r="I409" s="350"/>
      <c r="J409" s="350"/>
      <c r="K409" s="350"/>
      <c r="L409" s="119"/>
      <c r="M409" s="122"/>
      <c r="N409" s="123"/>
      <c r="O409" s="123"/>
      <c r="P409" s="123"/>
      <c r="Q409" s="123"/>
      <c r="R409" s="123"/>
      <c r="S409" s="123"/>
      <c r="T409" s="124"/>
      <c r="AT409" s="120" t="s">
        <v>171</v>
      </c>
      <c r="AU409" s="120" t="s">
        <v>90</v>
      </c>
      <c r="AV409" s="12" t="s">
        <v>90</v>
      </c>
      <c r="AW409" s="12" t="s">
        <v>42</v>
      </c>
      <c r="AX409" s="12" t="s">
        <v>82</v>
      </c>
      <c r="AY409" s="120" t="s">
        <v>163</v>
      </c>
    </row>
    <row r="410" spans="1:51" s="13" customFormat="1" ht="13.5">
      <c r="A410" s="355"/>
      <c r="B410" s="356"/>
      <c r="C410" s="355"/>
      <c r="D410" s="346" t="s">
        <v>171</v>
      </c>
      <c r="E410" s="357" t="s">
        <v>5</v>
      </c>
      <c r="F410" s="358" t="s">
        <v>653</v>
      </c>
      <c r="G410" s="355"/>
      <c r="H410" s="359">
        <v>1</v>
      </c>
      <c r="I410" s="355"/>
      <c r="J410" s="355"/>
      <c r="K410" s="355"/>
      <c r="L410" s="125"/>
      <c r="M410" s="127"/>
      <c r="N410" s="128"/>
      <c r="O410" s="128"/>
      <c r="P410" s="128"/>
      <c r="Q410" s="128"/>
      <c r="R410" s="128"/>
      <c r="S410" s="128"/>
      <c r="T410" s="129"/>
      <c r="AT410" s="126" t="s">
        <v>171</v>
      </c>
      <c r="AU410" s="126" t="s">
        <v>90</v>
      </c>
      <c r="AV410" s="13" t="s">
        <v>93</v>
      </c>
      <c r="AW410" s="13" t="s">
        <v>42</v>
      </c>
      <c r="AX410" s="13" t="s">
        <v>82</v>
      </c>
      <c r="AY410" s="126" t="s">
        <v>163</v>
      </c>
    </row>
    <row r="411" spans="1:51" s="14" customFormat="1" ht="13.5">
      <c r="A411" s="360"/>
      <c r="B411" s="361"/>
      <c r="C411" s="360"/>
      <c r="D411" s="362" t="s">
        <v>171</v>
      </c>
      <c r="E411" s="363" t="s">
        <v>5</v>
      </c>
      <c r="F411" s="364" t="s">
        <v>185</v>
      </c>
      <c r="G411" s="360"/>
      <c r="H411" s="365">
        <v>9</v>
      </c>
      <c r="I411" s="360"/>
      <c r="J411" s="360"/>
      <c r="K411" s="360"/>
      <c r="L411" s="130"/>
      <c r="M411" s="131"/>
      <c r="N411" s="132"/>
      <c r="O411" s="132"/>
      <c r="P411" s="132"/>
      <c r="Q411" s="132"/>
      <c r="R411" s="132"/>
      <c r="S411" s="132"/>
      <c r="T411" s="133"/>
      <c r="AT411" s="134" t="s">
        <v>171</v>
      </c>
      <c r="AU411" s="134" t="s">
        <v>90</v>
      </c>
      <c r="AV411" s="14" t="s">
        <v>96</v>
      </c>
      <c r="AW411" s="14" t="s">
        <v>42</v>
      </c>
      <c r="AX411" s="14" t="s">
        <v>44</v>
      </c>
      <c r="AY411" s="134" t="s">
        <v>163</v>
      </c>
    </row>
    <row r="412" spans="1:65" s="1" customFormat="1" ht="31.5" customHeight="1">
      <c r="A412" s="267"/>
      <c r="B412" s="268"/>
      <c r="C412" s="367" t="s">
        <v>500</v>
      </c>
      <c r="D412" s="367" t="s">
        <v>256</v>
      </c>
      <c r="E412" s="368" t="s">
        <v>513</v>
      </c>
      <c r="F412" s="369" t="s">
        <v>514</v>
      </c>
      <c r="G412" s="370" t="s">
        <v>188</v>
      </c>
      <c r="H412" s="371">
        <v>9</v>
      </c>
      <c r="I412" s="137"/>
      <c r="J412" s="372">
        <f>ROUND(I412*H412,2)</f>
        <v>0</v>
      </c>
      <c r="K412" s="369" t="s">
        <v>169</v>
      </c>
      <c r="L412" s="138"/>
      <c r="M412" s="139" t="s">
        <v>5</v>
      </c>
      <c r="N412" s="140" t="s">
        <v>53</v>
      </c>
      <c r="O412" s="39"/>
      <c r="P412" s="110">
        <f>O412*H412</f>
        <v>0</v>
      </c>
      <c r="Q412" s="110">
        <v>0.00315</v>
      </c>
      <c r="R412" s="110">
        <f>Q412*H412</f>
        <v>0.02835</v>
      </c>
      <c r="S412" s="110">
        <v>0</v>
      </c>
      <c r="T412" s="111">
        <f>S412*H412</f>
        <v>0</v>
      </c>
      <c r="AR412" s="24" t="s">
        <v>423</v>
      </c>
      <c r="AT412" s="24" t="s">
        <v>256</v>
      </c>
      <c r="AU412" s="24" t="s">
        <v>90</v>
      </c>
      <c r="AY412" s="24" t="s">
        <v>163</v>
      </c>
      <c r="BE412" s="112">
        <f>IF(N412="základní",J412,0)</f>
        <v>0</v>
      </c>
      <c r="BF412" s="112">
        <f>IF(N412="snížená",J412,0)</f>
        <v>0</v>
      </c>
      <c r="BG412" s="112">
        <f>IF(N412="zákl. přenesená",J412,0)</f>
        <v>0</v>
      </c>
      <c r="BH412" s="112">
        <f>IF(N412="sníž. přenesená",J412,0)</f>
        <v>0</v>
      </c>
      <c r="BI412" s="112">
        <f>IF(N412="nulová",J412,0)</f>
        <v>0</v>
      </c>
      <c r="BJ412" s="24" t="s">
        <v>44</v>
      </c>
      <c r="BK412" s="112">
        <f>ROUND(I412*H412,2)</f>
        <v>0</v>
      </c>
      <c r="BL412" s="24" t="s">
        <v>333</v>
      </c>
      <c r="BM412" s="24" t="s">
        <v>751</v>
      </c>
    </row>
    <row r="413" spans="1:47" s="1" customFormat="1" ht="27">
      <c r="A413" s="267"/>
      <c r="B413" s="268"/>
      <c r="C413" s="267"/>
      <c r="D413" s="362" t="s">
        <v>493</v>
      </c>
      <c r="E413" s="267"/>
      <c r="F413" s="376" t="s">
        <v>516</v>
      </c>
      <c r="G413" s="267"/>
      <c r="H413" s="267"/>
      <c r="I413" s="267"/>
      <c r="J413" s="267"/>
      <c r="K413" s="267"/>
      <c r="L413" s="38"/>
      <c r="M413" s="136"/>
      <c r="N413" s="39"/>
      <c r="O413" s="39"/>
      <c r="P413" s="39"/>
      <c r="Q413" s="39"/>
      <c r="R413" s="39"/>
      <c r="S413" s="39"/>
      <c r="T413" s="60"/>
      <c r="AT413" s="24" t="s">
        <v>493</v>
      </c>
      <c r="AU413" s="24" t="s">
        <v>90</v>
      </c>
    </row>
    <row r="414" spans="1:65" s="1" customFormat="1" ht="22.5" customHeight="1">
      <c r="A414" s="267"/>
      <c r="B414" s="268"/>
      <c r="C414" s="338" t="s">
        <v>506</v>
      </c>
      <c r="D414" s="338" t="s">
        <v>165</v>
      </c>
      <c r="E414" s="339" t="s">
        <v>518</v>
      </c>
      <c r="F414" s="340" t="s">
        <v>519</v>
      </c>
      <c r="G414" s="341" t="s">
        <v>221</v>
      </c>
      <c r="H414" s="342">
        <v>36</v>
      </c>
      <c r="I414" s="107"/>
      <c r="J414" s="343">
        <f>ROUND(I414*H414,2)</f>
        <v>0</v>
      </c>
      <c r="K414" s="340" t="s">
        <v>169</v>
      </c>
      <c r="L414" s="38"/>
      <c r="M414" s="108" t="s">
        <v>5</v>
      </c>
      <c r="N414" s="109" t="s">
        <v>53</v>
      </c>
      <c r="O414" s="39"/>
      <c r="P414" s="110">
        <f>O414*H414</f>
        <v>0</v>
      </c>
      <c r="Q414" s="110">
        <v>2E-05</v>
      </c>
      <c r="R414" s="110">
        <f>Q414*H414</f>
        <v>0.00072</v>
      </c>
      <c r="S414" s="110">
        <v>0</v>
      </c>
      <c r="T414" s="111">
        <f>S414*H414</f>
        <v>0</v>
      </c>
      <c r="AR414" s="24" t="s">
        <v>333</v>
      </c>
      <c r="AT414" s="24" t="s">
        <v>165</v>
      </c>
      <c r="AU414" s="24" t="s">
        <v>90</v>
      </c>
      <c r="AY414" s="24" t="s">
        <v>163</v>
      </c>
      <c r="BE414" s="112">
        <f>IF(N414="základní",J414,0)</f>
        <v>0</v>
      </c>
      <c r="BF414" s="112">
        <f>IF(N414="snížená",J414,0)</f>
        <v>0</v>
      </c>
      <c r="BG414" s="112">
        <f>IF(N414="zákl. přenesená",J414,0)</f>
        <v>0</v>
      </c>
      <c r="BH414" s="112">
        <f>IF(N414="sníž. přenesená",J414,0)</f>
        <v>0</v>
      </c>
      <c r="BI414" s="112">
        <f>IF(N414="nulová",J414,0)</f>
        <v>0</v>
      </c>
      <c r="BJ414" s="24" t="s">
        <v>44</v>
      </c>
      <c r="BK414" s="112">
        <f>ROUND(I414*H414,2)</f>
        <v>0</v>
      </c>
      <c r="BL414" s="24" t="s">
        <v>333</v>
      </c>
      <c r="BM414" s="24" t="s">
        <v>752</v>
      </c>
    </row>
    <row r="415" spans="1:51" s="12" customFormat="1" ht="13.5">
      <c r="A415" s="350"/>
      <c r="B415" s="351"/>
      <c r="C415" s="350"/>
      <c r="D415" s="362" t="s">
        <v>171</v>
      </c>
      <c r="E415" s="379" t="s">
        <v>5</v>
      </c>
      <c r="F415" s="377" t="s">
        <v>753</v>
      </c>
      <c r="G415" s="350"/>
      <c r="H415" s="378">
        <v>36</v>
      </c>
      <c r="I415" s="350"/>
      <c r="J415" s="350"/>
      <c r="K415" s="350"/>
      <c r="L415" s="119"/>
      <c r="M415" s="122"/>
      <c r="N415" s="123"/>
      <c r="O415" s="123"/>
      <c r="P415" s="123"/>
      <c r="Q415" s="123"/>
      <c r="R415" s="123"/>
      <c r="S415" s="123"/>
      <c r="T415" s="124"/>
      <c r="AT415" s="120" t="s">
        <v>171</v>
      </c>
      <c r="AU415" s="120" t="s">
        <v>90</v>
      </c>
      <c r="AV415" s="12" t="s">
        <v>90</v>
      </c>
      <c r="AW415" s="12" t="s">
        <v>42</v>
      </c>
      <c r="AX415" s="12" t="s">
        <v>44</v>
      </c>
      <c r="AY415" s="120" t="s">
        <v>163</v>
      </c>
    </row>
    <row r="416" spans="1:65" s="1" customFormat="1" ht="31.5" customHeight="1">
      <c r="A416" s="267"/>
      <c r="B416" s="268"/>
      <c r="C416" s="338" t="s">
        <v>512</v>
      </c>
      <c r="D416" s="338" t="s">
        <v>165</v>
      </c>
      <c r="E416" s="339" t="s">
        <v>523</v>
      </c>
      <c r="F416" s="340" t="s">
        <v>524</v>
      </c>
      <c r="G416" s="341" t="s">
        <v>369</v>
      </c>
      <c r="H416" s="342">
        <v>0.032</v>
      </c>
      <c r="I416" s="107"/>
      <c r="J416" s="343">
        <f>ROUND(I416*H416,2)</f>
        <v>0</v>
      </c>
      <c r="K416" s="340" t="s">
        <v>169</v>
      </c>
      <c r="L416" s="38"/>
      <c r="M416" s="108" t="s">
        <v>5</v>
      </c>
      <c r="N416" s="109" t="s">
        <v>53</v>
      </c>
      <c r="O416" s="39"/>
      <c r="P416" s="110">
        <f>O416*H416</f>
        <v>0</v>
      </c>
      <c r="Q416" s="110">
        <v>0</v>
      </c>
      <c r="R416" s="110">
        <f>Q416*H416</f>
        <v>0</v>
      </c>
      <c r="S416" s="110">
        <v>0</v>
      </c>
      <c r="T416" s="111">
        <f>S416*H416</f>
        <v>0</v>
      </c>
      <c r="AR416" s="24" t="s">
        <v>333</v>
      </c>
      <c r="AT416" s="24" t="s">
        <v>165</v>
      </c>
      <c r="AU416" s="24" t="s">
        <v>90</v>
      </c>
      <c r="AY416" s="24" t="s">
        <v>163</v>
      </c>
      <c r="BE416" s="112">
        <f>IF(N416="základní",J416,0)</f>
        <v>0</v>
      </c>
      <c r="BF416" s="112">
        <f>IF(N416="snížená",J416,0)</f>
        <v>0</v>
      </c>
      <c r="BG416" s="112">
        <f>IF(N416="zákl. přenesená",J416,0)</f>
        <v>0</v>
      </c>
      <c r="BH416" s="112">
        <f>IF(N416="sníž. přenesená",J416,0)</f>
        <v>0</v>
      </c>
      <c r="BI416" s="112">
        <f>IF(N416="nulová",J416,0)</f>
        <v>0</v>
      </c>
      <c r="BJ416" s="24" t="s">
        <v>44</v>
      </c>
      <c r="BK416" s="112">
        <f>ROUND(I416*H416,2)</f>
        <v>0</v>
      </c>
      <c r="BL416" s="24" t="s">
        <v>333</v>
      </c>
      <c r="BM416" s="24" t="s">
        <v>754</v>
      </c>
    </row>
    <row r="417" spans="1:47" s="1" customFormat="1" ht="121.5">
      <c r="A417" s="267"/>
      <c r="B417" s="268"/>
      <c r="C417" s="267"/>
      <c r="D417" s="362" t="s">
        <v>190</v>
      </c>
      <c r="E417" s="267"/>
      <c r="F417" s="376" t="s">
        <v>499</v>
      </c>
      <c r="G417" s="267"/>
      <c r="H417" s="267"/>
      <c r="I417" s="267"/>
      <c r="J417" s="267"/>
      <c r="K417" s="267"/>
      <c r="L417" s="38"/>
      <c r="M417" s="136"/>
      <c r="N417" s="39"/>
      <c r="O417" s="39"/>
      <c r="P417" s="39"/>
      <c r="Q417" s="39"/>
      <c r="R417" s="39"/>
      <c r="S417" s="39"/>
      <c r="T417" s="60"/>
      <c r="AT417" s="24" t="s">
        <v>190</v>
      </c>
      <c r="AU417" s="24" t="s">
        <v>90</v>
      </c>
    </row>
    <row r="418" spans="1:65" s="1" customFormat="1" ht="44.25" customHeight="1">
      <c r="A418" s="267"/>
      <c r="B418" s="268"/>
      <c r="C418" s="338" t="s">
        <v>517</v>
      </c>
      <c r="D418" s="338" t="s">
        <v>165</v>
      </c>
      <c r="E418" s="339" t="s">
        <v>527</v>
      </c>
      <c r="F418" s="340" t="s">
        <v>528</v>
      </c>
      <c r="G418" s="341" t="s">
        <v>369</v>
      </c>
      <c r="H418" s="342">
        <v>0.032</v>
      </c>
      <c r="I418" s="107"/>
      <c r="J418" s="343">
        <f>ROUND(I418*H418,2)</f>
        <v>0</v>
      </c>
      <c r="K418" s="340" t="s">
        <v>169</v>
      </c>
      <c r="L418" s="38"/>
      <c r="M418" s="108" t="s">
        <v>5</v>
      </c>
      <c r="N418" s="109" t="s">
        <v>53</v>
      </c>
      <c r="O418" s="39"/>
      <c r="P418" s="110">
        <f>O418*H418</f>
        <v>0</v>
      </c>
      <c r="Q418" s="110">
        <v>0</v>
      </c>
      <c r="R418" s="110">
        <f>Q418*H418</f>
        <v>0</v>
      </c>
      <c r="S418" s="110">
        <v>0</v>
      </c>
      <c r="T418" s="111">
        <f>S418*H418</f>
        <v>0</v>
      </c>
      <c r="AR418" s="24" t="s">
        <v>333</v>
      </c>
      <c r="AT418" s="24" t="s">
        <v>165</v>
      </c>
      <c r="AU418" s="24" t="s">
        <v>90</v>
      </c>
      <c r="AY418" s="24" t="s">
        <v>163</v>
      </c>
      <c r="BE418" s="112">
        <f>IF(N418="základní",J418,0)</f>
        <v>0</v>
      </c>
      <c r="BF418" s="112">
        <f>IF(N418="snížená",J418,0)</f>
        <v>0</v>
      </c>
      <c r="BG418" s="112">
        <f>IF(N418="zákl. přenesená",J418,0)</f>
        <v>0</v>
      </c>
      <c r="BH418" s="112">
        <f>IF(N418="sníž. přenesená",J418,0)</f>
        <v>0</v>
      </c>
      <c r="BI418" s="112">
        <f>IF(N418="nulová",J418,0)</f>
        <v>0</v>
      </c>
      <c r="BJ418" s="24" t="s">
        <v>44</v>
      </c>
      <c r="BK418" s="112">
        <f>ROUND(I418*H418,2)</f>
        <v>0</v>
      </c>
      <c r="BL418" s="24" t="s">
        <v>333</v>
      </c>
      <c r="BM418" s="24" t="s">
        <v>755</v>
      </c>
    </row>
    <row r="419" spans="1:47" s="1" customFormat="1" ht="121.5">
      <c r="A419" s="267"/>
      <c r="B419" s="268"/>
      <c r="C419" s="267"/>
      <c r="D419" s="346" t="s">
        <v>190</v>
      </c>
      <c r="E419" s="267"/>
      <c r="F419" s="366" t="s">
        <v>499</v>
      </c>
      <c r="G419" s="267"/>
      <c r="H419" s="267"/>
      <c r="I419" s="267"/>
      <c r="J419" s="267"/>
      <c r="K419" s="267"/>
      <c r="L419" s="38"/>
      <c r="M419" s="136"/>
      <c r="N419" s="39"/>
      <c r="O419" s="39"/>
      <c r="P419" s="39"/>
      <c r="Q419" s="39"/>
      <c r="R419" s="39"/>
      <c r="S419" s="39"/>
      <c r="T419" s="60"/>
      <c r="AT419" s="24" t="s">
        <v>190</v>
      </c>
      <c r="AU419" s="24" t="s">
        <v>90</v>
      </c>
    </row>
    <row r="420" spans="1:63" s="10" customFormat="1" ht="29.85" customHeight="1">
      <c r="A420" s="330"/>
      <c r="B420" s="331"/>
      <c r="C420" s="330"/>
      <c r="D420" s="335" t="s">
        <v>81</v>
      </c>
      <c r="E420" s="336" t="s">
        <v>530</v>
      </c>
      <c r="F420" s="336" t="s">
        <v>531</v>
      </c>
      <c r="G420" s="330"/>
      <c r="H420" s="330"/>
      <c r="I420" s="330"/>
      <c r="J420" s="337">
        <f>BK420</f>
        <v>0</v>
      </c>
      <c r="K420" s="330"/>
      <c r="L420" s="99"/>
      <c r="M420" s="101"/>
      <c r="N420" s="102"/>
      <c r="O420" s="102"/>
      <c r="P420" s="103">
        <f>SUM(P421:P484)</f>
        <v>0</v>
      </c>
      <c r="Q420" s="102"/>
      <c r="R420" s="103">
        <f>SUM(R421:R484)</f>
        <v>0.0033411200000000004</v>
      </c>
      <c r="S420" s="102"/>
      <c r="T420" s="104">
        <f>SUM(T421:T484)</f>
        <v>0</v>
      </c>
      <c r="AR420" s="100" t="s">
        <v>90</v>
      </c>
      <c r="AT420" s="105" t="s">
        <v>81</v>
      </c>
      <c r="AU420" s="105" t="s">
        <v>44</v>
      </c>
      <c r="AY420" s="100" t="s">
        <v>163</v>
      </c>
      <c r="BK420" s="106">
        <f>SUM(BK421:BK484)</f>
        <v>0</v>
      </c>
    </row>
    <row r="421" spans="1:65" s="1" customFormat="1" ht="31.5" customHeight="1">
      <c r="A421" s="267"/>
      <c r="B421" s="268"/>
      <c r="C421" s="338" t="s">
        <v>522</v>
      </c>
      <c r="D421" s="338" t="s">
        <v>165</v>
      </c>
      <c r="E421" s="339" t="s">
        <v>533</v>
      </c>
      <c r="F421" s="340" t="s">
        <v>534</v>
      </c>
      <c r="G421" s="341" t="s">
        <v>188</v>
      </c>
      <c r="H421" s="342">
        <v>10.441</v>
      </c>
      <c r="I421" s="107"/>
      <c r="J421" s="343">
        <f>ROUND(I421*H421,2)</f>
        <v>0</v>
      </c>
      <c r="K421" s="340" t="s">
        <v>169</v>
      </c>
      <c r="L421" s="38"/>
      <c r="M421" s="108" t="s">
        <v>5</v>
      </c>
      <c r="N421" s="109" t="s">
        <v>53</v>
      </c>
      <c r="O421" s="39"/>
      <c r="P421" s="110">
        <f>O421*H421</f>
        <v>0</v>
      </c>
      <c r="Q421" s="110">
        <v>8E-05</v>
      </c>
      <c r="R421" s="110">
        <f>Q421*H421</f>
        <v>0.0008352800000000001</v>
      </c>
      <c r="S421" s="110">
        <v>0</v>
      </c>
      <c r="T421" s="111">
        <f>S421*H421</f>
        <v>0</v>
      </c>
      <c r="AR421" s="24" t="s">
        <v>333</v>
      </c>
      <c r="AT421" s="24" t="s">
        <v>165</v>
      </c>
      <c r="AU421" s="24" t="s">
        <v>90</v>
      </c>
      <c r="AY421" s="24" t="s">
        <v>163</v>
      </c>
      <c r="BE421" s="112">
        <f>IF(N421="základní",J421,0)</f>
        <v>0</v>
      </c>
      <c r="BF421" s="112">
        <f>IF(N421="snížená",J421,0)</f>
        <v>0</v>
      </c>
      <c r="BG421" s="112">
        <f>IF(N421="zákl. přenesená",J421,0)</f>
        <v>0</v>
      </c>
      <c r="BH421" s="112">
        <f>IF(N421="sníž. přenesená",J421,0)</f>
        <v>0</v>
      </c>
      <c r="BI421" s="112">
        <f>IF(N421="nulová",J421,0)</f>
        <v>0</v>
      </c>
      <c r="BJ421" s="24" t="s">
        <v>44</v>
      </c>
      <c r="BK421" s="112">
        <f>ROUND(I421*H421,2)</f>
        <v>0</v>
      </c>
      <c r="BL421" s="24" t="s">
        <v>333</v>
      </c>
      <c r="BM421" s="24" t="s">
        <v>756</v>
      </c>
    </row>
    <row r="422" spans="1:51" s="11" customFormat="1" ht="13.5">
      <c r="A422" s="344"/>
      <c r="B422" s="345"/>
      <c r="C422" s="344"/>
      <c r="D422" s="346" t="s">
        <v>171</v>
      </c>
      <c r="E422" s="347" t="s">
        <v>5</v>
      </c>
      <c r="F422" s="348" t="s">
        <v>172</v>
      </c>
      <c r="G422" s="344"/>
      <c r="H422" s="349" t="s">
        <v>5</v>
      </c>
      <c r="I422" s="344"/>
      <c r="J422" s="344"/>
      <c r="K422" s="344"/>
      <c r="L422" s="113"/>
      <c r="M422" s="116"/>
      <c r="N422" s="117"/>
      <c r="O422" s="117"/>
      <c r="P422" s="117"/>
      <c r="Q422" s="117"/>
      <c r="R422" s="117"/>
      <c r="S422" s="117"/>
      <c r="T422" s="118"/>
      <c r="AT422" s="114" t="s">
        <v>171</v>
      </c>
      <c r="AU422" s="114" t="s">
        <v>90</v>
      </c>
      <c r="AV422" s="11" t="s">
        <v>44</v>
      </c>
      <c r="AW422" s="11" t="s">
        <v>42</v>
      </c>
      <c r="AX422" s="11" t="s">
        <v>82</v>
      </c>
      <c r="AY422" s="114" t="s">
        <v>163</v>
      </c>
    </row>
    <row r="423" spans="1:51" s="11" customFormat="1" ht="13.5">
      <c r="A423" s="344"/>
      <c r="B423" s="345"/>
      <c r="C423" s="344"/>
      <c r="D423" s="346" t="s">
        <v>171</v>
      </c>
      <c r="E423" s="347" t="s">
        <v>5</v>
      </c>
      <c r="F423" s="348" t="s">
        <v>310</v>
      </c>
      <c r="G423" s="344"/>
      <c r="H423" s="349" t="s">
        <v>5</v>
      </c>
      <c r="I423" s="344"/>
      <c r="J423" s="344"/>
      <c r="K423" s="344"/>
      <c r="L423" s="113"/>
      <c r="M423" s="116"/>
      <c r="N423" s="117"/>
      <c r="O423" s="117"/>
      <c r="P423" s="117"/>
      <c r="Q423" s="117"/>
      <c r="R423" s="117"/>
      <c r="S423" s="117"/>
      <c r="T423" s="118"/>
      <c r="AT423" s="114" t="s">
        <v>171</v>
      </c>
      <c r="AU423" s="114" t="s">
        <v>90</v>
      </c>
      <c r="AV423" s="11" t="s">
        <v>44</v>
      </c>
      <c r="AW423" s="11" t="s">
        <v>42</v>
      </c>
      <c r="AX423" s="11" t="s">
        <v>82</v>
      </c>
      <c r="AY423" s="114" t="s">
        <v>163</v>
      </c>
    </row>
    <row r="424" spans="1:51" s="12" customFormat="1" ht="13.5">
      <c r="A424" s="350"/>
      <c r="B424" s="351"/>
      <c r="C424" s="350"/>
      <c r="D424" s="346" t="s">
        <v>171</v>
      </c>
      <c r="E424" s="352" t="s">
        <v>5</v>
      </c>
      <c r="F424" s="353" t="s">
        <v>701</v>
      </c>
      <c r="G424" s="350"/>
      <c r="H424" s="354">
        <v>1.401</v>
      </c>
      <c r="I424" s="350"/>
      <c r="J424" s="350"/>
      <c r="K424" s="350"/>
      <c r="L424" s="119"/>
      <c r="M424" s="122"/>
      <c r="N424" s="123"/>
      <c r="O424" s="123"/>
      <c r="P424" s="123"/>
      <c r="Q424" s="123"/>
      <c r="R424" s="123"/>
      <c r="S424" s="123"/>
      <c r="T424" s="124"/>
      <c r="AT424" s="120" t="s">
        <v>171</v>
      </c>
      <c r="AU424" s="120" t="s">
        <v>90</v>
      </c>
      <c r="AV424" s="12" t="s">
        <v>90</v>
      </c>
      <c r="AW424" s="12" t="s">
        <v>42</v>
      </c>
      <c r="AX424" s="12" t="s">
        <v>82</v>
      </c>
      <c r="AY424" s="120" t="s">
        <v>163</v>
      </c>
    </row>
    <row r="425" spans="1:51" s="12" customFormat="1" ht="13.5">
      <c r="A425" s="350"/>
      <c r="B425" s="351"/>
      <c r="C425" s="350"/>
      <c r="D425" s="346" t="s">
        <v>171</v>
      </c>
      <c r="E425" s="352" t="s">
        <v>5</v>
      </c>
      <c r="F425" s="353" t="s">
        <v>702</v>
      </c>
      <c r="G425" s="350"/>
      <c r="H425" s="354">
        <v>1.401</v>
      </c>
      <c r="I425" s="350"/>
      <c r="J425" s="350"/>
      <c r="K425" s="350"/>
      <c r="L425" s="119"/>
      <c r="M425" s="122"/>
      <c r="N425" s="123"/>
      <c r="O425" s="123"/>
      <c r="P425" s="123"/>
      <c r="Q425" s="123"/>
      <c r="R425" s="123"/>
      <c r="S425" s="123"/>
      <c r="T425" s="124"/>
      <c r="AT425" s="120" t="s">
        <v>171</v>
      </c>
      <c r="AU425" s="120" t="s">
        <v>90</v>
      </c>
      <c r="AV425" s="12" t="s">
        <v>90</v>
      </c>
      <c r="AW425" s="12" t="s">
        <v>42</v>
      </c>
      <c r="AX425" s="12" t="s">
        <v>82</v>
      </c>
      <c r="AY425" s="120" t="s">
        <v>163</v>
      </c>
    </row>
    <row r="426" spans="1:51" s="13" customFormat="1" ht="13.5">
      <c r="A426" s="355"/>
      <c r="B426" s="356"/>
      <c r="C426" s="355"/>
      <c r="D426" s="346" t="s">
        <v>171</v>
      </c>
      <c r="E426" s="357" t="s">
        <v>5</v>
      </c>
      <c r="F426" s="358" t="s">
        <v>176</v>
      </c>
      <c r="G426" s="355"/>
      <c r="H426" s="359">
        <v>2.802</v>
      </c>
      <c r="I426" s="355"/>
      <c r="J426" s="355"/>
      <c r="K426" s="355"/>
      <c r="L426" s="125"/>
      <c r="M426" s="127"/>
      <c r="N426" s="128"/>
      <c r="O426" s="128"/>
      <c r="P426" s="128"/>
      <c r="Q426" s="128"/>
      <c r="R426" s="128"/>
      <c r="S426" s="128"/>
      <c r="T426" s="129"/>
      <c r="AT426" s="126" t="s">
        <v>171</v>
      </c>
      <c r="AU426" s="126" t="s">
        <v>90</v>
      </c>
      <c r="AV426" s="13" t="s">
        <v>93</v>
      </c>
      <c r="AW426" s="13" t="s">
        <v>42</v>
      </c>
      <c r="AX426" s="13" t="s">
        <v>82</v>
      </c>
      <c r="AY426" s="126" t="s">
        <v>163</v>
      </c>
    </row>
    <row r="427" spans="1:51" s="12" customFormat="1" ht="13.5">
      <c r="A427" s="350"/>
      <c r="B427" s="351"/>
      <c r="C427" s="350"/>
      <c r="D427" s="346" t="s">
        <v>171</v>
      </c>
      <c r="E427" s="352" t="s">
        <v>5</v>
      </c>
      <c r="F427" s="353" t="s">
        <v>703</v>
      </c>
      <c r="G427" s="350"/>
      <c r="H427" s="354">
        <v>1.401</v>
      </c>
      <c r="I427" s="350"/>
      <c r="J427" s="350"/>
      <c r="K427" s="350"/>
      <c r="L427" s="119"/>
      <c r="M427" s="122"/>
      <c r="N427" s="123"/>
      <c r="O427" s="123"/>
      <c r="P427" s="123"/>
      <c r="Q427" s="123"/>
      <c r="R427" s="123"/>
      <c r="S427" s="123"/>
      <c r="T427" s="124"/>
      <c r="AT427" s="120" t="s">
        <v>171</v>
      </c>
      <c r="AU427" s="120" t="s">
        <v>90</v>
      </c>
      <c r="AV427" s="12" t="s">
        <v>90</v>
      </c>
      <c r="AW427" s="12" t="s">
        <v>42</v>
      </c>
      <c r="AX427" s="12" t="s">
        <v>82</v>
      </c>
      <c r="AY427" s="120" t="s">
        <v>163</v>
      </c>
    </row>
    <row r="428" spans="1:51" s="12" customFormat="1" ht="13.5">
      <c r="A428" s="350"/>
      <c r="B428" s="351"/>
      <c r="C428" s="350"/>
      <c r="D428" s="346" t="s">
        <v>171</v>
      </c>
      <c r="E428" s="352" t="s">
        <v>5</v>
      </c>
      <c r="F428" s="353" t="s">
        <v>704</v>
      </c>
      <c r="G428" s="350"/>
      <c r="H428" s="354">
        <v>1.258</v>
      </c>
      <c r="I428" s="350"/>
      <c r="J428" s="350"/>
      <c r="K428" s="350"/>
      <c r="L428" s="119"/>
      <c r="M428" s="122"/>
      <c r="N428" s="123"/>
      <c r="O428" s="123"/>
      <c r="P428" s="123"/>
      <c r="Q428" s="123"/>
      <c r="R428" s="123"/>
      <c r="S428" s="123"/>
      <c r="T428" s="124"/>
      <c r="AT428" s="120" t="s">
        <v>171</v>
      </c>
      <c r="AU428" s="120" t="s">
        <v>90</v>
      </c>
      <c r="AV428" s="12" t="s">
        <v>90</v>
      </c>
      <c r="AW428" s="12" t="s">
        <v>42</v>
      </c>
      <c r="AX428" s="12" t="s">
        <v>82</v>
      </c>
      <c r="AY428" s="120" t="s">
        <v>163</v>
      </c>
    </row>
    <row r="429" spans="1:51" s="12" customFormat="1" ht="13.5">
      <c r="A429" s="350"/>
      <c r="B429" s="351"/>
      <c r="C429" s="350"/>
      <c r="D429" s="346" t="s">
        <v>171</v>
      </c>
      <c r="E429" s="352" t="s">
        <v>5</v>
      </c>
      <c r="F429" s="353" t="s">
        <v>705</v>
      </c>
      <c r="G429" s="350"/>
      <c r="H429" s="354">
        <v>1.258</v>
      </c>
      <c r="I429" s="350"/>
      <c r="J429" s="350"/>
      <c r="K429" s="350"/>
      <c r="L429" s="119"/>
      <c r="M429" s="122"/>
      <c r="N429" s="123"/>
      <c r="O429" s="123"/>
      <c r="P429" s="123"/>
      <c r="Q429" s="123"/>
      <c r="R429" s="123"/>
      <c r="S429" s="123"/>
      <c r="T429" s="124"/>
      <c r="AT429" s="120" t="s">
        <v>171</v>
      </c>
      <c r="AU429" s="120" t="s">
        <v>90</v>
      </c>
      <c r="AV429" s="12" t="s">
        <v>90</v>
      </c>
      <c r="AW429" s="12" t="s">
        <v>42</v>
      </c>
      <c r="AX429" s="12" t="s">
        <v>82</v>
      </c>
      <c r="AY429" s="120" t="s">
        <v>163</v>
      </c>
    </row>
    <row r="430" spans="1:51" s="12" customFormat="1" ht="13.5">
      <c r="A430" s="350"/>
      <c r="B430" s="351"/>
      <c r="C430" s="350"/>
      <c r="D430" s="346" t="s">
        <v>171</v>
      </c>
      <c r="E430" s="352" t="s">
        <v>5</v>
      </c>
      <c r="F430" s="353" t="s">
        <v>706</v>
      </c>
      <c r="G430" s="350"/>
      <c r="H430" s="354">
        <v>1.232</v>
      </c>
      <c r="I430" s="350"/>
      <c r="J430" s="350"/>
      <c r="K430" s="350"/>
      <c r="L430" s="119"/>
      <c r="M430" s="122"/>
      <c r="N430" s="123"/>
      <c r="O430" s="123"/>
      <c r="P430" s="123"/>
      <c r="Q430" s="123"/>
      <c r="R430" s="123"/>
      <c r="S430" s="123"/>
      <c r="T430" s="124"/>
      <c r="AT430" s="120" t="s">
        <v>171</v>
      </c>
      <c r="AU430" s="120" t="s">
        <v>90</v>
      </c>
      <c r="AV430" s="12" t="s">
        <v>90</v>
      </c>
      <c r="AW430" s="12" t="s">
        <v>42</v>
      </c>
      <c r="AX430" s="12" t="s">
        <v>82</v>
      </c>
      <c r="AY430" s="120" t="s">
        <v>163</v>
      </c>
    </row>
    <row r="431" spans="1:51" s="13" customFormat="1" ht="13.5">
      <c r="A431" s="355"/>
      <c r="B431" s="356"/>
      <c r="C431" s="355"/>
      <c r="D431" s="346" t="s">
        <v>171</v>
      </c>
      <c r="E431" s="357" t="s">
        <v>5</v>
      </c>
      <c r="F431" s="358" t="s">
        <v>179</v>
      </c>
      <c r="G431" s="355"/>
      <c r="H431" s="359">
        <v>5.149</v>
      </c>
      <c r="I431" s="355"/>
      <c r="J431" s="355"/>
      <c r="K431" s="355"/>
      <c r="L431" s="125"/>
      <c r="M431" s="127"/>
      <c r="N431" s="128"/>
      <c r="O431" s="128"/>
      <c r="P431" s="128"/>
      <c r="Q431" s="128"/>
      <c r="R431" s="128"/>
      <c r="S431" s="128"/>
      <c r="T431" s="129"/>
      <c r="AT431" s="126" t="s">
        <v>171</v>
      </c>
      <c r="AU431" s="126" t="s">
        <v>90</v>
      </c>
      <c r="AV431" s="13" t="s">
        <v>93</v>
      </c>
      <c r="AW431" s="13" t="s">
        <v>42</v>
      </c>
      <c r="AX431" s="13" t="s">
        <v>82</v>
      </c>
      <c r="AY431" s="126" t="s">
        <v>163</v>
      </c>
    </row>
    <row r="432" spans="1:51" s="12" customFormat="1" ht="13.5">
      <c r="A432" s="350"/>
      <c r="B432" s="351"/>
      <c r="C432" s="350"/>
      <c r="D432" s="346" t="s">
        <v>171</v>
      </c>
      <c r="E432" s="352" t="s">
        <v>5</v>
      </c>
      <c r="F432" s="353" t="s">
        <v>707</v>
      </c>
      <c r="G432" s="350"/>
      <c r="H432" s="354">
        <v>1.232</v>
      </c>
      <c r="I432" s="350"/>
      <c r="J432" s="350"/>
      <c r="K432" s="350"/>
      <c r="L432" s="119"/>
      <c r="M432" s="122"/>
      <c r="N432" s="123"/>
      <c r="O432" s="123"/>
      <c r="P432" s="123"/>
      <c r="Q432" s="123"/>
      <c r="R432" s="123"/>
      <c r="S432" s="123"/>
      <c r="T432" s="124"/>
      <c r="AT432" s="120" t="s">
        <v>171</v>
      </c>
      <c r="AU432" s="120" t="s">
        <v>90</v>
      </c>
      <c r="AV432" s="12" t="s">
        <v>90</v>
      </c>
      <c r="AW432" s="12" t="s">
        <v>42</v>
      </c>
      <c r="AX432" s="12" t="s">
        <v>82</v>
      </c>
      <c r="AY432" s="120" t="s">
        <v>163</v>
      </c>
    </row>
    <row r="433" spans="1:51" s="13" customFormat="1" ht="13.5">
      <c r="A433" s="355"/>
      <c r="B433" s="356"/>
      <c r="C433" s="355"/>
      <c r="D433" s="346" t="s">
        <v>171</v>
      </c>
      <c r="E433" s="357" t="s">
        <v>5</v>
      </c>
      <c r="F433" s="358" t="s">
        <v>181</v>
      </c>
      <c r="G433" s="355"/>
      <c r="H433" s="359">
        <v>1.232</v>
      </c>
      <c r="I433" s="355"/>
      <c r="J433" s="355"/>
      <c r="K433" s="355"/>
      <c r="L433" s="125"/>
      <c r="M433" s="127"/>
      <c r="N433" s="128"/>
      <c r="O433" s="128"/>
      <c r="P433" s="128"/>
      <c r="Q433" s="128"/>
      <c r="R433" s="128"/>
      <c r="S433" s="128"/>
      <c r="T433" s="129"/>
      <c r="AT433" s="126" t="s">
        <v>171</v>
      </c>
      <c r="AU433" s="126" t="s">
        <v>90</v>
      </c>
      <c r="AV433" s="13" t="s">
        <v>93</v>
      </c>
      <c r="AW433" s="13" t="s">
        <v>42</v>
      </c>
      <c r="AX433" s="13" t="s">
        <v>82</v>
      </c>
      <c r="AY433" s="126" t="s">
        <v>163</v>
      </c>
    </row>
    <row r="434" spans="1:51" s="12" customFormat="1" ht="13.5">
      <c r="A434" s="350"/>
      <c r="B434" s="351"/>
      <c r="C434" s="350"/>
      <c r="D434" s="346" t="s">
        <v>171</v>
      </c>
      <c r="E434" s="352" t="s">
        <v>5</v>
      </c>
      <c r="F434" s="353" t="s">
        <v>708</v>
      </c>
      <c r="G434" s="350"/>
      <c r="H434" s="354">
        <v>1.258</v>
      </c>
      <c r="I434" s="350"/>
      <c r="J434" s="350"/>
      <c r="K434" s="350"/>
      <c r="L434" s="119"/>
      <c r="M434" s="122"/>
      <c r="N434" s="123"/>
      <c r="O434" s="123"/>
      <c r="P434" s="123"/>
      <c r="Q434" s="123"/>
      <c r="R434" s="123"/>
      <c r="S434" s="123"/>
      <c r="T434" s="124"/>
      <c r="AT434" s="120" t="s">
        <v>171</v>
      </c>
      <c r="AU434" s="120" t="s">
        <v>90</v>
      </c>
      <c r="AV434" s="12" t="s">
        <v>90</v>
      </c>
      <c r="AW434" s="12" t="s">
        <v>42</v>
      </c>
      <c r="AX434" s="12" t="s">
        <v>82</v>
      </c>
      <c r="AY434" s="120" t="s">
        <v>163</v>
      </c>
    </row>
    <row r="435" spans="1:51" s="13" customFormat="1" ht="13.5">
      <c r="A435" s="355"/>
      <c r="B435" s="356"/>
      <c r="C435" s="355"/>
      <c r="D435" s="346" t="s">
        <v>171</v>
      </c>
      <c r="E435" s="357" t="s">
        <v>5</v>
      </c>
      <c r="F435" s="358" t="s">
        <v>653</v>
      </c>
      <c r="G435" s="355"/>
      <c r="H435" s="359">
        <v>1.258</v>
      </c>
      <c r="I435" s="355"/>
      <c r="J435" s="355"/>
      <c r="K435" s="355"/>
      <c r="L435" s="125"/>
      <c r="M435" s="127"/>
      <c r="N435" s="128"/>
      <c r="O435" s="128"/>
      <c r="P435" s="128"/>
      <c r="Q435" s="128"/>
      <c r="R435" s="128"/>
      <c r="S435" s="128"/>
      <c r="T435" s="129"/>
      <c r="AT435" s="126" t="s">
        <v>171</v>
      </c>
      <c r="AU435" s="126" t="s">
        <v>90</v>
      </c>
      <c r="AV435" s="13" t="s">
        <v>93</v>
      </c>
      <c r="AW435" s="13" t="s">
        <v>42</v>
      </c>
      <c r="AX435" s="13" t="s">
        <v>82</v>
      </c>
      <c r="AY435" s="126" t="s">
        <v>163</v>
      </c>
    </row>
    <row r="436" spans="1:51" s="14" customFormat="1" ht="13.5">
      <c r="A436" s="360"/>
      <c r="B436" s="361"/>
      <c r="C436" s="360"/>
      <c r="D436" s="362" t="s">
        <v>171</v>
      </c>
      <c r="E436" s="363" t="s">
        <v>5</v>
      </c>
      <c r="F436" s="364" t="s">
        <v>185</v>
      </c>
      <c r="G436" s="360"/>
      <c r="H436" s="365">
        <v>10.441</v>
      </c>
      <c r="I436" s="360"/>
      <c r="J436" s="360"/>
      <c r="K436" s="360"/>
      <c r="L436" s="130"/>
      <c r="M436" s="131"/>
      <c r="N436" s="132"/>
      <c r="O436" s="132"/>
      <c r="P436" s="132"/>
      <c r="Q436" s="132"/>
      <c r="R436" s="132"/>
      <c r="S436" s="132"/>
      <c r="T436" s="133"/>
      <c r="AT436" s="134" t="s">
        <v>171</v>
      </c>
      <c r="AU436" s="134" t="s">
        <v>90</v>
      </c>
      <c r="AV436" s="14" t="s">
        <v>96</v>
      </c>
      <c r="AW436" s="14" t="s">
        <v>42</v>
      </c>
      <c r="AX436" s="14" t="s">
        <v>44</v>
      </c>
      <c r="AY436" s="134" t="s">
        <v>163</v>
      </c>
    </row>
    <row r="437" spans="1:65" s="1" customFormat="1" ht="22.5" customHeight="1">
      <c r="A437" s="267"/>
      <c r="B437" s="268"/>
      <c r="C437" s="338" t="s">
        <v>526</v>
      </c>
      <c r="D437" s="338" t="s">
        <v>165</v>
      </c>
      <c r="E437" s="339" t="s">
        <v>537</v>
      </c>
      <c r="F437" s="340" t="s">
        <v>538</v>
      </c>
      <c r="G437" s="341" t="s">
        <v>188</v>
      </c>
      <c r="H437" s="342">
        <v>10.441</v>
      </c>
      <c r="I437" s="107"/>
      <c r="J437" s="343">
        <f>ROUND(I437*H437,2)</f>
        <v>0</v>
      </c>
      <c r="K437" s="340" t="s">
        <v>169</v>
      </c>
      <c r="L437" s="38"/>
      <c r="M437" s="108" t="s">
        <v>5</v>
      </c>
      <c r="N437" s="109" t="s">
        <v>53</v>
      </c>
      <c r="O437" s="39"/>
      <c r="P437" s="110">
        <f>O437*H437</f>
        <v>0</v>
      </c>
      <c r="Q437" s="110">
        <v>0</v>
      </c>
      <c r="R437" s="110">
        <f>Q437*H437</f>
        <v>0</v>
      </c>
      <c r="S437" s="110">
        <v>0</v>
      </c>
      <c r="T437" s="111">
        <f>S437*H437</f>
        <v>0</v>
      </c>
      <c r="AR437" s="24" t="s">
        <v>333</v>
      </c>
      <c r="AT437" s="24" t="s">
        <v>165</v>
      </c>
      <c r="AU437" s="24" t="s">
        <v>90</v>
      </c>
      <c r="AY437" s="24" t="s">
        <v>163</v>
      </c>
      <c r="BE437" s="112">
        <f>IF(N437="základní",J437,0)</f>
        <v>0</v>
      </c>
      <c r="BF437" s="112">
        <f>IF(N437="snížená",J437,0)</f>
        <v>0</v>
      </c>
      <c r="BG437" s="112">
        <f>IF(N437="zákl. přenesená",J437,0)</f>
        <v>0</v>
      </c>
      <c r="BH437" s="112">
        <f>IF(N437="sníž. přenesená",J437,0)</f>
        <v>0</v>
      </c>
      <c r="BI437" s="112">
        <f>IF(N437="nulová",J437,0)</f>
        <v>0</v>
      </c>
      <c r="BJ437" s="24" t="s">
        <v>44</v>
      </c>
      <c r="BK437" s="112">
        <f>ROUND(I437*H437,2)</f>
        <v>0</v>
      </c>
      <c r="BL437" s="24" t="s">
        <v>333</v>
      </c>
      <c r="BM437" s="24" t="s">
        <v>757</v>
      </c>
    </row>
    <row r="438" spans="1:51" s="11" customFormat="1" ht="13.5">
      <c r="A438" s="344"/>
      <c r="B438" s="345"/>
      <c r="C438" s="344"/>
      <c r="D438" s="346" t="s">
        <v>171</v>
      </c>
      <c r="E438" s="347" t="s">
        <v>5</v>
      </c>
      <c r="F438" s="348" t="s">
        <v>172</v>
      </c>
      <c r="G438" s="344"/>
      <c r="H438" s="349" t="s">
        <v>5</v>
      </c>
      <c r="I438" s="344"/>
      <c r="J438" s="344"/>
      <c r="K438" s="344"/>
      <c r="L438" s="113"/>
      <c r="M438" s="116"/>
      <c r="N438" s="117"/>
      <c r="O438" s="117"/>
      <c r="P438" s="117"/>
      <c r="Q438" s="117"/>
      <c r="R438" s="117"/>
      <c r="S438" s="117"/>
      <c r="T438" s="118"/>
      <c r="AT438" s="114" t="s">
        <v>171</v>
      </c>
      <c r="AU438" s="114" t="s">
        <v>90</v>
      </c>
      <c r="AV438" s="11" t="s">
        <v>44</v>
      </c>
      <c r="AW438" s="11" t="s">
        <v>42</v>
      </c>
      <c r="AX438" s="11" t="s">
        <v>82</v>
      </c>
      <c r="AY438" s="114" t="s">
        <v>163</v>
      </c>
    </row>
    <row r="439" spans="1:51" s="11" customFormat="1" ht="13.5">
      <c r="A439" s="344"/>
      <c r="B439" s="345"/>
      <c r="C439" s="344"/>
      <c r="D439" s="346" t="s">
        <v>171</v>
      </c>
      <c r="E439" s="347" t="s">
        <v>5</v>
      </c>
      <c r="F439" s="348" t="s">
        <v>310</v>
      </c>
      <c r="G439" s="344"/>
      <c r="H439" s="349" t="s">
        <v>5</v>
      </c>
      <c r="I439" s="344"/>
      <c r="J439" s="344"/>
      <c r="K439" s="344"/>
      <c r="L439" s="113"/>
      <c r="M439" s="116"/>
      <c r="N439" s="117"/>
      <c r="O439" s="117"/>
      <c r="P439" s="117"/>
      <c r="Q439" s="117"/>
      <c r="R439" s="117"/>
      <c r="S439" s="117"/>
      <c r="T439" s="118"/>
      <c r="AT439" s="114" t="s">
        <v>171</v>
      </c>
      <c r="AU439" s="114" t="s">
        <v>90</v>
      </c>
      <c r="AV439" s="11" t="s">
        <v>44</v>
      </c>
      <c r="AW439" s="11" t="s">
        <v>42</v>
      </c>
      <c r="AX439" s="11" t="s">
        <v>82</v>
      </c>
      <c r="AY439" s="114" t="s">
        <v>163</v>
      </c>
    </row>
    <row r="440" spans="1:51" s="12" customFormat="1" ht="13.5">
      <c r="A440" s="350"/>
      <c r="B440" s="351"/>
      <c r="C440" s="350"/>
      <c r="D440" s="346" t="s">
        <v>171</v>
      </c>
      <c r="E440" s="352" t="s">
        <v>5</v>
      </c>
      <c r="F440" s="353" t="s">
        <v>701</v>
      </c>
      <c r="G440" s="350"/>
      <c r="H440" s="354">
        <v>1.401</v>
      </c>
      <c r="I440" s="350"/>
      <c r="J440" s="350"/>
      <c r="K440" s="350"/>
      <c r="L440" s="119"/>
      <c r="M440" s="122"/>
      <c r="N440" s="123"/>
      <c r="O440" s="123"/>
      <c r="P440" s="123"/>
      <c r="Q440" s="123"/>
      <c r="R440" s="123"/>
      <c r="S440" s="123"/>
      <c r="T440" s="124"/>
      <c r="AT440" s="120" t="s">
        <v>171</v>
      </c>
      <c r="AU440" s="120" t="s">
        <v>90</v>
      </c>
      <c r="AV440" s="12" t="s">
        <v>90</v>
      </c>
      <c r="AW440" s="12" t="s">
        <v>42</v>
      </c>
      <c r="AX440" s="12" t="s">
        <v>82</v>
      </c>
      <c r="AY440" s="120" t="s">
        <v>163</v>
      </c>
    </row>
    <row r="441" spans="1:51" s="12" customFormat="1" ht="13.5">
      <c r="A441" s="350"/>
      <c r="B441" s="351"/>
      <c r="C441" s="350"/>
      <c r="D441" s="346" t="s">
        <v>171</v>
      </c>
      <c r="E441" s="352" t="s">
        <v>5</v>
      </c>
      <c r="F441" s="353" t="s">
        <v>702</v>
      </c>
      <c r="G441" s="350"/>
      <c r="H441" s="354">
        <v>1.401</v>
      </c>
      <c r="I441" s="350"/>
      <c r="J441" s="350"/>
      <c r="K441" s="350"/>
      <c r="L441" s="119"/>
      <c r="M441" s="122"/>
      <c r="N441" s="123"/>
      <c r="O441" s="123"/>
      <c r="P441" s="123"/>
      <c r="Q441" s="123"/>
      <c r="R441" s="123"/>
      <c r="S441" s="123"/>
      <c r="T441" s="124"/>
      <c r="AT441" s="120" t="s">
        <v>171</v>
      </c>
      <c r="AU441" s="120" t="s">
        <v>90</v>
      </c>
      <c r="AV441" s="12" t="s">
        <v>90</v>
      </c>
      <c r="AW441" s="12" t="s">
        <v>42</v>
      </c>
      <c r="AX441" s="12" t="s">
        <v>82</v>
      </c>
      <c r="AY441" s="120" t="s">
        <v>163</v>
      </c>
    </row>
    <row r="442" spans="1:51" s="13" customFormat="1" ht="13.5">
      <c r="A442" s="355"/>
      <c r="B442" s="356"/>
      <c r="C442" s="355"/>
      <c r="D442" s="346" t="s">
        <v>171</v>
      </c>
      <c r="E442" s="357" t="s">
        <v>5</v>
      </c>
      <c r="F442" s="358" t="s">
        <v>176</v>
      </c>
      <c r="G442" s="355"/>
      <c r="H442" s="359">
        <v>2.802</v>
      </c>
      <c r="I442" s="355"/>
      <c r="J442" s="355"/>
      <c r="K442" s="355"/>
      <c r="L442" s="125"/>
      <c r="M442" s="127"/>
      <c r="N442" s="128"/>
      <c r="O442" s="128"/>
      <c r="P442" s="128"/>
      <c r="Q442" s="128"/>
      <c r="R442" s="128"/>
      <c r="S442" s="128"/>
      <c r="T442" s="129"/>
      <c r="AT442" s="126" t="s">
        <v>171</v>
      </c>
      <c r="AU442" s="126" t="s">
        <v>90</v>
      </c>
      <c r="AV442" s="13" t="s">
        <v>93</v>
      </c>
      <c r="AW442" s="13" t="s">
        <v>42</v>
      </c>
      <c r="AX442" s="13" t="s">
        <v>82</v>
      </c>
      <c r="AY442" s="126" t="s">
        <v>163</v>
      </c>
    </row>
    <row r="443" spans="1:51" s="12" customFormat="1" ht="13.5">
      <c r="A443" s="350"/>
      <c r="B443" s="351"/>
      <c r="C443" s="350"/>
      <c r="D443" s="346" t="s">
        <v>171</v>
      </c>
      <c r="E443" s="352" t="s">
        <v>5</v>
      </c>
      <c r="F443" s="353" t="s">
        <v>703</v>
      </c>
      <c r="G443" s="350"/>
      <c r="H443" s="354">
        <v>1.401</v>
      </c>
      <c r="I443" s="350"/>
      <c r="J443" s="350"/>
      <c r="K443" s="350"/>
      <c r="L443" s="119"/>
      <c r="M443" s="122"/>
      <c r="N443" s="123"/>
      <c r="O443" s="123"/>
      <c r="P443" s="123"/>
      <c r="Q443" s="123"/>
      <c r="R443" s="123"/>
      <c r="S443" s="123"/>
      <c r="T443" s="124"/>
      <c r="AT443" s="120" t="s">
        <v>171</v>
      </c>
      <c r="AU443" s="120" t="s">
        <v>90</v>
      </c>
      <c r="AV443" s="12" t="s">
        <v>90</v>
      </c>
      <c r="AW443" s="12" t="s">
        <v>42</v>
      </c>
      <c r="AX443" s="12" t="s">
        <v>82</v>
      </c>
      <c r="AY443" s="120" t="s">
        <v>163</v>
      </c>
    </row>
    <row r="444" spans="1:51" s="12" customFormat="1" ht="13.5">
      <c r="A444" s="350"/>
      <c r="B444" s="351"/>
      <c r="C444" s="350"/>
      <c r="D444" s="346" t="s">
        <v>171</v>
      </c>
      <c r="E444" s="352" t="s">
        <v>5</v>
      </c>
      <c r="F444" s="353" t="s">
        <v>704</v>
      </c>
      <c r="G444" s="350"/>
      <c r="H444" s="354">
        <v>1.258</v>
      </c>
      <c r="I444" s="350"/>
      <c r="J444" s="350"/>
      <c r="K444" s="350"/>
      <c r="L444" s="119"/>
      <c r="M444" s="122"/>
      <c r="N444" s="123"/>
      <c r="O444" s="123"/>
      <c r="P444" s="123"/>
      <c r="Q444" s="123"/>
      <c r="R444" s="123"/>
      <c r="S444" s="123"/>
      <c r="T444" s="124"/>
      <c r="AT444" s="120" t="s">
        <v>171</v>
      </c>
      <c r="AU444" s="120" t="s">
        <v>90</v>
      </c>
      <c r="AV444" s="12" t="s">
        <v>90</v>
      </c>
      <c r="AW444" s="12" t="s">
        <v>42</v>
      </c>
      <c r="AX444" s="12" t="s">
        <v>82</v>
      </c>
      <c r="AY444" s="120" t="s">
        <v>163</v>
      </c>
    </row>
    <row r="445" spans="1:51" s="12" customFormat="1" ht="13.5">
      <c r="A445" s="350"/>
      <c r="B445" s="351"/>
      <c r="C445" s="350"/>
      <c r="D445" s="346" t="s">
        <v>171</v>
      </c>
      <c r="E445" s="352" t="s">
        <v>5</v>
      </c>
      <c r="F445" s="353" t="s">
        <v>705</v>
      </c>
      <c r="G445" s="350"/>
      <c r="H445" s="354">
        <v>1.258</v>
      </c>
      <c r="I445" s="350"/>
      <c r="J445" s="350"/>
      <c r="K445" s="350"/>
      <c r="L445" s="119"/>
      <c r="M445" s="122"/>
      <c r="N445" s="123"/>
      <c r="O445" s="123"/>
      <c r="P445" s="123"/>
      <c r="Q445" s="123"/>
      <c r="R445" s="123"/>
      <c r="S445" s="123"/>
      <c r="T445" s="124"/>
      <c r="AT445" s="120" t="s">
        <v>171</v>
      </c>
      <c r="AU445" s="120" t="s">
        <v>90</v>
      </c>
      <c r="AV445" s="12" t="s">
        <v>90</v>
      </c>
      <c r="AW445" s="12" t="s">
        <v>42</v>
      </c>
      <c r="AX445" s="12" t="s">
        <v>82</v>
      </c>
      <c r="AY445" s="120" t="s">
        <v>163</v>
      </c>
    </row>
    <row r="446" spans="1:51" s="12" customFormat="1" ht="13.5">
      <c r="A446" s="350"/>
      <c r="B446" s="351"/>
      <c r="C446" s="350"/>
      <c r="D446" s="346" t="s">
        <v>171</v>
      </c>
      <c r="E446" s="352" t="s">
        <v>5</v>
      </c>
      <c r="F446" s="353" t="s">
        <v>706</v>
      </c>
      <c r="G446" s="350"/>
      <c r="H446" s="354">
        <v>1.232</v>
      </c>
      <c r="I446" s="350"/>
      <c r="J446" s="350"/>
      <c r="K446" s="350"/>
      <c r="L446" s="119"/>
      <c r="M446" s="122"/>
      <c r="N446" s="123"/>
      <c r="O446" s="123"/>
      <c r="P446" s="123"/>
      <c r="Q446" s="123"/>
      <c r="R446" s="123"/>
      <c r="S446" s="123"/>
      <c r="T446" s="124"/>
      <c r="AT446" s="120" t="s">
        <v>171</v>
      </c>
      <c r="AU446" s="120" t="s">
        <v>90</v>
      </c>
      <c r="AV446" s="12" t="s">
        <v>90</v>
      </c>
      <c r="AW446" s="12" t="s">
        <v>42</v>
      </c>
      <c r="AX446" s="12" t="s">
        <v>82</v>
      </c>
      <c r="AY446" s="120" t="s">
        <v>163</v>
      </c>
    </row>
    <row r="447" spans="1:51" s="13" customFormat="1" ht="13.5">
      <c r="A447" s="355"/>
      <c r="B447" s="356"/>
      <c r="C447" s="355"/>
      <c r="D447" s="346" t="s">
        <v>171</v>
      </c>
      <c r="E447" s="357" t="s">
        <v>5</v>
      </c>
      <c r="F447" s="358" t="s">
        <v>179</v>
      </c>
      <c r="G447" s="355"/>
      <c r="H447" s="359">
        <v>5.149</v>
      </c>
      <c r="I447" s="355"/>
      <c r="J447" s="355"/>
      <c r="K447" s="355"/>
      <c r="L447" s="125"/>
      <c r="M447" s="127"/>
      <c r="N447" s="128"/>
      <c r="O447" s="128"/>
      <c r="P447" s="128"/>
      <c r="Q447" s="128"/>
      <c r="R447" s="128"/>
      <c r="S447" s="128"/>
      <c r="T447" s="129"/>
      <c r="AT447" s="126" t="s">
        <v>171</v>
      </c>
      <c r="AU447" s="126" t="s">
        <v>90</v>
      </c>
      <c r="AV447" s="13" t="s">
        <v>93</v>
      </c>
      <c r="AW447" s="13" t="s">
        <v>42</v>
      </c>
      <c r="AX447" s="13" t="s">
        <v>82</v>
      </c>
      <c r="AY447" s="126" t="s">
        <v>163</v>
      </c>
    </row>
    <row r="448" spans="1:51" s="12" customFormat="1" ht="13.5">
      <c r="A448" s="350"/>
      <c r="B448" s="351"/>
      <c r="C448" s="350"/>
      <c r="D448" s="346" t="s">
        <v>171</v>
      </c>
      <c r="E448" s="352" t="s">
        <v>5</v>
      </c>
      <c r="F448" s="353" t="s">
        <v>707</v>
      </c>
      <c r="G448" s="350"/>
      <c r="H448" s="354">
        <v>1.232</v>
      </c>
      <c r="I448" s="350"/>
      <c r="J448" s="350"/>
      <c r="K448" s="350"/>
      <c r="L448" s="119"/>
      <c r="M448" s="122"/>
      <c r="N448" s="123"/>
      <c r="O448" s="123"/>
      <c r="P448" s="123"/>
      <c r="Q448" s="123"/>
      <c r="R448" s="123"/>
      <c r="S448" s="123"/>
      <c r="T448" s="124"/>
      <c r="AT448" s="120" t="s">
        <v>171</v>
      </c>
      <c r="AU448" s="120" t="s">
        <v>90</v>
      </c>
      <c r="AV448" s="12" t="s">
        <v>90</v>
      </c>
      <c r="AW448" s="12" t="s">
        <v>42</v>
      </c>
      <c r="AX448" s="12" t="s">
        <v>82</v>
      </c>
      <c r="AY448" s="120" t="s">
        <v>163</v>
      </c>
    </row>
    <row r="449" spans="1:51" s="13" customFormat="1" ht="13.5">
      <c r="A449" s="355"/>
      <c r="B449" s="356"/>
      <c r="C449" s="355"/>
      <c r="D449" s="346" t="s">
        <v>171</v>
      </c>
      <c r="E449" s="357" t="s">
        <v>5</v>
      </c>
      <c r="F449" s="358" t="s">
        <v>181</v>
      </c>
      <c r="G449" s="355"/>
      <c r="H449" s="359">
        <v>1.232</v>
      </c>
      <c r="I449" s="355"/>
      <c r="J449" s="355"/>
      <c r="K449" s="355"/>
      <c r="L449" s="125"/>
      <c r="M449" s="127"/>
      <c r="N449" s="128"/>
      <c r="O449" s="128"/>
      <c r="P449" s="128"/>
      <c r="Q449" s="128"/>
      <c r="R449" s="128"/>
      <c r="S449" s="128"/>
      <c r="T449" s="129"/>
      <c r="AT449" s="126" t="s">
        <v>171</v>
      </c>
      <c r="AU449" s="126" t="s">
        <v>90</v>
      </c>
      <c r="AV449" s="13" t="s">
        <v>93</v>
      </c>
      <c r="AW449" s="13" t="s">
        <v>42</v>
      </c>
      <c r="AX449" s="13" t="s">
        <v>82</v>
      </c>
      <c r="AY449" s="126" t="s">
        <v>163</v>
      </c>
    </row>
    <row r="450" spans="1:51" s="12" customFormat="1" ht="13.5">
      <c r="A450" s="350"/>
      <c r="B450" s="351"/>
      <c r="C450" s="350"/>
      <c r="D450" s="346" t="s">
        <v>171</v>
      </c>
      <c r="E450" s="352" t="s">
        <v>5</v>
      </c>
      <c r="F450" s="353" t="s">
        <v>708</v>
      </c>
      <c r="G450" s="350"/>
      <c r="H450" s="354">
        <v>1.258</v>
      </c>
      <c r="I450" s="350"/>
      <c r="J450" s="350"/>
      <c r="K450" s="350"/>
      <c r="L450" s="119"/>
      <c r="M450" s="122"/>
      <c r="N450" s="123"/>
      <c r="O450" s="123"/>
      <c r="P450" s="123"/>
      <c r="Q450" s="123"/>
      <c r="R450" s="123"/>
      <c r="S450" s="123"/>
      <c r="T450" s="124"/>
      <c r="AT450" s="120" t="s">
        <v>171</v>
      </c>
      <c r="AU450" s="120" t="s">
        <v>90</v>
      </c>
      <c r="AV450" s="12" t="s">
        <v>90</v>
      </c>
      <c r="AW450" s="12" t="s">
        <v>42</v>
      </c>
      <c r="AX450" s="12" t="s">
        <v>82</v>
      </c>
      <c r="AY450" s="120" t="s">
        <v>163</v>
      </c>
    </row>
    <row r="451" spans="1:51" s="13" customFormat="1" ht="13.5">
      <c r="A451" s="355"/>
      <c r="B451" s="356"/>
      <c r="C451" s="355"/>
      <c r="D451" s="346" t="s">
        <v>171</v>
      </c>
      <c r="E451" s="357" t="s">
        <v>5</v>
      </c>
      <c r="F451" s="358" t="s">
        <v>653</v>
      </c>
      <c r="G451" s="355"/>
      <c r="H451" s="359">
        <v>1.258</v>
      </c>
      <c r="I451" s="355"/>
      <c r="J451" s="355"/>
      <c r="K451" s="355"/>
      <c r="L451" s="125"/>
      <c r="M451" s="127"/>
      <c r="N451" s="128"/>
      <c r="O451" s="128"/>
      <c r="P451" s="128"/>
      <c r="Q451" s="128"/>
      <c r="R451" s="128"/>
      <c r="S451" s="128"/>
      <c r="T451" s="129"/>
      <c r="AT451" s="126" t="s">
        <v>171</v>
      </c>
      <c r="AU451" s="126" t="s">
        <v>90</v>
      </c>
      <c r="AV451" s="13" t="s">
        <v>93</v>
      </c>
      <c r="AW451" s="13" t="s">
        <v>42</v>
      </c>
      <c r="AX451" s="13" t="s">
        <v>82</v>
      </c>
      <c r="AY451" s="126" t="s">
        <v>163</v>
      </c>
    </row>
    <row r="452" spans="1:51" s="14" customFormat="1" ht="13.5">
      <c r="A452" s="360"/>
      <c r="B452" s="361"/>
      <c r="C452" s="360"/>
      <c r="D452" s="362" t="s">
        <v>171</v>
      </c>
      <c r="E452" s="363" t="s">
        <v>5</v>
      </c>
      <c r="F452" s="364" t="s">
        <v>185</v>
      </c>
      <c r="G452" s="360"/>
      <c r="H452" s="365">
        <v>10.441</v>
      </c>
      <c r="I452" s="360"/>
      <c r="J452" s="360"/>
      <c r="K452" s="360"/>
      <c r="L452" s="130"/>
      <c r="M452" s="131"/>
      <c r="N452" s="132"/>
      <c r="O452" s="132"/>
      <c r="P452" s="132"/>
      <c r="Q452" s="132"/>
      <c r="R452" s="132"/>
      <c r="S452" s="132"/>
      <c r="T452" s="133"/>
      <c r="AT452" s="134" t="s">
        <v>171</v>
      </c>
      <c r="AU452" s="134" t="s">
        <v>90</v>
      </c>
      <c r="AV452" s="14" t="s">
        <v>96</v>
      </c>
      <c r="AW452" s="14" t="s">
        <v>42</v>
      </c>
      <c r="AX452" s="14" t="s">
        <v>44</v>
      </c>
      <c r="AY452" s="134" t="s">
        <v>163</v>
      </c>
    </row>
    <row r="453" spans="1:65" s="1" customFormat="1" ht="22.5" customHeight="1">
      <c r="A453" s="267"/>
      <c r="B453" s="268"/>
      <c r="C453" s="338" t="s">
        <v>532</v>
      </c>
      <c r="D453" s="338" t="s">
        <v>165</v>
      </c>
      <c r="E453" s="339" t="s">
        <v>541</v>
      </c>
      <c r="F453" s="340" t="s">
        <v>542</v>
      </c>
      <c r="G453" s="341" t="s">
        <v>188</v>
      </c>
      <c r="H453" s="342">
        <v>10.441</v>
      </c>
      <c r="I453" s="107"/>
      <c r="J453" s="343">
        <f>ROUND(I453*H453,2)</f>
        <v>0</v>
      </c>
      <c r="K453" s="340" t="s">
        <v>169</v>
      </c>
      <c r="L453" s="38"/>
      <c r="M453" s="108" t="s">
        <v>5</v>
      </c>
      <c r="N453" s="109" t="s">
        <v>53</v>
      </c>
      <c r="O453" s="39"/>
      <c r="P453" s="110">
        <f>O453*H453</f>
        <v>0</v>
      </c>
      <c r="Q453" s="110">
        <v>0.00012</v>
      </c>
      <c r="R453" s="110">
        <f>Q453*H453</f>
        <v>0.00125292</v>
      </c>
      <c r="S453" s="110">
        <v>0</v>
      </c>
      <c r="T453" s="111">
        <f>S453*H453</f>
        <v>0</v>
      </c>
      <c r="AR453" s="24" t="s">
        <v>333</v>
      </c>
      <c r="AT453" s="24" t="s">
        <v>165</v>
      </c>
      <c r="AU453" s="24" t="s">
        <v>90</v>
      </c>
      <c r="AY453" s="24" t="s">
        <v>163</v>
      </c>
      <c r="BE453" s="112">
        <f>IF(N453="základní",J453,0)</f>
        <v>0</v>
      </c>
      <c r="BF453" s="112">
        <f>IF(N453="snížená",J453,0)</f>
        <v>0</v>
      </c>
      <c r="BG453" s="112">
        <f>IF(N453="zákl. přenesená",J453,0)</f>
        <v>0</v>
      </c>
      <c r="BH453" s="112">
        <f>IF(N453="sníž. přenesená",J453,0)</f>
        <v>0</v>
      </c>
      <c r="BI453" s="112">
        <f>IF(N453="nulová",J453,0)</f>
        <v>0</v>
      </c>
      <c r="BJ453" s="24" t="s">
        <v>44</v>
      </c>
      <c r="BK453" s="112">
        <f>ROUND(I453*H453,2)</f>
        <v>0</v>
      </c>
      <c r="BL453" s="24" t="s">
        <v>333</v>
      </c>
      <c r="BM453" s="24" t="s">
        <v>758</v>
      </c>
    </row>
    <row r="454" spans="1:51" s="11" customFormat="1" ht="13.5">
      <c r="A454" s="344"/>
      <c r="B454" s="345"/>
      <c r="C454" s="344"/>
      <c r="D454" s="346" t="s">
        <v>171</v>
      </c>
      <c r="E454" s="347" t="s">
        <v>5</v>
      </c>
      <c r="F454" s="348" t="s">
        <v>172</v>
      </c>
      <c r="G454" s="344"/>
      <c r="H454" s="349" t="s">
        <v>5</v>
      </c>
      <c r="I454" s="344"/>
      <c r="J454" s="344"/>
      <c r="K454" s="344"/>
      <c r="L454" s="113"/>
      <c r="M454" s="116"/>
      <c r="N454" s="117"/>
      <c r="O454" s="117"/>
      <c r="P454" s="117"/>
      <c r="Q454" s="117"/>
      <c r="R454" s="117"/>
      <c r="S454" s="117"/>
      <c r="T454" s="118"/>
      <c r="AT454" s="114" t="s">
        <v>171</v>
      </c>
      <c r="AU454" s="114" t="s">
        <v>90</v>
      </c>
      <c r="AV454" s="11" t="s">
        <v>44</v>
      </c>
      <c r="AW454" s="11" t="s">
        <v>42</v>
      </c>
      <c r="AX454" s="11" t="s">
        <v>82</v>
      </c>
      <c r="AY454" s="114" t="s">
        <v>163</v>
      </c>
    </row>
    <row r="455" spans="1:51" s="11" customFormat="1" ht="13.5">
      <c r="A455" s="344"/>
      <c r="B455" s="345"/>
      <c r="C455" s="344"/>
      <c r="D455" s="346" t="s">
        <v>171</v>
      </c>
      <c r="E455" s="347" t="s">
        <v>5</v>
      </c>
      <c r="F455" s="348" t="s">
        <v>310</v>
      </c>
      <c r="G455" s="344"/>
      <c r="H455" s="349" t="s">
        <v>5</v>
      </c>
      <c r="I455" s="344"/>
      <c r="J455" s="344"/>
      <c r="K455" s="344"/>
      <c r="L455" s="113"/>
      <c r="M455" s="116"/>
      <c r="N455" s="117"/>
      <c r="O455" s="117"/>
      <c r="P455" s="117"/>
      <c r="Q455" s="117"/>
      <c r="R455" s="117"/>
      <c r="S455" s="117"/>
      <c r="T455" s="118"/>
      <c r="AT455" s="114" t="s">
        <v>171</v>
      </c>
      <c r="AU455" s="114" t="s">
        <v>90</v>
      </c>
      <c r="AV455" s="11" t="s">
        <v>44</v>
      </c>
      <c r="AW455" s="11" t="s">
        <v>42</v>
      </c>
      <c r="AX455" s="11" t="s">
        <v>82</v>
      </c>
      <c r="AY455" s="114" t="s">
        <v>163</v>
      </c>
    </row>
    <row r="456" spans="1:51" s="12" customFormat="1" ht="13.5">
      <c r="A456" s="350"/>
      <c r="B456" s="351"/>
      <c r="C456" s="350"/>
      <c r="D456" s="346" t="s">
        <v>171</v>
      </c>
      <c r="E456" s="352" t="s">
        <v>5</v>
      </c>
      <c r="F456" s="353" t="s">
        <v>701</v>
      </c>
      <c r="G456" s="350"/>
      <c r="H456" s="354">
        <v>1.401</v>
      </c>
      <c r="I456" s="350"/>
      <c r="J456" s="350"/>
      <c r="K456" s="350"/>
      <c r="L456" s="119"/>
      <c r="M456" s="122"/>
      <c r="N456" s="123"/>
      <c r="O456" s="123"/>
      <c r="P456" s="123"/>
      <c r="Q456" s="123"/>
      <c r="R456" s="123"/>
      <c r="S456" s="123"/>
      <c r="T456" s="124"/>
      <c r="AT456" s="120" t="s">
        <v>171</v>
      </c>
      <c r="AU456" s="120" t="s">
        <v>90</v>
      </c>
      <c r="AV456" s="12" t="s">
        <v>90</v>
      </c>
      <c r="AW456" s="12" t="s">
        <v>42</v>
      </c>
      <c r="AX456" s="12" t="s">
        <v>82</v>
      </c>
      <c r="AY456" s="120" t="s">
        <v>163</v>
      </c>
    </row>
    <row r="457" spans="1:51" s="12" customFormat="1" ht="13.5">
      <c r="A457" s="350"/>
      <c r="B457" s="351"/>
      <c r="C457" s="350"/>
      <c r="D457" s="346" t="s">
        <v>171</v>
      </c>
      <c r="E457" s="352" t="s">
        <v>5</v>
      </c>
      <c r="F457" s="353" t="s">
        <v>702</v>
      </c>
      <c r="G457" s="350"/>
      <c r="H457" s="354">
        <v>1.401</v>
      </c>
      <c r="I457" s="350"/>
      <c r="J457" s="350"/>
      <c r="K457" s="350"/>
      <c r="L457" s="119"/>
      <c r="M457" s="122"/>
      <c r="N457" s="123"/>
      <c r="O457" s="123"/>
      <c r="P457" s="123"/>
      <c r="Q457" s="123"/>
      <c r="R457" s="123"/>
      <c r="S457" s="123"/>
      <c r="T457" s="124"/>
      <c r="AT457" s="120" t="s">
        <v>171</v>
      </c>
      <c r="AU457" s="120" t="s">
        <v>90</v>
      </c>
      <c r="AV457" s="12" t="s">
        <v>90</v>
      </c>
      <c r="AW457" s="12" t="s">
        <v>42</v>
      </c>
      <c r="AX457" s="12" t="s">
        <v>82</v>
      </c>
      <c r="AY457" s="120" t="s">
        <v>163</v>
      </c>
    </row>
    <row r="458" spans="1:51" s="13" customFormat="1" ht="13.5">
      <c r="A458" s="355"/>
      <c r="B458" s="356"/>
      <c r="C458" s="355"/>
      <c r="D458" s="346" t="s">
        <v>171</v>
      </c>
      <c r="E458" s="357" t="s">
        <v>5</v>
      </c>
      <c r="F458" s="358" t="s">
        <v>176</v>
      </c>
      <c r="G458" s="355"/>
      <c r="H458" s="359">
        <v>2.802</v>
      </c>
      <c r="I458" s="355"/>
      <c r="J458" s="355"/>
      <c r="K458" s="355"/>
      <c r="L458" s="125"/>
      <c r="M458" s="127"/>
      <c r="N458" s="128"/>
      <c r="O458" s="128"/>
      <c r="P458" s="128"/>
      <c r="Q458" s="128"/>
      <c r="R458" s="128"/>
      <c r="S458" s="128"/>
      <c r="T458" s="129"/>
      <c r="AT458" s="126" t="s">
        <v>171</v>
      </c>
      <c r="AU458" s="126" t="s">
        <v>90</v>
      </c>
      <c r="AV458" s="13" t="s">
        <v>93</v>
      </c>
      <c r="AW458" s="13" t="s">
        <v>42</v>
      </c>
      <c r="AX458" s="13" t="s">
        <v>82</v>
      </c>
      <c r="AY458" s="126" t="s">
        <v>163</v>
      </c>
    </row>
    <row r="459" spans="1:51" s="12" customFormat="1" ht="13.5">
      <c r="A459" s="350"/>
      <c r="B459" s="351"/>
      <c r="C459" s="350"/>
      <c r="D459" s="346" t="s">
        <v>171</v>
      </c>
      <c r="E459" s="352" t="s">
        <v>5</v>
      </c>
      <c r="F459" s="353" t="s">
        <v>703</v>
      </c>
      <c r="G459" s="350"/>
      <c r="H459" s="354">
        <v>1.401</v>
      </c>
      <c r="I459" s="350"/>
      <c r="J459" s="350"/>
      <c r="K459" s="350"/>
      <c r="L459" s="119"/>
      <c r="M459" s="122"/>
      <c r="N459" s="123"/>
      <c r="O459" s="123"/>
      <c r="P459" s="123"/>
      <c r="Q459" s="123"/>
      <c r="R459" s="123"/>
      <c r="S459" s="123"/>
      <c r="T459" s="124"/>
      <c r="AT459" s="120" t="s">
        <v>171</v>
      </c>
      <c r="AU459" s="120" t="s">
        <v>90</v>
      </c>
      <c r="AV459" s="12" t="s">
        <v>90</v>
      </c>
      <c r="AW459" s="12" t="s">
        <v>42</v>
      </c>
      <c r="AX459" s="12" t="s">
        <v>82</v>
      </c>
      <c r="AY459" s="120" t="s">
        <v>163</v>
      </c>
    </row>
    <row r="460" spans="1:51" s="12" customFormat="1" ht="13.5">
      <c r="A460" s="350"/>
      <c r="B460" s="351"/>
      <c r="C460" s="350"/>
      <c r="D460" s="346" t="s">
        <v>171</v>
      </c>
      <c r="E460" s="352" t="s">
        <v>5</v>
      </c>
      <c r="F460" s="353" t="s">
        <v>704</v>
      </c>
      <c r="G460" s="350"/>
      <c r="H460" s="354">
        <v>1.258</v>
      </c>
      <c r="I460" s="350"/>
      <c r="J460" s="350"/>
      <c r="K460" s="350"/>
      <c r="L460" s="119"/>
      <c r="M460" s="122"/>
      <c r="N460" s="123"/>
      <c r="O460" s="123"/>
      <c r="P460" s="123"/>
      <c r="Q460" s="123"/>
      <c r="R460" s="123"/>
      <c r="S460" s="123"/>
      <c r="T460" s="124"/>
      <c r="AT460" s="120" t="s">
        <v>171</v>
      </c>
      <c r="AU460" s="120" t="s">
        <v>90</v>
      </c>
      <c r="AV460" s="12" t="s">
        <v>90</v>
      </c>
      <c r="AW460" s="12" t="s">
        <v>42</v>
      </c>
      <c r="AX460" s="12" t="s">
        <v>82</v>
      </c>
      <c r="AY460" s="120" t="s">
        <v>163</v>
      </c>
    </row>
    <row r="461" spans="1:51" s="12" customFormat="1" ht="13.5">
      <c r="A461" s="350"/>
      <c r="B461" s="351"/>
      <c r="C461" s="350"/>
      <c r="D461" s="346" t="s">
        <v>171</v>
      </c>
      <c r="E461" s="352" t="s">
        <v>5</v>
      </c>
      <c r="F461" s="353" t="s">
        <v>705</v>
      </c>
      <c r="G461" s="350"/>
      <c r="H461" s="354">
        <v>1.258</v>
      </c>
      <c r="I461" s="350"/>
      <c r="J461" s="350"/>
      <c r="K461" s="350"/>
      <c r="L461" s="119"/>
      <c r="M461" s="122"/>
      <c r="N461" s="123"/>
      <c r="O461" s="123"/>
      <c r="P461" s="123"/>
      <c r="Q461" s="123"/>
      <c r="R461" s="123"/>
      <c r="S461" s="123"/>
      <c r="T461" s="124"/>
      <c r="AT461" s="120" t="s">
        <v>171</v>
      </c>
      <c r="AU461" s="120" t="s">
        <v>90</v>
      </c>
      <c r="AV461" s="12" t="s">
        <v>90</v>
      </c>
      <c r="AW461" s="12" t="s">
        <v>42</v>
      </c>
      <c r="AX461" s="12" t="s">
        <v>82</v>
      </c>
      <c r="AY461" s="120" t="s">
        <v>163</v>
      </c>
    </row>
    <row r="462" spans="1:51" s="12" customFormat="1" ht="13.5">
      <c r="A462" s="350"/>
      <c r="B462" s="351"/>
      <c r="C462" s="350"/>
      <c r="D462" s="346" t="s">
        <v>171</v>
      </c>
      <c r="E462" s="352" t="s">
        <v>5</v>
      </c>
      <c r="F462" s="353" t="s">
        <v>706</v>
      </c>
      <c r="G462" s="350"/>
      <c r="H462" s="354">
        <v>1.232</v>
      </c>
      <c r="I462" s="350"/>
      <c r="J462" s="350"/>
      <c r="K462" s="350"/>
      <c r="L462" s="119"/>
      <c r="M462" s="122"/>
      <c r="N462" s="123"/>
      <c r="O462" s="123"/>
      <c r="P462" s="123"/>
      <c r="Q462" s="123"/>
      <c r="R462" s="123"/>
      <c r="S462" s="123"/>
      <c r="T462" s="124"/>
      <c r="AT462" s="120" t="s">
        <v>171</v>
      </c>
      <c r="AU462" s="120" t="s">
        <v>90</v>
      </c>
      <c r="AV462" s="12" t="s">
        <v>90</v>
      </c>
      <c r="AW462" s="12" t="s">
        <v>42</v>
      </c>
      <c r="AX462" s="12" t="s">
        <v>82</v>
      </c>
      <c r="AY462" s="120" t="s">
        <v>163</v>
      </c>
    </row>
    <row r="463" spans="1:51" s="13" customFormat="1" ht="13.5">
      <c r="A463" s="355"/>
      <c r="B463" s="356"/>
      <c r="C463" s="355"/>
      <c r="D463" s="346" t="s">
        <v>171</v>
      </c>
      <c r="E463" s="357" t="s">
        <v>5</v>
      </c>
      <c r="F463" s="358" t="s">
        <v>179</v>
      </c>
      <c r="G463" s="355"/>
      <c r="H463" s="359">
        <v>5.149</v>
      </c>
      <c r="I463" s="355"/>
      <c r="J463" s="355"/>
      <c r="K463" s="355"/>
      <c r="L463" s="125"/>
      <c r="M463" s="127"/>
      <c r="N463" s="128"/>
      <c r="O463" s="128"/>
      <c r="P463" s="128"/>
      <c r="Q463" s="128"/>
      <c r="R463" s="128"/>
      <c r="S463" s="128"/>
      <c r="T463" s="129"/>
      <c r="AT463" s="126" t="s">
        <v>171</v>
      </c>
      <c r="AU463" s="126" t="s">
        <v>90</v>
      </c>
      <c r="AV463" s="13" t="s">
        <v>93</v>
      </c>
      <c r="AW463" s="13" t="s">
        <v>42</v>
      </c>
      <c r="AX463" s="13" t="s">
        <v>82</v>
      </c>
      <c r="AY463" s="126" t="s">
        <v>163</v>
      </c>
    </row>
    <row r="464" spans="1:51" s="12" customFormat="1" ht="13.5">
      <c r="A464" s="350"/>
      <c r="B464" s="351"/>
      <c r="C464" s="350"/>
      <c r="D464" s="346" t="s">
        <v>171</v>
      </c>
      <c r="E464" s="352" t="s">
        <v>5</v>
      </c>
      <c r="F464" s="353" t="s">
        <v>707</v>
      </c>
      <c r="G464" s="350"/>
      <c r="H464" s="354">
        <v>1.232</v>
      </c>
      <c r="I464" s="350"/>
      <c r="J464" s="350"/>
      <c r="K464" s="350"/>
      <c r="L464" s="119"/>
      <c r="M464" s="122"/>
      <c r="N464" s="123"/>
      <c r="O464" s="123"/>
      <c r="P464" s="123"/>
      <c r="Q464" s="123"/>
      <c r="R464" s="123"/>
      <c r="S464" s="123"/>
      <c r="T464" s="124"/>
      <c r="AT464" s="120" t="s">
        <v>171</v>
      </c>
      <c r="AU464" s="120" t="s">
        <v>90</v>
      </c>
      <c r="AV464" s="12" t="s">
        <v>90</v>
      </c>
      <c r="AW464" s="12" t="s">
        <v>42</v>
      </c>
      <c r="AX464" s="12" t="s">
        <v>82</v>
      </c>
      <c r="AY464" s="120" t="s">
        <v>163</v>
      </c>
    </row>
    <row r="465" spans="1:51" s="13" customFormat="1" ht="13.5">
      <c r="A465" s="355"/>
      <c r="B465" s="356"/>
      <c r="C465" s="355"/>
      <c r="D465" s="346" t="s">
        <v>171</v>
      </c>
      <c r="E465" s="357" t="s">
        <v>5</v>
      </c>
      <c r="F465" s="358" t="s">
        <v>181</v>
      </c>
      <c r="G465" s="355"/>
      <c r="H465" s="359">
        <v>1.232</v>
      </c>
      <c r="I465" s="355"/>
      <c r="J465" s="355"/>
      <c r="K465" s="355"/>
      <c r="L465" s="125"/>
      <c r="M465" s="127"/>
      <c r="N465" s="128"/>
      <c r="O465" s="128"/>
      <c r="P465" s="128"/>
      <c r="Q465" s="128"/>
      <c r="R465" s="128"/>
      <c r="S465" s="128"/>
      <c r="T465" s="129"/>
      <c r="AT465" s="126" t="s">
        <v>171</v>
      </c>
      <c r="AU465" s="126" t="s">
        <v>90</v>
      </c>
      <c r="AV465" s="13" t="s">
        <v>93</v>
      </c>
      <c r="AW465" s="13" t="s">
        <v>42</v>
      </c>
      <c r="AX465" s="13" t="s">
        <v>82</v>
      </c>
      <c r="AY465" s="126" t="s">
        <v>163</v>
      </c>
    </row>
    <row r="466" spans="1:51" s="12" customFormat="1" ht="13.5">
      <c r="A466" s="350"/>
      <c r="B466" s="351"/>
      <c r="C466" s="350"/>
      <c r="D466" s="346" t="s">
        <v>171</v>
      </c>
      <c r="E466" s="352" t="s">
        <v>5</v>
      </c>
      <c r="F466" s="353" t="s">
        <v>708</v>
      </c>
      <c r="G466" s="350"/>
      <c r="H466" s="354">
        <v>1.258</v>
      </c>
      <c r="I466" s="350"/>
      <c r="J466" s="350"/>
      <c r="K466" s="350"/>
      <c r="L466" s="119"/>
      <c r="M466" s="122"/>
      <c r="N466" s="123"/>
      <c r="O466" s="123"/>
      <c r="P466" s="123"/>
      <c r="Q466" s="123"/>
      <c r="R466" s="123"/>
      <c r="S466" s="123"/>
      <c r="T466" s="124"/>
      <c r="AT466" s="120" t="s">
        <v>171</v>
      </c>
      <c r="AU466" s="120" t="s">
        <v>90</v>
      </c>
      <c r="AV466" s="12" t="s">
        <v>90</v>
      </c>
      <c r="AW466" s="12" t="s">
        <v>42</v>
      </c>
      <c r="AX466" s="12" t="s">
        <v>82</v>
      </c>
      <c r="AY466" s="120" t="s">
        <v>163</v>
      </c>
    </row>
    <row r="467" spans="1:51" s="13" customFormat="1" ht="13.5">
      <c r="A467" s="355"/>
      <c r="B467" s="356"/>
      <c r="C467" s="355"/>
      <c r="D467" s="346" t="s">
        <v>171</v>
      </c>
      <c r="E467" s="357" t="s">
        <v>5</v>
      </c>
      <c r="F467" s="358" t="s">
        <v>653</v>
      </c>
      <c r="G467" s="355"/>
      <c r="H467" s="359">
        <v>1.258</v>
      </c>
      <c r="I467" s="355"/>
      <c r="J467" s="355"/>
      <c r="K467" s="355"/>
      <c r="L467" s="125"/>
      <c r="M467" s="127"/>
      <c r="N467" s="128"/>
      <c r="O467" s="128"/>
      <c r="P467" s="128"/>
      <c r="Q467" s="128"/>
      <c r="R467" s="128"/>
      <c r="S467" s="128"/>
      <c r="T467" s="129"/>
      <c r="AT467" s="126" t="s">
        <v>171</v>
      </c>
      <c r="AU467" s="126" t="s">
        <v>90</v>
      </c>
      <c r="AV467" s="13" t="s">
        <v>93</v>
      </c>
      <c r="AW467" s="13" t="s">
        <v>42</v>
      </c>
      <c r="AX467" s="13" t="s">
        <v>82</v>
      </c>
      <c r="AY467" s="126" t="s">
        <v>163</v>
      </c>
    </row>
    <row r="468" spans="1:51" s="14" customFormat="1" ht="13.5">
      <c r="A468" s="360"/>
      <c r="B468" s="361"/>
      <c r="C468" s="360"/>
      <c r="D468" s="362" t="s">
        <v>171</v>
      </c>
      <c r="E468" s="363" t="s">
        <v>5</v>
      </c>
      <c r="F468" s="364" t="s">
        <v>185</v>
      </c>
      <c r="G468" s="360"/>
      <c r="H468" s="365">
        <v>10.441</v>
      </c>
      <c r="I468" s="360"/>
      <c r="J468" s="360"/>
      <c r="K468" s="360"/>
      <c r="L468" s="130"/>
      <c r="M468" s="131"/>
      <c r="N468" s="132"/>
      <c r="O468" s="132"/>
      <c r="P468" s="132"/>
      <c r="Q468" s="132"/>
      <c r="R468" s="132"/>
      <c r="S468" s="132"/>
      <c r="T468" s="133"/>
      <c r="AT468" s="134" t="s">
        <v>171</v>
      </c>
      <c r="AU468" s="134" t="s">
        <v>90</v>
      </c>
      <c r="AV468" s="14" t="s">
        <v>96</v>
      </c>
      <c r="AW468" s="14" t="s">
        <v>42</v>
      </c>
      <c r="AX468" s="14" t="s">
        <v>44</v>
      </c>
      <c r="AY468" s="134" t="s">
        <v>163</v>
      </c>
    </row>
    <row r="469" spans="1:65" s="1" customFormat="1" ht="22.5" customHeight="1">
      <c r="A469" s="267"/>
      <c r="B469" s="268"/>
      <c r="C469" s="338" t="s">
        <v>536</v>
      </c>
      <c r="D469" s="338" t="s">
        <v>165</v>
      </c>
      <c r="E469" s="339" t="s">
        <v>545</v>
      </c>
      <c r="F469" s="340" t="s">
        <v>546</v>
      </c>
      <c r="G469" s="341" t="s">
        <v>188</v>
      </c>
      <c r="H469" s="342">
        <v>10.441</v>
      </c>
      <c r="I469" s="107"/>
      <c r="J469" s="343">
        <f>ROUND(I469*H469,2)</f>
        <v>0</v>
      </c>
      <c r="K469" s="340" t="s">
        <v>169</v>
      </c>
      <c r="L469" s="38"/>
      <c r="M469" s="108" t="s">
        <v>5</v>
      </c>
      <c r="N469" s="109" t="s">
        <v>53</v>
      </c>
      <c r="O469" s="39"/>
      <c r="P469" s="110">
        <f>O469*H469</f>
        <v>0</v>
      </c>
      <c r="Q469" s="110">
        <v>0.00012</v>
      </c>
      <c r="R469" s="110">
        <f>Q469*H469</f>
        <v>0.00125292</v>
      </c>
      <c r="S469" s="110">
        <v>0</v>
      </c>
      <c r="T469" s="111">
        <f>S469*H469</f>
        <v>0</v>
      </c>
      <c r="AR469" s="24" t="s">
        <v>333</v>
      </c>
      <c r="AT469" s="24" t="s">
        <v>165</v>
      </c>
      <c r="AU469" s="24" t="s">
        <v>90</v>
      </c>
      <c r="AY469" s="24" t="s">
        <v>163</v>
      </c>
      <c r="BE469" s="112">
        <f>IF(N469="základní",J469,0)</f>
        <v>0</v>
      </c>
      <c r="BF469" s="112">
        <f>IF(N469="snížená",J469,0)</f>
        <v>0</v>
      </c>
      <c r="BG469" s="112">
        <f>IF(N469="zákl. přenesená",J469,0)</f>
        <v>0</v>
      </c>
      <c r="BH469" s="112">
        <f>IF(N469="sníž. přenesená",J469,0)</f>
        <v>0</v>
      </c>
      <c r="BI469" s="112">
        <f>IF(N469="nulová",J469,0)</f>
        <v>0</v>
      </c>
      <c r="BJ469" s="24" t="s">
        <v>44</v>
      </c>
      <c r="BK469" s="112">
        <f>ROUND(I469*H469,2)</f>
        <v>0</v>
      </c>
      <c r="BL469" s="24" t="s">
        <v>333</v>
      </c>
      <c r="BM469" s="24" t="s">
        <v>759</v>
      </c>
    </row>
    <row r="470" spans="1:51" s="11" customFormat="1" ht="13.5">
      <c r="A470" s="344"/>
      <c r="B470" s="345"/>
      <c r="C470" s="344"/>
      <c r="D470" s="346" t="s">
        <v>171</v>
      </c>
      <c r="E470" s="347" t="s">
        <v>5</v>
      </c>
      <c r="F470" s="348" t="s">
        <v>172</v>
      </c>
      <c r="G470" s="344"/>
      <c r="H470" s="349" t="s">
        <v>5</v>
      </c>
      <c r="I470" s="344"/>
      <c r="J470" s="344"/>
      <c r="K470" s="344"/>
      <c r="L470" s="113"/>
      <c r="M470" s="116"/>
      <c r="N470" s="117"/>
      <c r="O470" s="117"/>
      <c r="P470" s="117"/>
      <c r="Q470" s="117"/>
      <c r="R470" s="117"/>
      <c r="S470" s="117"/>
      <c r="T470" s="118"/>
      <c r="AT470" s="114" t="s">
        <v>171</v>
      </c>
      <c r="AU470" s="114" t="s">
        <v>90</v>
      </c>
      <c r="AV470" s="11" t="s">
        <v>44</v>
      </c>
      <c r="AW470" s="11" t="s">
        <v>42</v>
      </c>
      <c r="AX470" s="11" t="s">
        <v>82</v>
      </c>
      <c r="AY470" s="114" t="s">
        <v>163</v>
      </c>
    </row>
    <row r="471" spans="1:51" s="11" customFormat="1" ht="13.5">
      <c r="A471" s="344"/>
      <c r="B471" s="345"/>
      <c r="C471" s="344"/>
      <c r="D471" s="346" t="s">
        <v>171</v>
      </c>
      <c r="E471" s="347" t="s">
        <v>5</v>
      </c>
      <c r="F471" s="348" t="s">
        <v>310</v>
      </c>
      <c r="G471" s="344"/>
      <c r="H471" s="349" t="s">
        <v>5</v>
      </c>
      <c r="I471" s="344"/>
      <c r="J471" s="344"/>
      <c r="K471" s="344"/>
      <c r="L471" s="113"/>
      <c r="M471" s="116"/>
      <c r="N471" s="117"/>
      <c r="O471" s="117"/>
      <c r="P471" s="117"/>
      <c r="Q471" s="117"/>
      <c r="R471" s="117"/>
      <c r="S471" s="117"/>
      <c r="T471" s="118"/>
      <c r="AT471" s="114" t="s">
        <v>171</v>
      </c>
      <c r="AU471" s="114" t="s">
        <v>90</v>
      </c>
      <c r="AV471" s="11" t="s">
        <v>44</v>
      </c>
      <c r="AW471" s="11" t="s">
        <v>42</v>
      </c>
      <c r="AX471" s="11" t="s">
        <v>82</v>
      </c>
      <c r="AY471" s="114" t="s">
        <v>163</v>
      </c>
    </row>
    <row r="472" spans="1:51" s="12" customFormat="1" ht="13.5">
      <c r="A472" s="350"/>
      <c r="B472" s="351"/>
      <c r="C472" s="350"/>
      <c r="D472" s="346" t="s">
        <v>171</v>
      </c>
      <c r="E472" s="352" t="s">
        <v>5</v>
      </c>
      <c r="F472" s="353" t="s">
        <v>701</v>
      </c>
      <c r="G472" s="350"/>
      <c r="H472" s="354">
        <v>1.401</v>
      </c>
      <c r="I472" s="350"/>
      <c r="J472" s="350"/>
      <c r="K472" s="350"/>
      <c r="L472" s="119"/>
      <c r="M472" s="122"/>
      <c r="N472" s="123"/>
      <c r="O472" s="123"/>
      <c r="P472" s="123"/>
      <c r="Q472" s="123"/>
      <c r="R472" s="123"/>
      <c r="S472" s="123"/>
      <c r="T472" s="124"/>
      <c r="AT472" s="120" t="s">
        <v>171</v>
      </c>
      <c r="AU472" s="120" t="s">
        <v>90</v>
      </c>
      <c r="AV472" s="12" t="s">
        <v>90</v>
      </c>
      <c r="AW472" s="12" t="s">
        <v>42</v>
      </c>
      <c r="AX472" s="12" t="s">
        <v>82</v>
      </c>
      <c r="AY472" s="120" t="s">
        <v>163</v>
      </c>
    </row>
    <row r="473" spans="1:51" s="12" customFormat="1" ht="13.5">
      <c r="A473" s="350"/>
      <c r="B473" s="351"/>
      <c r="C473" s="350"/>
      <c r="D473" s="346" t="s">
        <v>171</v>
      </c>
      <c r="E473" s="352" t="s">
        <v>5</v>
      </c>
      <c r="F473" s="353" t="s">
        <v>702</v>
      </c>
      <c r="G473" s="350"/>
      <c r="H473" s="354">
        <v>1.401</v>
      </c>
      <c r="I473" s="350"/>
      <c r="J473" s="350"/>
      <c r="K473" s="350"/>
      <c r="L473" s="119"/>
      <c r="M473" s="122"/>
      <c r="N473" s="123"/>
      <c r="O473" s="123"/>
      <c r="P473" s="123"/>
      <c r="Q473" s="123"/>
      <c r="R473" s="123"/>
      <c r="S473" s="123"/>
      <c r="T473" s="124"/>
      <c r="AT473" s="120" t="s">
        <v>171</v>
      </c>
      <c r="AU473" s="120" t="s">
        <v>90</v>
      </c>
      <c r="AV473" s="12" t="s">
        <v>90</v>
      </c>
      <c r="AW473" s="12" t="s">
        <v>42</v>
      </c>
      <c r="AX473" s="12" t="s">
        <v>82</v>
      </c>
      <c r="AY473" s="120" t="s">
        <v>163</v>
      </c>
    </row>
    <row r="474" spans="1:51" s="13" customFormat="1" ht="13.5">
      <c r="A474" s="355"/>
      <c r="B474" s="356"/>
      <c r="C474" s="355"/>
      <c r="D474" s="346" t="s">
        <v>171</v>
      </c>
      <c r="E474" s="357" t="s">
        <v>5</v>
      </c>
      <c r="F474" s="358" t="s">
        <v>176</v>
      </c>
      <c r="G474" s="355"/>
      <c r="H474" s="359">
        <v>2.802</v>
      </c>
      <c r="I474" s="355"/>
      <c r="J474" s="355"/>
      <c r="K474" s="355"/>
      <c r="L474" s="125"/>
      <c r="M474" s="127"/>
      <c r="N474" s="128"/>
      <c r="O474" s="128"/>
      <c r="P474" s="128"/>
      <c r="Q474" s="128"/>
      <c r="R474" s="128"/>
      <c r="S474" s="128"/>
      <c r="T474" s="129"/>
      <c r="AT474" s="126" t="s">
        <v>171</v>
      </c>
      <c r="AU474" s="126" t="s">
        <v>90</v>
      </c>
      <c r="AV474" s="13" t="s">
        <v>93</v>
      </c>
      <c r="AW474" s="13" t="s">
        <v>42</v>
      </c>
      <c r="AX474" s="13" t="s">
        <v>82</v>
      </c>
      <c r="AY474" s="126" t="s">
        <v>163</v>
      </c>
    </row>
    <row r="475" spans="1:51" s="12" customFormat="1" ht="13.5">
      <c r="A475" s="350"/>
      <c r="B475" s="351"/>
      <c r="C475" s="350"/>
      <c r="D475" s="346" t="s">
        <v>171</v>
      </c>
      <c r="E475" s="352" t="s">
        <v>5</v>
      </c>
      <c r="F475" s="353" t="s">
        <v>703</v>
      </c>
      <c r="G475" s="350"/>
      <c r="H475" s="354">
        <v>1.401</v>
      </c>
      <c r="I475" s="350"/>
      <c r="J475" s="350"/>
      <c r="K475" s="350"/>
      <c r="L475" s="119"/>
      <c r="M475" s="122"/>
      <c r="N475" s="123"/>
      <c r="O475" s="123"/>
      <c r="P475" s="123"/>
      <c r="Q475" s="123"/>
      <c r="R475" s="123"/>
      <c r="S475" s="123"/>
      <c r="T475" s="124"/>
      <c r="AT475" s="120" t="s">
        <v>171</v>
      </c>
      <c r="AU475" s="120" t="s">
        <v>90</v>
      </c>
      <c r="AV475" s="12" t="s">
        <v>90</v>
      </c>
      <c r="AW475" s="12" t="s">
        <v>42</v>
      </c>
      <c r="AX475" s="12" t="s">
        <v>82</v>
      </c>
      <c r="AY475" s="120" t="s">
        <v>163</v>
      </c>
    </row>
    <row r="476" spans="1:51" s="12" customFormat="1" ht="13.5">
      <c r="A476" s="350"/>
      <c r="B476" s="351"/>
      <c r="C476" s="350"/>
      <c r="D476" s="346" t="s">
        <v>171</v>
      </c>
      <c r="E476" s="352" t="s">
        <v>5</v>
      </c>
      <c r="F476" s="353" t="s">
        <v>704</v>
      </c>
      <c r="G476" s="350"/>
      <c r="H476" s="354">
        <v>1.258</v>
      </c>
      <c r="I476" s="350"/>
      <c r="J476" s="350"/>
      <c r="K476" s="350"/>
      <c r="L476" s="119"/>
      <c r="M476" s="122"/>
      <c r="N476" s="123"/>
      <c r="O476" s="123"/>
      <c r="P476" s="123"/>
      <c r="Q476" s="123"/>
      <c r="R476" s="123"/>
      <c r="S476" s="123"/>
      <c r="T476" s="124"/>
      <c r="AT476" s="120" t="s">
        <v>171</v>
      </c>
      <c r="AU476" s="120" t="s">
        <v>90</v>
      </c>
      <c r="AV476" s="12" t="s">
        <v>90</v>
      </c>
      <c r="AW476" s="12" t="s">
        <v>42</v>
      </c>
      <c r="AX476" s="12" t="s">
        <v>82</v>
      </c>
      <c r="AY476" s="120" t="s">
        <v>163</v>
      </c>
    </row>
    <row r="477" spans="1:51" s="12" customFormat="1" ht="13.5">
      <c r="A477" s="350"/>
      <c r="B477" s="351"/>
      <c r="C477" s="350"/>
      <c r="D477" s="346" t="s">
        <v>171</v>
      </c>
      <c r="E477" s="352" t="s">
        <v>5</v>
      </c>
      <c r="F477" s="353" t="s">
        <v>705</v>
      </c>
      <c r="G477" s="350"/>
      <c r="H477" s="354">
        <v>1.258</v>
      </c>
      <c r="I477" s="350"/>
      <c r="J477" s="350"/>
      <c r="K477" s="350"/>
      <c r="L477" s="119"/>
      <c r="M477" s="122"/>
      <c r="N477" s="123"/>
      <c r="O477" s="123"/>
      <c r="P477" s="123"/>
      <c r="Q477" s="123"/>
      <c r="R477" s="123"/>
      <c r="S477" s="123"/>
      <c r="T477" s="124"/>
      <c r="AT477" s="120" t="s">
        <v>171</v>
      </c>
      <c r="AU477" s="120" t="s">
        <v>90</v>
      </c>
      <c r="AV477" s="12" t="s">
        <v>90</v>
      </c>
      <c r="AW477" s="12" t="s">
        <v>42</v>
      </c>
      <c r="AX477" s="12" t="s">
        <v>82</v>
      </c>
      <c r="AY477" s="120" t="s">
        <v>163</v>
      </c>
    </row>
    <row r="478" spans="1:51" s="12" customFormat="1" ht="13.5">
      <c r="A478" s="350"/>
      <c r="B478" s="351"/>
      <c r="C478" s="350"/>
      <c r="D478" s="346" t="s">
        <v>171</v>
      </c>
      <c r="E478" s="352" t="s">
        <v>5</v>
      </c>
      <c r="F478" s="353" t="s">
        <v>706</v>
      </c>
      <c r="G478" s="350"/>
      <c r="H478" s="354">
        <v>1.232</v>
      </c>
      <c r="I478" s="350"/>
      <c r="J478" s="350"/>
      <c r="K478" s="350"/>
      <c r="L478" s="119"/>
      <c r="M478" s="122"/>
      <c r="N478" s="123"/>
      <c r="O478" s="123"/>
      <c r="P478" s="123"/>
      <c r="Q478" s="123"/>
      <c r="R478" s="123"/>
      <c r="S478" s="123"/>
      <c r="T478" s="124"/>
      <c r="AT478" s="120" t="s">
        <v>171</v>
      </c>
      <c r="AU478" s="120" t="s">
        <v>90</v>
      </c>
      <c r="AV478" s="12" t="s">
        <v>90</v>
      </c>
      <c r="AW478" s="12" t="s">
        <v>42</v>
      </c>
      <c r="AX478" s="12" t="s">
        <v>82</v>
      </c>
      <c r="AY478" s="120" t="s">
        <v>163</v>
      </c>
    </row>
    <row r="479" spans="1:51" s="13" customFormat="1" ht="13.5">
      <c r="A479" s="355"/>
      <c r="B479" s="356"/>
      <c r="C479" s="355"/>
      <c r="D479" s="346" t="s">
        <v>171</v>
      </c>
      <c r="E479" s="357" t="s">
        <v>5</v>
      </c>
      <c r="F479" s="358" t="s">
        <v>179</v>
      </c>
      <c r="G479" s="355"/>
      <c r="H479" s="359">
        <v>5.149</v>
      </c>
      <c r="I479" s="355"/>
      <c r="J479" s="355"/>
      <c r="K479" s="355"/>
      <c r="L479" s="125"/>
      <c r="M479" s="127"/>
      <c r="N479" s="128"/>
      <c r="O479" s="128"/>
      <c r="P479" s="128"/>
      <c r="Q479" s="128"/>
      <c r="R479" s="128"/>
      <c r="S479" s="128"/>
      <c r="T479" s="129"/>
      <c r="AT479" s="126" t="s">
        <v>171</v>
      </c>
      <c r="AU479" s="126" t="s">
        <v>90</v>
      </c>
      <c r="AV479" s="13" t="s">
        <v>93</v>
      </c>
      <c r="AW479" s="13" t="s">
        <v>42</v>
      </c>
      <c r="AX479" s="13" t="s">
        <v>82</v>
      </c>
      <c r="AY479" s="126" t="s">
        <v>163</v>
      </c>
    </row>
    <row r="480" spans="1:51" s="12" customFormat="1" ht="13.5">
      <c r="A480" s="350"/>
      <c r="B480" s="351"/>
      <c r="C480" s="350"/>
      <c r="D480" s="346" t="s">
        <v>171</v>
      </c>
      <c r="E480" s="352" t="s">
        <v>5</v>
      </c>
      <c r="F480" s="353" t="s">
        <v>707</v>
      </c>
      <c r="G480" s="350"/>
      <c r="H480" s="354">
        <v>1.232</v>
      </c>
      <c r="I480" s="350"/>
      <c r="J480" s="350"/>
      <c r="K480" s="350"/>
      <c r="L480" s="119"/>
      <c r="M480" s="122"/>
      <c r="N480" s="123"/>
      <c r="O480" s="123"/>
      <c r="P480" s="123"/>
      <c r="Q480" s="123"/>
      <c r="R480" s="123"/>
      <c r="S480" s="123"/>
      <c r="T480" s="124"/>
      <c r="AT480" s="120" t="s">
        <v>171</v>
      </c>
      <c r="AU480" s="120" t="s">
        <v>90</v>
      </c>
      <c r="AV480" s="12" t="s">
        <v>90</v>
      </c>
      <c r="AW480" s="12" t="s">
        <v>42</v>
      </c>
      <c r="AX480" s="12" t="s">
        <v>82</v>
      </c>
      <c r="AY480" s="120" t="s">
        <v>163</v>
      </c>
    </row>
    <row r="481" spans="1:51" s="13" customFormat="1" ht="13.5">
      <c r="A481" s="355"/>
      <c r="B481" s="356"/>
      <c r="C481" s="355"/>
      <c r="D481" s="346" t="s">
        <v>171</v>
      </c>
      <c r="E481" s="357" t="s">
        <v>5</v>
      </c>
      <c r="F481" s="358" t="s">
        <v>181</v>
      </c>
      <c r="G481" s="355"/>
      <c r="H481" s="359">
        <v>1.232</v>
      </c>
      <c r="I481" s="355"/>
      <c r="J481" s="355"/>
      <c r="K481" s="355"/>
      <c r="L481" s="125"/>
      <c r="M481" s="127"/>
      <c r="N481" s="128"/>
      <c r="O481" s="128"/>
      <c r="P481" s="128"/>
      <c r="Q481" s="128"/>
      <c r="R481" s="128"/>
      <c r="S481" s="128"/>
      <c r="T481" s="129"/>
      <c r="AT481" s="126" t="s">
        <v>171</v>
      </c>
      <c r="AU481" s="126" t="s">
        <v>90</v>
      </c>
      <c r="AV481" s="13" t="s">
        <v>93</v>
      </c>
      <c r="AW481" s="13" t="s">
        <v>42</v>
      </c>
      <c r="AX481" s="13" t="s">
        <v>82</v>
      </c>
      <c r="AY481" s="126" t="s">
        <v>163</v>
      </c>
    </row>
    <row r="482" spans="1:51" s="12" customFormat="1" ht="13.5">
      <c r="A482" s="350"/>
      <c r="B482" s="351"/>
      <c r="C482" s="350"/>
      <c r="D482" s="346" t="s">
        <v>171</v>
      </c>
      <c r="E482" s="352" t="s">
        <v>5</v>
      </c>
      <c r="F482" s="353" t="s">
        <v>708</v>
      </c>
      <c r="G482" s="350"/>
      <c r="H482" s="354">
        <v>1.258</v>
      </c>
      <c r="I482" s="350"/>
      <c r="J482" s="350"/>
      <c r="K482" s="350"/>
      <c r="L482" s="119"/>
      <c r="M482" s="122"/>
      <c r="N482" s="123"/>
      <c r="O482" s="123"/>
      <c r="P482" s="123"/>
      <c r="Q482" s="123"/>
      <c r="R482" s="123"/>
      <c r="S482" s="123"/>
      <c r="T482" s="124"/>
      <c r="AT482" s="120" t="s">
        <v>171</v>
      </c>
      <c r="AU482" s="120" t="s">
        <v>90</v>
      </c>
      <c r="AV482" s="12" t="s">
        <v>90</v>
      </c>
      <c r="AW482" s="12" t="s">
        <v>42</v>
      </c>
      <c r="AX482" s="12" t="s">
        <v>82</v>
      </c>
      <c r="AY482" s="120" t="s">
        <v>163</v>
      </c>
    </row>
    <row r="483" spans="1:51" s="13" customFormat="1" ht="13.5">
      <c r="A483" s="355"/>
      <c r="B483" s="356"/>
      <c r="C483" s="355"/>
      <c r="D483" s="346" t="s">
        <v>171</v>
      </c>
      <c r="E483" s="357" t="s">
        <v>5</v>
      </c>
      <c r="F483" s="358" t="s">
        <v>653</v>
      </c>
      <c r="G483" s="355"/>
      <c r="H483" s="359">
        <v>1.258</v>
      </c>
      <c r="I483" s="355"/>
      <c r="J483" s="355"/>
      <c r="K483" s="355"/>
      <c r="L483" s="125"/>
      <c r="M483" s="127"/>
      <c r="N483" s="128"/>
      <c r="O483" s="128"/>
      <c r="P483" s="128"/>
      <c r="Q483" s="128"/>
      <c r="R483" s="128"/>
      <c r="S483" s="128"/>
      <c r="T483" s="129"/>
      <c r="AT483" s="126" t="s">
        <v>171</v>
      </c>
      <c r="AU483" s="126" t="s">
        <v>90</v>
      </c>
      <c r="AV483" s="13" t="s">
        <v>93</v>
      </c>
      <c r="AW483" s="13" t="s">
        <v>42</v>
      </c>
      <c r="AX483" s="13" t="s">
        <v>82</v>
      </c>
      <c r="AY483" s="126" t="s">
        <v>163</v>
      </c>
    </row>
    <row r="484" spans="1:51" s="14" customFormat="1" ht="13.5">
      <c r="A484" s="360"/>
      <c r="B484" s="361"/>
      <c r="C484" s="360"/>
      <c r="D484" s="346" t="s">
        <v>171</v>
      </c>
      <c r="E484" s="373" t="s">
        <v>5</v>
      </c>
      <c r="F484" s="374" t="s">
        <v>185</v>
      </c>
      <c r="G484" s="360"/>
      <c r="H484" s="375">
        <v>10.441</v>
      </c>
      <c r="I484" s="360"/>
      <c r="J484" s="360"/>
      <c r="K484" s="360"/>
      <c r="L484" s="130"/>
      <c r="M484" s="131"/>
      <c r="N484" s="132"/>
      <c r="O484" s="132"/>
      <c r="P484" s="132"/>
      <c r="Q484" s="132"/>
      <c r="R484" s="132"/>
      <c r="S484" s="132"/>
      <c r="T484" s="133"/>
      <c r="AT484" s="134" t="s">
        <v>171</v>
      </c>
      <c r="AU484" s="134" t="s">
        <v>90</v>
      </c>
      <c r="AV484" s="14" t="s">
        <v>96</v>
      </c>
      <c r="AW484" s="14" t="s">
        <v>42</v>
      </c>
      <c r="AX484" s="14" t="s">
        <v>44</v>
      </c>
      <c r="AY484" s="134" t="s">
        <v>163</v>
      </c>
    </row>
    <row r="485" spans="1:63" s="10" customFormat="1" ht="29.85" customHeight="1">
      <c r="A485" s="330"/>
      <c r="B485" s="331"/>
      <c r="C485" s="330"/>
      <c r="D485" s="335" t="s">
        <v>81</v>
      </c>
      <c r="E485" s="336" t="s">
        <v>548</v>
      </c>
      <c r="F485" s="336" t="s">
        <v>549</v>
      </c>
      <c r="G485" s="330"/>
      <c r="H485" s="330"/>
      <c r="I485" s="330"/>
      <c r="J485" s="337">
        <f>BK485</f>
        <v>0</v>
      </c>
      <c r="K485" s="330"/>
      <c r="L485" s="99"/>
      <c r="M485" s="101"/>
      <c r="N485" s="102"/>
      <c r="O485" s="102"/>
      <c r="P485" s="103">
        <f>SUM(P486:P591)</f>
        <v>0</v>
      </c>
      <c r="Q485" s="102"/>
      <c r="R485" s="103">
        <f>SUM(R486:R591)</f>
        <v>0.060255</v>
      </c>
      <c r="S485" s="102"/>
      <c r="T485" s="104">
        <f>SUM(T486:T591)</f>
        <v>0.0124527</v>
      </c>
      <c r="AR485" s="100" t="s">
        <v>90</v>
      </c>
      <c r="AT485" s="105" t="s">
        <v>81</v>
      </c>
      <c r="AU485" s="105" t="s">
        <v>44</v>
      </c>
      <c r="AY485" s="100" t="s">
        <v>163</v>
      </c>
      <c r="BK485" s="106">
        <f>SUM(BK486:BK591)</f>
        <v>0</v>
      </c>
    </row>
    <row r="486" spans="1:65" s="1" customFormat="1" ht="22.5" customHeight="1">
      <c r="A486" s="267"/>
      <c r="B486" s="268"/>
      <c r="C486" s="338" t="s">
        <v>540</v>
      </c>
      <c r="D486" s="338" t="s">
        <v>165</v>
      </c>
      <c r="E486" s="339" t="s">
        <v>551</v>
      </c>
      <c r="F486" s="340" t="s">
        <v>552</v>
      </c>
      <c r="G486" s="341" t="s">
        <v>188</v>
      </c>
      <c r="H486" s="342">
        <v>40.17</v>
      </c>
      <c r="I486" s="107"/>
      <c r="J486" s="343">
        <f>ROUND(I486*H486,2)</f>
        <v>0</v>
      </c>
      <c r="K486" s="340" t="s">
        <v>169</v>
      </c>
      <c r="L486" s="38"/>
      <c r="M486" s="108" t="s">
        <v>5</v>
      </c>
      <c r="N486" s="109" t="s">
        <v>53</v>
      </c>
      <c r="O486" s="39"/>
      <c r="P486" s="110">
        <f>O486*H486</f>
        <v>0</v>
      </c>
      <c r="Q486" s="110">
        <v>0</v>
      </c>
      <c r="R486" s="110">
        <f>Q486*H486</f>
        <v>0</v>
      </c>
      <c r="S486" s="110">
        <v>0</v>
      </c>
      <c r="T486" s="111">
        <f>S486*H486</f>
        <v>0</v>
      </c>
      <c r="AR486" s="24" t="s">
        <v>333</v>
      </c>
      <c r="AT486" s="24" t="s">
        <v>165</v>
      </c>
      <c r="AU486" s="24" t="s">
        <v>90</v>
      </c>
      <c r="AY486" s="24" t="s">
        <v>163</v>
      </c>
      <c r="BE486" s="112">
        <f>IF(N486="základní",J486,0)</f>
        <v>0</v>
      </c>
      <c r="BF486" s="112">
        <f>IF(N486="snížená",J486,0)</f>
        <v>0</v>
      </c>
      <c r="BG486" s="112">
        <f>IF(N486="zákl. přenesená",J486,0)</f>
        <v>0</v>
      </c>
      <c r="BH486" s="112">
        <f>IF(N486="sníž. přenesená",J486,0)</f>
        <v>0</v>
      </c>
      <c r="BI486" s="112">
        <f>IF(N486="nulová",J486,0)</f>
        <v>0</v>
      </c>
      <c r="BJ486" s="24" t="s">
        <v>44</v>
      </c>
      <c r="BK486" s="112">
        <f>ROUND(I486*H486,2)</f>
        <v>0</v>
      </c>
      <c r="BL486" s="24" t="s">
        <v>333</v>
      </c>
      <c r="BM486" s="24" t="s">
        <v>760</v>
      </c>
    </row>
    <row r="487" spans="1:51" s="11" customFormat="1" ht="13.5">
      <c r="A487" s="344"/>
      <c r="B487" s="345"/>
      <c r="C487" s="344"/>
      <c r="D487" s="346" t="s">
        <v>171</v>
      </c>
      <c r="E487" s="347" t="s">
        <v>5</v>
      </c>
      <c r="F487" s="348" t="s">
        <v>172</v>
      </c>
      <c r="G487" s="344"/>
      <c r="H487" s="349" t="s">
        <v>5</v>
      </c>
      <c r="I487" s="344"/>
      <c r="J487" s="344"/>
      <c r="K487" s="344"/>
      <c r="L487" s="113"/>
      <c r="M487" s="116"/>
      <c r="N487" s="117"/>
      <c r="O487" s="117"/>
      <c r="P487" s="117"/>
      <c r="Q487" s="117"/>
      <c r="R487" s="117"/>
      <c r="S487" s="117"/>
      <c r="T487" s="118"/>
      <c r="AT487" s="114" t="s">
        <v>171</v>
      </c>
      <c r="AU487" s="114" t="s">
        <v>90</v>
      </c>
      <c r="AV487" s="11" t="s">
        <v>44</v>
      </c>
      <c r="AW487" s="11" t="s">
        <v>42</v>
      </c>
      <c r="AX487" s="11" t="s">
        <v>82</v>
      </c>
      <c r="AY487" s="114" t="s">
        <v>163</v>
      </c>
    </row>
    <row r="488" spans="1:51" s="11" customFormat="1" ht="13.5">
      <c r="A488" s="344"/>
      <c r="B488" s="345"/>
      <c r="C488" s="344"/>
      <c r="D488" s="346" t="s">
        <v>171</v>
      </c>
      <c r="E488" s="347" t="s">
        <v>5</v>
      </c>
      <c r="F488" s="348" t="s">
        <v>554</v>
      </c>
      <c r="G488" s="344"/>
      <c r="H488" s="349" t="s">
        <v>5</v>
      </c>
      <c r="I488" s="344"/>
      <c r="J488" s="344"/>
      <c r="K488" s="344"/>
      <c r="L488" s="113"/>
      <c r="M488" s="116"/>
      <c r="N488" s="117"/>
      <c r="O488" s="117"/>
      <c r="P488" s="117"/>
      <c r="Q488" s="117"/>
      <c r="R488" s="117"/>
      <c r="S488" s="117"/>
      <c r="T488" s="118"/>
      <c r="AT488" s="114" t="s">
        <v>171</v>
      </c>
      <c r="AU488" s="114" t="s">
        <v>90</v>
      </c>
      <c r="AV488" s="11" t="s">
        <v>44</v>
      </c>
      <c r="AW488" s="11" t="s">
        <v>42</v>
      </c>
      <c r="AX488" s="11" t="s">
        <v>82</v>
      </c>
      <c r="AY488" s="114" t="s">
        <v>163</v>
      </c>
    </row>
    <row r="489" spans="1:51" s="12" customFormat="1" ht="13.5">
      <c r="A489" s="350"/>
      <c r="B489" s="351"/>
      <c r="C489" s="350"/>
      <c r="D489" s="346" t="s">
        <v>171</v>
      </c>
      <c r="E489" s="352" t="s">
        <v>5</v>
      </c>
      <c r="F489" s="353" t="s">
        <v>761</v>
      </c>
      <c r="G489" s="350"/>
      <c r="H489" s="354">
        <v>5.39</v>
      </c>
      <c r="I489" s="350"/>
      <c r="J489" s="350"/>
      <c r="K489" s="350"/>
      <c r="L489" s="119"/>
      <c r="M489" s="122"/>
      <c r="N489" s="123"/>
      <c r="O489" s="123"/>
      <c r="P489" s="123"/>
      <c r="Q489" s="123"/>
      <c r="R489" s="123"/>
      <c r="S489" s="123"/>
      <c r="T489" s="124"/>
      <c r="AT489" s="120" t="s">
        <v>171</v>
      </c>
      <c r="AU489" s="120" t="s">
        <v>90</v>
      </c>
      <c r="AV489" s="12" t="s">
        <v>90</v>
      </c>
      <c r="AW489" s="12" t="s">
        <v>42</v>
      </c>
      <c r="AX489" s="12" t="s">
        <v>82</v>
      </c>
      <c r="AY489" s="120" t="s">
        <v>163</v>
      </c>
    </row>
    <row r="490" spans="1:51" s="12" customFormat="1" ht="13.5">
      <c r="A490" s="350"/>
      <c r="B490" s="351"/>
      <c r="C490" s="350"/>
      <c r="D490" s="346" t="s">
        <v>171</v>
      </c>
      <c r="E490" s="352" t="s">
        <v>5</v>
      </c>
      <c r="F490" s="353" t="s">
        <v>762</v>
      </c>
      <c r="G490" s="350"/>
      <c r="H490" s="354">
        <v>5.39</v>
      </c>
      <c r="I490" s="350"/>
      <c r="J490" s="350"/>
      <c r="K490" s="350"/>
      <c r="L490" s="119"/>
      <c r="M490" s="122"/>
      <c r="N490" s="123"/>
      <c r="O490" s="123"/>
      <c r="P490" s="123"/>
      <c r="Q490" s="123"/>
      <c r="R490" s="123"/>
      <c r="S490" s="123"/>
      <c r="T490" s="124"/>
      <c r="AT490" s="120" t="s">
        <v>171</v>
      </c>
      <c r="AU490" s="120" t="s">
        <v>90</v>
      </c>
      <c r="AV490" s="12" t="s">
        <v>90</v>
      </c>
      <c r="AW490" s="12" t="s">
        <v>42</v>
      </c>
      <c r="AX490" s="12" t="s">
        <v>82</v>
      </c>
      <c r="AY490" s="120" t="s">
        <v>163</v>
      </c>
    </row>
    <row r="491" spans="1:51" s="13" customFormat="1" ht="13.5">
      <c r="A491" s="355"/>
      <c r="B491" s="356"/>
      <c r="C491" s="355"/>
      <c r="D491" s="346" t="s">
        <v>171</v>
      </c>
      <c r="E491" s="357" t="s">
        <v>5</v>
      </c>
      <c r="F491" s="358" t="s">
        <v>176</v>
      </c>
      <c r="G491" s="355"/>
      <c r="H491" s="359">
        <v>10.78</v>
      </c>
      <c r="I491" s="355"/>
      <c r="J491" s="355"/>
      <c r="K491" s="355"/>
      <c r="L491" s="125"/>
      <c r="M491" s="127"/>
      <c r="N491" s="128"/>
      <c r="O491" s="128"/>
      <c r="P491" s="128"/>
      <c r="Q491" s="128"/>
      <c r="R491" s="128"/>
      <c r="S491" s="128"/>
      <c r="T491" s="129"/>
      <c r="AT491" s="126" t="s">
        <v>171</v>
      </c>
      <c r="AU491" s="126" t="s">
        <v>90</v>
      </c>
      <c r="AV491" s="13" t="s">
        <v>93</v>
      </c>
      <c r="AW491" s="13" t="s">
        <v>42</v>
      </c>
      <c r="AX491" s="13" t="s">
        <v>82</v>
      </c>
      <c r="AY491" s="126" t="s">
        <v>163</v>
      </c>
    </row>
    <row r="492" spans="1:51" s="12" customFormat="1" ht="13.5">
      <c r="A492" s="350"/>
      <c r="B492" s="351"/>
      <c r="C492" s="350"/>
      <c r="D492" s="346" t="s">
        <v>171</v>
      </c>
      <c r="E492" s="352" t="s">
        <v>5</v>
      </c>
      <c r="F492" s="353" t="s">
        <v>763</v>
      </c>
      <c r="G492" s="350"/>
      <c r="H492" s="354">
        <v>5.39</v>
      </c>
      <c r="I492" s="350"/>
      <c r="J492" s="350"/>
      <c r="K492" s="350"/>
      <c r="L492" s="119"/>
      <c r="M492" s="122"/>
      <c r="N492" s="123"/>
      <c r="O492" s="123"/>
      <c r="P492" s="123"/>
      <c r="Q492" s="123"/>
      <c r="R492" s="123"/>
      <c r="S492" s="123"/>
      <c r="T492" s="124"/>
      <c r="AT492" s="120" t="s">
        <v>171</v>
      </c>
      <c r="AU492" s="120" t="s">
        <v>90</v>
      </c>
      <c r="AV492" s="12" t="s">
        <v>90</v>
      </c>
      <c r="AW492" s="12" t="s">
        <v>42</v>
      </c>
      <c r="AX492" s="12" t="s">
        <v>82</v>
      </c>
      <c r="AY492" s="120" t="s">
        <v>163</v>
      </c>
    </row>
    <row r="493" spans="1:51" s="12" customFormat="1" ht="13.5">
      <c r="A493" s="350"/>
      <c r="B493" s="351"/>
      <c r="C493" s="350"/>
      <c r="D493" s="346" t="s">
        <v>171</v>
      </c>
      <c r="E493" s="352" t="s">
        <v>5</v>
      </c>
      <c r="F493" s="353" t="s">
        <v>764</v>
      </c>
      <c r="G493" s="350"/>
      <c r="H493" s="354">
        <v>4.84</v>
      </c>
      <c r="I493" s="350"/>
      <c r="J493" s="350"/>
      <c r="K493" s="350"/>
      <c r="L493" s="119"/>
      <c r="M493" s="122"/>
      <c r="N493" s="123"/>
      <c r="O493" s="123"/>
      <c r="P493" s="123"/>
      <c r="Q493" s="123"/>
      <c r="R493" s="123"/>
      <c r="S493" s="123"/>
      <c r="T493" s="124"/>
      <c r="AT493" s="120" t="s">
        <v>171</v>
      </c>
      <c r="AU493" s="120" t="s">
        <v>90</v>
      </c>
      <c r="AV493" s="12" t="s">
        <v>90</v>
      </c>
      <c r="AW493" s="12" t="s">
        <v>42</v>
      </c>
      <c r="AX493" s="12" t="s">
        <v>82</v>
      </c>
      <c r="AY493" s="120" t="s">
        <v>163</v>
      </c>
    </row>
    <row r="494" spans="1:51" s="12" customFormat="1" ht="13.5">
      <c r="A494" s="350"/>
      <c r="B494" s="351"/>
      <c r="C494" s="350"/>
      <c r="D494" s="346" t="s">
        <v>171</v>
      </c>
      <c r="E494" s="352" t="s">
        <v>5</v>
      </c>
      <c r="F494" s="353" t="s">
        <v>765</v>
      </c>
      <c r="G494" s="350"/>
      <c r="H494" s="354">
        <v>4.84</v>
      </c>
      <c r="I494" s="350"/>
      <c r="J494" s="350"/>
      <c r="K494" s="350"/>
      <c r="L494" s="119"/>
      <c r="M494" s="122"/>
      <c r="N494" s="123"/>
      <c r="O494" s="123"/>
      <c r="P494" s="123"/>
      <c r="Q494" s="123"/>
      <c r="R494" s="123"/>
      <c r="S494" s="123"/>
      <c r="T494" s="124"/>
      <c r="AT494" s="120" t="s">
        <v>171</v>
      </c>
      <c r="AU494" s="120" t="s">
        <v>90</v>
      </c>
      <c r="AV494" s="12" t="s">
        <v>90</v>
      </c>
      <c r="AW494" s="12" t="s">
        <v>42</v>
      </c>
      <c r="AX494" s="12" t="s">
        <v>82</v>
      </c>
      <c r="AY494" s="120" t="s">
        <v>163</v>
      </c>
    </row>
    <row r="495" spans="1:51" s="12" customFormat="1" ht="13.5">
      <c r="A495" s="350"/>
      <c r="B495" s="351"/>
      <c r="C495" s="350"/>
      <c r="D495" s="346" t="s">
        <v>171</v>
      </c>
      <c r="E495" s="352" t="s">
        <v>5</v>
      </c>
      <c r="F495" s="353" t="s">
        <v>766</v>
      </c>
      <c r="G495" s="350"/>
      <c r="H495" s="354">
        <v>4.74</v>
      </c>
      <c r="I495" s="350"/>
      <c r="J495" s="350"/>
      <c r="K495" s="350"/>
      <c r="L495" s="119"/>
      <c r="M495" s="122"/>
      <c r="N495" s="123"/>
      <c r="O495" s="123"/>
      <c r="P495" s="123"/>
      <c r="Q495" s="123"/>
      <c r="R495" s="123"/>
      <c r="S495" s="123"/>
      <c r="T495" s="124"/>
      <c r="AT495" s="120" t="s">
        <v>171</v>
      </c>
      <c r="AU495" s="120" t="s">
        <v>90</v>
      </c>
      <c r="AV495" s="12" t="s">
        <v>90</v>
      </c>
      <c r="AW495" s="12" t="s">
        <v>42</v>
      </c>
      <c r="AX495" s="12" t="s">
        <v>82</v>
      </c>
      <c r="AY495" s="120" t="s">
        <v>163</v>
      </c>
    </row>
    <row r="496" spans="1:51" s="13" customFormat="1" ht="13.5">
      <c r="A496" s="355"/>
      <c r="B496" s="356"/>
      <c r="C496" s="355"/>
      <c r="D496" s="346" t="s">
        <v>171</v>
      </c>
      <c r="E496" s="357" t="s">
        <v>5</v>
      </c>
      <c r="F496" s="358" t="s">
        <v>179</v>
      </c>
      <c r="G496" s="355"/>
      <c r="H496" s="359">
        <v>19.81</v>
      </c>
      <c r="I496" s="355"/>
      <c r="J496" s="355"/>
      <c r="K496" s="355"/>
      <c r="L496" s="125"/>
      <c r="M496" s="127"/>
      <c r="N496" s="128"/>
      <c r="O496" s="128"/>
      <c r="P496" s="128"/>
      <c r="Q496" s="128"/>
      <c r="R496" s="128"/>
      <c r="S496" s="128"/>
      <c r="T496" s="129"/>
      <c r="AT496" s="126" t="s">
        <v>171</v>
      </c>
      <c r="AU496" s="126" t="s">
        <v>90</v>
      </c>
      <c r="AV496" s="13" t="s">
        <v>93</v>
      </c>
      <c r="AW496" s="13" t="s">
        <v>42</v>
      </c>
      <c r="AX496" s="13" t="s">
        <v>82</v>
      </c>
      <c r="AY496" s="126" t="s">
        <v>163</v>
      </c>
    </row>
    <row r="497" spans="1:51" s="12" customFormat="1" ht="13.5">
      <c r="A497" s="350"/>
      <c r="B497" s="351"/>
      <c r="C497" s="350"/>
      <c r="D497" s="346" t="s">
        <v>171</v>
      </c>
      <c r="E497" s="352" t="s">
        <v>5</v>
      </c>
      <c r="F497" s="353" t="s">
        <v>767</v>
      </c>
      <c r="G497" s="350"/>
      <c r="H497" s="354">
        <v>4.74</v>
      </c>
      <c r="I497" s="350"/>
      <c r="J497" s="350"/>
      <c r="K497" s="350"/>
      <c r="L497" s="119"/>
      <c r="M497" s="122"/>
      <c r="N497" s="123"/>
      <c r="O497" s="123"/>
      <c r="P497" s="123"/>
      <c r="Q497" s="123"/>
      <c r="R497" s="123"/>
      <c r="S497" s="123"/>
      <c r="T497" s="124"/>
      <c r="AT497" s="120" t="s">
        <v>171</v>
      </c>
      <c r="AU497" s="120" t="s">
        <v>90</v>
      </c>
      <c r="AV497" s="12" t="s">
        <v>90</v>
      </c>
      <c r="AW497" s="12" t="s">
        <v>42</v>
      </c>
      <c r="AX497" s="12" t="s">
        <v>82</v>
      </c>
      <c r="AY497" s="120" t="s">
        <v>163</v>
      </c>
    </row>
    <row r="498" spans="1:51" s="13" customFormat="1" ht="13.5">
      <c r="A498" s="355"/>
      <c r="B498" s="356"/>
      <c r="C498" s="355"/>
      <c r="D498" s="346" t="s">
        <v>171</v>
      </c>
      <c r="E498" s="357" t="s">
        <v>5</v>
      </c>
      <c r="F498" s="358" t="s">
        <v>181</v>
      </c>
      <c r="G498" s="355"/>
      <c r="H498" s="359">
        <v>4.74</v>
      </c>
      <c r="I498" s="355"/>
      <c r="J498" s="355"/>
      <c r="K498" s="355"/>
      <c r="L498" s="125"/>
      <c r="M498" s="127"/>
      <c r="N498" s="128"/>
      <c r="O498" s="128"/>
      <c r="P498" s="128"/>
      <c r="Q498" s="128"/>
      <c r="R498" s="128"/>
      <c r="S498" s="128"/>
      <c r="T498" s="129"/>
      <c r="AT498" s="126" t="s">
        <v>171</v>
      </c>
      <c r="AU498" s="126" t="s">
        <v>90</v>
      </c>
      <c r="AV498" s="13" t="s">
        <v>93</v>
      </c>
      <c r="AW498" s="13" t="s">
        <v>42</v>
      </c>
      <c r="AX498" s="13" t="s">
        <v>82</v>
      </c>
      <c r="AY498" s="126" t="s">
        <v>163</v>
      </c>
    </row>
    <row r="499" spans="1:51" s="12" customFormat="1" ht="13.5">
      <c r="A499" s="350"/>
      <c r="B499" s="351"/>
      <c r="C499" s="350"/>
      <c r="D499" s="346" t="s">
        <v>171</v>
      </c>
      <c r="E499" s="352" t="s">
        <v>5</v>
      </c>
      <c r="F499" s="353" t="s">
        <v>768</v>
      </c>
      <c r="G499" s="350"/>
      <c r="H499" s="354">
        <v>4.84</v>
      </c>
      <c r="I499" s="350"/>
      <c r="J499" s="350"/>
      <c r="K499" s="350"/>
      <c r="L499" s="119"/>
      <c r="M499" s="122"/>
      <c r="N499" s="123"/>
      <c r="O499" s="123"/>
      <c r="P499" s="123"/>
      <c r="Q499" s="123"/>
      <c r="R499" s="123"/>
      <c r="S499" s="123"/>
      <c r="T499" s="124"/>
      <c r="AT499" s="120" t="s">
        <v>171</v>
      </c>
      <c r="AU499" s="120" t="s">
        <v>90</v>
      </c>
      <c r="AV499" s="12" t="s">
        <v>90</v>
      </c>
      <c r="AW499" s="12" t="s">
        <v>42</v>
      </c>
      <c r="AX499" s="12" t="s">
        <v>82</v>
      </c>
      <c r="AY499" s="120" t="s">
        <v>163</v>
      </c>
    </row>
    <row r="500" spans="1:51" s="13" customFormat="1" ht="13.5">
      <c r="A500" s="355"/>
      <c r="B500" s="356"/>
      <c r="C500" s="355"/>
      <c r="D500" s="346" t="s">
        <v>171</v>
      </c>
      <c r="E500" s="357" t="s">
        <v>5</v>
      </c>
      <c r="F500" s="358" t="s">
        <v>653</v>
      </c>
      <c r="G500" s="355"/>
      <c r="H500" s="359">
        <v>4.84</v>
      </c>
      <c r="I500" s="355"/>
      <c r="J500" s="355"/>
      <c r="K500" s="355"/>
      <c r="L500" s="125"/>
      <c r="M500" s="127"/>
      <c r="N500" s="128"/>
      <c r="O500" s="128"/>
      <c r="P500" s="128"/>
      <c r="Q500" s="128"/>
      <c r="R500" s="128"/>
      <c r="S500" s="128"/>
      <c r="T500" s="129"/>
      <c r="AT500" s="126" t="s">
        <v>171</v>
      </c>
      <c r="AU500" s="126" t="s">
        <v>90</v>
      </c>
      <c r="AV500" s="13" t="s">
        <v>93</v>
      </c>
      <c r="AW500" s="13" t="s">
        <v>42</v>
      </c>
      <c r="AX500" s="13" t="s">
        <v>82</v>
      </c>
      <c r="AY500" s="126" t="s">
        <v>163</v>
      </c>
    </row>
    <row r="501" spans="1:51" s="14" customFormat="1" ht="13.5">
      <c r="A501" s="360"/>
      <c r="B501" s="361"/>
      <c r="C501" s="360"/>
      <c r="D501" s="362" t="s">
        <v>171</v>
      </c>
      <c r="E501" s="363" t="s">
        <v>5</v>
      </c>
      <c r="F501" s="364" t="s">
        <v>185</v>
      </c>
      <c r="G501" s="360"/>
      <c r="H501" s="365">
        <v>40.17</v>
      </c>
      <c r="I501" s="360"/>
      <c r="J501" s="360"/>
      <c r="K501" s="360"/>
      <c r="L501" s="130"/>
      <c r="M501" s="131"/>
      <c r="N501" s="132"/>
      <c r="O501" s="132"/>
      <c r="P501" s="132"/>
      <c r="Q501" s="132"/>
      <c r="R501" s="132"/>
      <c r="S501" s="132"/>
      <c r="T501" s="133"/>
      <c r="AT501" s="134" t="s">
        <v>171</v>
      </c>
      <c r="AU501" s="134" t="s">
        <v>90</v>
      </c>
      <c r="AV501" s="14" t="s">
        <v>96</v>
      </c>
      <c r="AW501" s="14" t="s">
        <v>42</v>
      </c>
      <c r="AX501" s="14" t="s">
        <v>44</v>
      </c>
      <c r="AY501" s="134" t="s">
        <v>163</v>
      </c>
    </row>
    <row r="502" spans="1:65" s="1" customFormat="1" ht="22.5" customHeight="1">
      <c r="A502" s="267"/>
      <c r="B502" s="268"/>
      <c r="C502" s="338" t="s">
        <v>544</v>
      </c>
      <c r="D502" s="338" t="s">
        <v>165</v>
      </c>
      <c r="E502" s="339" t="s">
        <v>574</v>
      </c>
      <c r="F502" s="340" t="s">
        <v>575</v>
      </c>
      <c r="G502" s="341" t="s">
        <v>188</v>
      </c>
      <c r="H502" s="342">
        <v>40.17</v>
      </c>
      <c r="I502" s="107"/>
      <c r="J502" s="343">
        <f>ROUND(I502*H502,2)</f>
        <v>0</v>
      </c>
      <c r="K502" s="340" t="s">
        <v>169</v>
      </c>
      <c r="L502" s="38"/>
      <c r="M502" s="108" t="s">
        <v>5</v>
      </c>
      <c r="N502" s="109" t="s">
        <v>53</v>
      </c>
      <c r="O502" s="39"/>
      <c r="P502" s="110">
        <f>O502*H502</f>
        <v>0</v>
      </c>
      <c r="Q502" s="110">
        <v>0.001</v>
      </c>
      <c r="R502" s="110">
        <f>Q502*H502</f>
        <v>0.040170000000000004</v>
      </c>
      <c r="S502" s="110">
        <v>0.00031</v>
      </c>
      <c r="T502" s="111">
        <f>S502*H502</f>
        <v>0.0124527</v>
      </c>
      <c r="AR502" s="24" t="s">
        <v>333</v>
      </c>
      <c r="AT502" s="24" t="s">
        <v>165</v>
      </c>
      <c r="AU502" s="24" t="s">
        <v>90</v>
      </c>
      <c r="AY502" s="24" t="s">
        <v>163</v>
      </c>
      <c r="BE502" s="112">
        <f>IF(N502="základní",J502,0)</f>
        <v>0</v>
      </c>
      <c r="BF502" s="112">
        <f>IF(N502="snížená",J502,0)</f>
        <v>0</v>
      </c>
      <c r="BG502" s="112">
        <f>IF(N502="zákl. přenesená",J502,0)</f>
        <v>0</v>
      </c>
      <c r="BH502" s="112">
        <f>IF(N502="sníž. přenesená",J502,0)</f>
        <v>0</v>
      </c>
      <c r="BI502" s="112">
        <f>IF(N502="nulová",J502,0)</f>
        <v>0</v>
      </c>
      <c r="BJ502" s="24" t="s">
        <v>44</v>
      </c>
      <c r="BK502" s="112">
        <f>ROUND(I502*H502,2)</f>
        <v>0</v>
      </c>
      <c r="BL502" s="24" t="s">
        <v>333</v>
      </c>
      <c r="BM502" s="24" t="s">
        <v>769</v>
      </c>
    </row>
    <row r="503" spans="1:47" s="1" customFormat="1" ht="27">
      <c r="A503" s="267"/>
      <c r="B503" s="268"/>
      <c r="C503" s="267"/>
      <c r="D503" s="346" t="s">
        <v>190</v>
      </c>
      <c r="E503" s="267"/>
      <c r="F503" s="366" t="s">
        <v>577</v>
      </c>
      <c r="G503" s="267"/>
      <c r="H503" s="267"/>
      <c r="I503" s="267"/>
      <c r="J503" s="267"/>
      <c r="K503" s="267"/>
      <c r="L503" s="38"/>
      <c r="M503" s="136"/>
      <c r="N503" s="39"/>
      <c r="O503" s="39"/>
      <c r="P503" s="39"/>
      <c r="Q503" s="39"/>
      <c r="R503" s="39"/>
      <c r="S503" s="39"/>
      <c r="T503" s="60"/>
      <c r="AT503" s="24" t="s">
        <v>190</v>
      </c>
      <c r="AU503" s="24" t="s">
        <v>90</v>
      </c>
    </row>
    <row r="504" spans="1:51" s="11" customFormat="1" ht="13.5">
      <c r="A504" s="344"/>
      <c r="B504" s="345"/>
      <c r="C504" s="344"/>
      <c r="D504" s="346" t="s">
        <v>171</v>
      </c>
      <c r="E504" s="347" t="s">
        <v>5</v>
      </c>
      <c r="F504" s="348" t="s">
        <v>172</v>
      </c>
      <c r="G504" s="344"/>
      <c r="H504" s="349" t="s">
        <v>5</v>
      </c>
      <c r="I504" s="344"/>
      <c r="J504" s="344"/>
      <c r="K504" s="344"/>
      <c r="L504" s="113"/>
      <c r="M504" s="116"/>
      <c r="N504" s="117"/>
      <c r="O504" s="117"/>
      <c r="P504" s="117"/>
      <c r="Q504" s="117"/>
      <c r="R504" s="117"/>
      <c r="S504" s="117"/>
      <c r="T504" s="118"/>
      <c r="AT504" s="114" t="s">
        <v>171</v>
      </c>
      <c r="AU504" s="114" t="s">
        <v>90</v>
      </c>
      <c r="AV504" s="11" t="s">
        <v>44</v>
      </c>
      <c r="AW504" s="11" t="s">
        <v>42</v>
      </c>
      <c r="AX504" s="11" t="s">
        <v>82</v>
      </c>
      <c r="AY504" s="114" t="s">
        <v>163</v>
      </c>
    </row>
    <row r="505" spans="1:51" s="11" customFormat="1" ht="13.5">
      <c r="A505" s="344"/>
      <c r="B505" s="345"/>
      <c r="C505" s="344"/>
      <c r="D505" s="346" t="s">
        <v>171</v>
      </c>
      <c r="E505" s="347" t="s">
        <v>5</v>
      </c>
      <c r="F505" s="348" t="s">
        <v>554</v>
      </c>
      <c r="G505" s="344"/>
      <c r="H505" s="349" t="s">
        <v>5</v>
      </c>
      <c r="I505" s="344"/>
      <c r="J505" s="344"/>
      <c r="K505" s="344"/>
      <c r="L505" s="113"/>
      <c r="M505" s="116"/>
      <c r="N505" s="117"/>
      <c r="O505" s="117"/>
      <c r="P505" s="117"/>
      <c r="Q505" s="117"/>
      <c r="R505" s="117"/>
      <c r="S505" s="117"/>
      <c r="T505" s="118"/>
      <c r="AT505" s="114" t="s">
        <v>171</v>
      </c>
      <c r="AU505" s="114" t="s">
        <v>90</v>
      </c>
      <c r="AV505" s="11" t="s">
        <v>44</v>
      </c>
      <c r="AW505" s="11" t="s">
        <v>42</v>
      </c>
      <c r="AX505" s="11" t="s">
        <v>82</v>
      </c>
      <c r="AY505" s="114" t="s">
        <v>163</v>
      </c>
    </row>
    <row r="506" spans="1:51" s="12" customFormat="1" ht="13.5">
      <c r="A506" s="350"/>
      <c r="B506" s="351"/>
      <c r="C506" s="350"/>
      <c r="D506" s="346" t="s">
        <v>171</v>
      </c>
      <c r="E506" s="352" t="s">
        <v>5</v>
      </c>
      <c r="F506" s="353" t="s">
        <v>761</v>
      </c>
      <c r="G506" s="350"/>
      <c r="H506" s="354">
        <v>5.39</v>
      </c>
      <c r="I506" s="350"/>
      <c r="J506" s="350"/>
      <c r="K506" s="350"/>
      <c r="L506" s="119"/>
      <c r="M506" s="122"/>
      <c r="N506" s="123"/>
      <c r="O506" s="123"/>
      <c r="P506" s="123"/>
      <c r="Q506" s="123"/>
      <c r="R506" s="123"/>
      <c r="S506" s="123"/>
      <c r="T506" s="124"/>
      <c r="AT506" s="120" t="s">
        <v>171</v>
      </c>
      <c r="AU506" s="120" t="s">
        <v>90</v>
      </c>
      <c r="AV506" s="12" t="s">
        <v>90</v>
      </c>
      <c r="AW506" s="12" t="s">
        <v>42</v>
      </c>
      <c r="AX506" s="12" t="s">
        <v>82</v>
      </c>
      <c r="AY506" s="120" t="s">
        <v>163</v>
      </c>
    </row>
    <row r="507" spans="1:51" s="12" customFormat="1" ht="13.5">
      <c r="A507" s="350"/>
      <c r="B507" s="351"/>
      <c r="C507" s="350"/>
      <c r="D507" s="346" t="s">
        <v>171</v>
      </c>
      <c r="E507" s="352" t="s">
        <v>5</v>
      </c>
      <c r="F507" s="353" t="s">
        <v>762</v>
      </c>
      <c r="G507" s="350"/>
      <c r="H507" s="354">
        <v>5.39</v>
      </c>
      <c r="I507" s="350"/>
      <c r="J507" s="350"/>
      <c r="K507" s="350"/>
      <c r="L507" s="119"/>
      <c r="M507" s="122"/>
      <c r="N507" s="123"/>
      <c r="O507" s="123"/>
      <c r="P507" s="123"/>
      <c r="Q507" s="123"/>
      <c r="R507" s="123"/>
      <c r="S507" s="123"/>
      <c r="T507" s="124"/>
      <c r="AT507" s="120" t="s">
        <v>171</v>
      </c>
      <c r="AU507" s="120" t="s">
        <v>90</v>
      </c>
      <c r="AV507" s="12" t="s">
        <v>90</v>
      </c>
      <c r="AW507" s="12" t="s">
        <v>42</v>
      </c>
      <c r="AX507" s="12" t="s">
        <v>82</v>
      </c>
      <c r="AY507" s="120" t="s">
        <v>163</v>
      </c>
    </row>
    <row r="508" spans="1:51" s="13" customFormat="1" ht="13.5">
      <c r="A508" s="355"/>
      <c r="B508" s="356"/>
      <c r="C508" s="355"/>
      <c r="D508" s="346" t="s">
        <v>171</v>
      </c>
      <c r="E508" s="357" t="s">
        <v>5</v>
      </c>
      <c r="F508" s="358" t="s">
        <v>176</v>
      </c>
      <c r="G508" s="355"/>
      <c r="H508" s="359">
        <v>10.78</v>
      </c>
      <c r="I508" s="355"/>
      <c r="J508" s="355"/>
      <c r="K508" s="355"/>
      <c r="L508" s="125"/>
      <c r="M508" s="127"/>
      <c r="N508" s="128"/>
      <c r="O508" s="128"/>
      <c r="P508" s="128"/>
      <c r="Q508" s="128"/>
      <c r="R508" s="128"/>
      <c r="S508" s="128"/>
      <c r="T508" s="129"/>
      <c r="AT508" s="126" t="s">
        <v>171</v>
      </c>
      <c r="AU508" s="126" t="s">
        <v>90</v>
      </c>
      <c r="AV508" s="13" t="s">
        <v>93</v>
      </c>
      <c r="AW508" s="13" t="s">
        <v>42</v>
      </c>
      <c r="AX508" s="13" t="s">
        <v>82</v>
      </c>
      <c r="AY508" s="126" t="s">
        <v>163</v>
      </c>
    </row>
    <row r="509" spans="1:51" s="12" customFormat="1" ht="13.5">
      <c r="A509" s="350"/>
      <c r="B509" s="351"/>
      <c r="C509" s="350"/>
      <c r="D509" s="346" t="s">
        <v>171</v>
      </c>
      <c r="E509" s="352" t="s">
        <v>5</v>
      </c>
      <c r="F509" s="353" t="s">
        <v>763</v>
      </c>
      <c r="G509" s="350"/>
      <c r="H509" s="354">
        <v>5.39</v>
      </c>
      <c r="I509" s="350"/>
      <c r="J509" s="350"/>
      <c r="K509" s="350"/>
      <c r="L509" s="119"/>
      <c r="M509" s="122"/>
      <c r="N509" s="123"/>
      <c r="O509" s="123"/>
      <c r="P509" s="123"/>
      <c r="Q509" s="123"/>
      <c r="R509" s="123"/>
      <c r="S509" s="123"/>
      <c r="T509" s="124"/>
      <c r="AT509" s="120" t="s">
        <v>171</v>
      </c>
      <c r="AU509" s="120" t="s">
        <v>90</v>
      </c>
      <c r="AV509" s="12" t="s">
        <v>90</v>
      </c>
      <c r="AW509" s="12" t="s">
        <v>42</v>
      </c>
      <c r="AX509" s="12" t="s">
        <v>82</v>
      </c>
      <c r="AY509" s="120" t="s">
        <v>163</v>
      </c>
    </row>
    <row r="510" spans="1:51" s="12" customFormat="1" ht="13.5">
      <c r="A510" s="350"/>
      <c r="B510" s="351"/>
      <c r="C510" s="350"/>
      <c r="D510" s="346" t="s">
        <v>171</v>
      </c>
      <c r="E510" s="352" t="s">
        <v>5</v>
      </c>
      <c r="F510" s="353" t="s">
        <v>764</v>
      </c>
      <c r="G510" s="350"/>
      <c r="H510" s="354">
        <v>4.84</v>
      </c>
      <c r="I510" s="350"/>
      <c r="J510" s="350"/>
      <c r="K510" s="350"/>
      <c r="L510" s="119"/>
      <c r="M510" s="122"/>
      <c r="N510" s="123"/>
      <c r="O510" s="123"/>
      <c r="P510" s="123"/>
      <c r="Q510" s="123"/>
      <c r="R510" s="123"/>
      <c r="S510" s="123"/>
      <c r="T510" s="124"/>
      <c r="AT510" s="120" t="s">
        <v>171</v>
      </c>
      <c r="AU510" s="120" t="s">
        <v>90</v>
      </c>
      <c r="AV510" s="12" t="s">
        <v>90</v>
      </c>
      <c r="AW510" s="12" t="s">
        <v>42</v>
      </c>
      <c r="AX510" s="12" t="s">
        <v>82</v>
      </c>
      <c r="AY510" s="120" t="s">
        <v>163</v>
      </c>
    </row>
    <row r="511" spans="1:51" s="12" customFormat="1" ht="13.5">
      <c r="A511" s="350"/>
      <c r="B511" s="351"/>
      <c r="C511" s="350"/>
      <c r="D511" s="346" t="s">
        <v>171</v>
      </c>
      <c r="E511" s="352" t="s">
        <v>5</v>
      </c>
      <c r="F511" s="353" t="s">
        <v>765</v>
      </c>
      <c r="G511" s="350"/>
      <c r="H511" s="354">
        <v>4.84</v>
      </c>
      <c r="I511" s="350"/>
      <c r="J511" s="350"/>
      <c r="K511" s="350"/>
      <c r="L511" s="119"/>
      <c r="M511" s="122"/>
      <c r="N511" s="123"/>
      <c r="O511" s="123"/>
      <c r="P511" s="123"/>
      <c r="Q511" s="123"/>
      <c r="R511" s="123"/>
      <c r="S511" s="123"/>
      <c r="T511" s="124"/>
      <c r="AT511" s="120" t="s">
        <v>171</v>
      </c>
      <c r="AU511" s="120" t="s">
        <v>90</v>
      </c>
      <c r="AV511" s="12" t="s">
        <v>90</v>
      </c>
      <c r="AW511" s="12" t="s">
        <v>42</v>
      </c>
      <c r="AX511" s="12" t="s">
        <v>82</v>
      </c>
      <c r="AY511" s="120" t="s">
        <v>163</v>
      </c>
    </row>
    <row r="512" spans="1:51" s="12" customFormat="1" ht="13.5">
      <c r="A512" s="350"/>
      <c r="B512" s="351"/>
      <c r="C512" s="350"/>
      <c r="D512" s="346" t="s">
        <v>171</v>
      </c>
      <c r="E512" s="352" t="s">
        <v>5</v>
      </c>
      <c r="F512" s="353" t="s">
        <v>766</v>
      </c>
      <c r="G512" s="350"/>
      <c r="H512" s="354">
        <v>4.74</v>
      </c>
      <c r="I512" s="350"/>
      <c r="J512" s="350"/>
      <c r="K512" s="350"/>
      <c r="L512" s="119"/>
      <c r="M512" s="122"/>
      <c r="N512" s="123"/>
      <c r="O512" s="123"/>
      <c r="P512" s="123"/>
      <c r="Q512" s="123"/>
      <c r="R512" s="123"/>
      <c r="S512" s="123"/>
      <c r="T512" s="124"/>
      <c r="AT512" s="120" t="s">
        <v>171</v>
      </c>
      <c r="AU512" s="120" t="s">
        <v>90</v>
      </c>
      <c r="AV512" s="12" t="s">
        <v>90</v>
      </c>
      <c r="AW512" s="12" t="s">
        <v>42</v>
      </c>
      <c r="AX512" s="12" t="s">
        <v>82</v>
      </c>
      <c r="AY512" s="120" t="s">
        <v>163</v>
      </c>
    </row>
    <row r="513" spans="1:51" s="13" customFormat="1" ht="13.5">
      <c r="A513" s="355"/>
      <c r="B513" s="356"/>
      <c r="C513" s="355"/>
      <c r="D513" s="346" t="s">
        <v>171</v>
      </c>
      <c r="E513" s="357" t="s">
        <v>5</v>
      </c>
      <c r="F513" s="358" t="s">
        <v>179</v>
      </c>
      <c r="G513" s="355"/>
      <c r="H513" s="359">
        <v>19.81</v>
      </c>
      <c r="I513" s="355"/>
      <c r="J513" s="355"/>
      <c r="K513" s="355"/>
      <c r="L513" s="125"/>
      <c r="M513" s="127"/>
      <c r="N513" s="128"/>
      <c r="O513" s="128"/>
      <c r="P513" s="128"/>
      <c r="Q513" s="128"/>
      <c r="R513" s="128"/>
      <c r="S513" s="128"/>
      <c r="T513" s="129"/>
      <c r="AT513" s="126" t="s">
        <v>171</v>
      </c>
      <c r="AU513" s="126" t="s">
        <v>90</v>
      </c>
      <c r="AV513" s="13" t="s">
        <v>93</v>
      </c>
      <c r="AW513" s="13" t="s">
        <v>42</v>
      </c>
      <c r="AX513" s="13" t="s">
        <v>82</v>
      </c>
      <c r="AY513" s="126" t="s">
        <v>163</v>
      </c>
    </row>
    <row r="514" spans="1:51" s="12" customFormat="1" ht="13.5">
      <c r="A514" s="350"/>
      <c r="B514" s="351"/>
      <c r="C514" s="350"/>
      <c r="D514" s="346" t="s">
        <v>171</v>
      </c>
      <c r="E514" s="352" t="s">
        <v>5</v>
      </c>
      <c r="F514" s="353" t="s">
        <v>767</v>
      </c>
      <c r="G514" s="350"/>
      <c r="H514" s="354">
        <v>4.74</v>
      </c>
      <c r="I514" s="350"/>
      <c r="J514" s="350"/>
      <c r="K514" s="350"/>
      <c r="L514" s="119"/>
      <c r="M514" s="122"/>
      <c r="N514" s="123"/>
      <c r="O514" s="123"/>
      <c r="P514" s="123"/>
      <c r="Q514" s="123"/>
      <c r="R514" s="123"/>
      <c r="S514" s="123"/>
      <c r="T514" s="124"/>
      <c r="AT514" s="120" t="s">
        <v>171</v>
      </c>
      <c r="AU514" s="120" t="s">
        <v>90</v>
      </c>
      <c r="AV514" s="12" t="s">
        <v>90</v>
      </c>
      <c r="AW514" s="12" t="s">
        <v>42</v>
      </c>
      <c r="AX514" s="12" t="s">
        <v>82</v>
      </c>
      <c r="AY514" s="120" t="s">
        <v>163</v>
      </c>
    </row>
    <row r="515" spans="1:51" s="13" customFormat="1" ht="13.5">
      <c r="A515" s="355"/>
      <c r="B515" s="356"/>
      <c r="C515" s="355"/>
      <c r="D515" s="346" t="s">
        <v>171</v>
      </c>
      <c r="E515" s="357" t="s">
        <v>5</v>
      </c>
      <c r="F515" s="358" t="s">
        <v>181</v>
      </c>
      <c r="G515" s="355"/>
      <c r="H515" s="359">
        <v>4.74</v>
      </c>
      <c r="I515" s="355"/>
      <c r="J515" s="355"/>
      <c r="K515" s="355"/>
      <c r="L515" s="125"/>
      <c r="M515" s="127"/>
      <c r="N515" s="128"/>
      <c r="O515" s="128"/>
      <c r="P515" s="128"/>
      <c r="Q515" s="128"/>
      <c r="R515" s="128"/>
      <c r="S515" s="128"/>
      <c r="T515" s="129"/>
      <c r="AT515" s="126" t="s">
        <v>171</v>
      </c>
      <c r="AU515" s="126" t="s">
        <v>90</v>
      </c>
      <c r="AV515" s="13" t="s">
        <v>93</v>
      </c>
      <c r="AW515" s="13" t="s">
        <v>42</v>
      </c>
      <c r="AX515" s="13" t="s">
        <v>82</v>
      </c>
      <c r="AY515" s="126" t="s">
        <v>163</v>
      </c>
    </row>
    <row r="516" spans="1:51" s="12" customFormat="1" ht="13.5">
      <c r="A516" s="350"/>
      <c r="B516" s="351"/>
      <c r="C516" s="350"/>
      <c r="D516" s="346" t="s">
        <v>171</v>
      </c>
      <c r="E516" s="352" t="s">
        <v>5</v>
      </c>
      <c r="F516" s="353" t="s">
        <v>768</v>
      </c>
      <c r="G516" s="350"/>
      <c r="H516" s="354">
        <v>4.84</v>
      </c>
      <c r="I516" s="350"/>
      <c r="J516" s="350"/>
      <c r="K516" s="350"/>
      <c r="L516" s="119"/>
      <c r="M516" s="122"/>
      <c r="N516" s="123"/>
      <c r="O516" s="123"/>
      <c r="P516" s="123"/>
      <c r="Q516" s="123"/>
      <c r="R516" s="123"/>
      <c r="S516" s="123"/>
      <c r="T516" s="124"/>
      <c r="AT516" s="120" t="s">
        <v>171</v>
      </c>
      <c r="AU516" s="120" t="s">
        <v>90</v>
      </c>
      <c r="AV516" s="12" t="s">
        <v>90</v>
      </c>
      <c r="AW516" s="12" t="s">
        <v>42</v>
      </c>
      <c r="AX516" s="12" t="s">
        <v>82</v>
      </c>
      <c r="AY516" s="120" t="s">
        <v>163</v>
      </c>
    </row>
    <row r="517" spans="1:51" s="13" customFormat="1" ht="13.5">
      <c r="A517" s="355"/>
      <c r="B517" s="356"/>
      <c r="C517" s="355"/>
      <c r="D517" s="346" t="s">
        <v>171</v>
      </c>
      <c r="E517" s="357" t="s">
        <v>5</v>
      </c>
      <c r="F517" s="358" t="s">
        <v>653</v>
      </c>
      <c r="G517" s="355"/>
      <c r="H517" s="359">
        <v>4.84</v>
      </c>
      <c r="I517" s="355"/>
      <c r="J517" s="355"/>
      <c r="K517" s="355"/>
      <c r="L517" s="125"/>
      <c r="M517" s="127"/>
      <c r="N517" s="128"/>
      <c r="O517" s="128"/>
      <c r="P517" s="128"/>
      <c r="Q517" s="128"/>
      <c r="R517" s="128"/>
      <c r="S517" s="128"/>
      <c r="T517" s="129"/>
      <c r="AT517" s="126" t="s">
        <v>171</v>
      </c>
      <c r="AU517" s="126" t="s">
        <v>90</v>
      </c>
      <c r="AV517" s="13" t="s">
        <v>93</v>
      </c>
      <c r="AW517" s="13" t="s">
        <v>42</v>
      </c>
      <c r="AX517" s="13" t="s">
        <v>82</v>
      </c>
      <c r="AY517" s="126" t="s">
        <v>163</v>
      </c>
    </row>
    <row r="518" spans="1:51" s="14" customFormat="1" ht="13.5">
      <c r="A518" s="360"/>
      <c r="B518" s="361"/>
      <c r="C518" s="360"/>
      <c r="D518" s="362" t="s">
        <v>171</v>
      </c>
      <c r="E518" s="363" t="s">
        <v>5</v>
      </c>
      <c r="F518" s="364" t="s">
        <v>185</v>
      </c>
      <c r="G518" s="360"/>
      <c r="H518" s="365">
        <v>40.17</v>
      </c>
      <c r="I518" s="360"/>
      <c r="J518" s="360"/>
      <c r="K518" s="360"/>
      <c r="L518" s="130"/>
      <c r="M518" s="131"/>
      <c r="N518" s="132"/>
      <c r="O518" s="132"/>
      <c r="P518" s="132"/>
      <c r="Q518" s="132"/>
      <c r="R518" s="132"/>
      <c r="S518" s="132"/>
      <c r="T518" s="133"/>
      <c r="AT518" s="134" t="s">
        <v>171</v>
      </c>
      <c r="AU518" s="134" t="s">
        <v>90</v>
      </c>
      <c r="AV518" s="14" t="s">
        <v>96</v>
      </c>
      <c r="AW518" s="14" t="s">
        <v>42</v>
      </c>
      <c r="AX518" s="14" t="s">
        <v>44</v>
      </c>
      <c r="AY518" s="134" t="s">
        <v>163</v>
      </c>
    </row>
    <row r="519" spans="1:65" s="1" customFormat="1" ht="22.5" customHeight="1">
      <c r="A519" s="267"/>
      <c r="B519" s="268"/>
      <c r="C519" s="338" t="s">
        <v>550</v>
      </c>
      <c r="D519" s="338" t="s">
        <v>165</v>
      </c>
      <c r="E519" s="339" t="s">
        <v>579</v>
      </c>
      <c r="F519" s="340" t="s">
        <v>580</v>
      </c>
      <c r="G519" s="341" t="s">
        <v>188</v>
      </c>
      <c r="H519" s="342">
        <v>40.17</v>
      </c>
      <c r="I519" s="107"/>
      <c r="J519" s="343">
        <f>ROUND(I519*H519,2)</f>
        <v>0</v>
      </c>
      <c r="K519" s="340" t="s">
        <v>169</v>
      </c>
      <c r="L519" s="38"/>
      <c r="M519" s="108" t="s">
        <v>5</v>
      </c>
      <c r="N519" s="109" t="s">
        <v>53</v>
      </c>
      <c r="O519" s="39"/>
      <c r="P519" s="110">
        <f>O519*H519</f>
        <v>0</v>
      </c>
      <c r="Q519" s="110">
        <v>0</v>
      </c>
      <c r="R519" s="110">
        <f>Q519*H519</f>
        <v>0</v>
      </c>
      <c r="S519" s="110">
        <v>0</v>
      </c>
      <c r="T519" s="111">
        <f>S519*H519</f>
        <v>0</v>
      </c>
      <c r="AR519" s="24" t="s">
        <v>333</v>
      </c>
      <c r="AT519" s="24" t="s">
        <v>165</v>
      </c>
      <c r="AU519" s="24" t="s">
        <v>90</v>
      </c>
      <c r="AY519" s="24" t="s">
        <v>163</v>
      </c>
      <c r="BE519" s="112">
        <f>IF(N519="základní",J519,0)</f>
        <v>0</v>
      </c>
      <c r="BF519" s="112">
        <f>IF(N519="snížená",J519,0)</f>
        <v>0</v>
      </c>
      <c r="BG519" s="112">
        <f>IF(N519="zákl. přenesená",J519,0)</f>
        <v>0</v>
      </c>
      <c r="BH519" s="112">
        <f>IF(N519="sníž. přenesená",J519,0)</f>
        <v>0</v>
      </c>
      <c r="BI519" s="112">
        <f>IF(N519="nulová",J519,0)</f>
        <v>0</v>
      </c>
      <c r="BJ519" s="24" t="s">
        <v>44</v>
      </c>
      <c r="BK519" s="112">
        <f>ROUND(I519*H519,2)</f>
        <v>0</v>
      </c>
      <c r="BL519" s="24" t="s">
        <v>333</v>
      </c>
      <c r="BM519" s="24" t="s">
        <v>770</v>
      </c>
    </row>
    <row r="520" spans="1:65" s="1" customFormat="1" ht="31.5" customHeight="1">
      <c r="A520" s="267"/>
      <c r="B520" s="268"/>
      <c r="C520" s="338" t="s">
        <v>573</v>
      </c>
      <c r="D520" s="338" t="s">
        <v>165</v>
      </c>
      <c r="E520" s="339" t="s">
        <v>583</v>
      </c>
      <c r="F520" s="340" t="s">
        <v>584</v>
      </c>
      <c r="G520" s="341" t="s">
        <v>221</v>
      </c>
      <c r="H520" s="342">
        <v>80.34</v>
      </c>
      <c r="I520" s="107"/>
      <c r="J520" s="343">
        <f>ROUND(I520*H520,2)</f>
        <v>0</v>
      </c>
      <c r="K520" s="340" t="s">
        <v>169</v>
      </c>
      <c r="L520" s="38"/>
      <c r="M520" s="108" t="s">
        <v>5</v>
      </c>
      <c r="N520" s="109" t="s">
        <v>53</v>
      </c>
      <c r="O520" s="39"/>
      <c r="P520" s="110">
        <f>O520*H520</f>
        <v>0</v>
      </c>
      <c r="Q520" s="110">
        <v>0</v>
      </c>
      <c r="R520" s="110">
        <f>Q520*H520</f>
        <v>0</v>
      </c>
      <c r="S520" s="110">
        <v>0</v>
      </c>
      <c r="T520" s="111">
        <f>S520*H520</f>
        <v>0</v>
      </c>
      <c r="AR520" s="24" t="s">
        <v>333</v>
      </c>
      <c r="AT520" s="24" t="s">
        <v>165</v>
      </c>
      <c r="AU520" s="24" t="s">
        <v>90</v>
      </c>
      <c r="AY520" s="24" t="s">
        <v>163</v>
      </c>
      <c r="BE520" s="112">
        <f>IF(N520="základní",J520,0)</f>
        <v>0</v>
      </c>
      <c r="BF520" s="112">
        <f>IF(N520="snížená",J520,0)</f>
        <v>0</v>
      </c>
      <c r="BG520" s="112">
        <f>IF(N520="zákl. přenesená",J520,0)</f>
        <v>0</v>
      </c>
      <c r="BH520" s="112">
        <f>IF(N520="sníž. přenesená",J520,0)</f>
        <v>0</v>
      </c>
      <c r="BI520" s="112">
        <f>IF(N520="nulová",J520,0)</f>
        <v>0</v>
      </c>
      <c r="BJ520" s="24" t="s">
        <v>44</v>
      </c>
      <c r="BK520" s="112">
        <f>ROUND(I520*H520,2)</f>
        <v>0</v>
      </c>
      <c r="BL520" s="24" t="s">
        <v>333</v>
      </c>
      <c r="BM520" s="24" t="s">
        <v>771</v>
      </c>
    </row>
    <row r="521" spans="1:47" s="1" customFormat="1" ht="40.5">
      <c r="A521" s="267"/>
      <c r="B521" s="268"/>
      <c r="C521" s="267"/>
      <c r="D521" s="346" t="s">
        <v>190</v>
      </c>
      <c r="E521" s="267"/>
      <c r="F521" s="366" t="s">
        <v>586</v>
      </c>
      <c r="G521" s="267"/>
      <c r="H521" s="267"/>
      <c r="I521" s="267"/>
      <c r="J521" s="267"/>
      <c r="K521" s="267"/>
      <c r="L521" s="38"/>
      <c r="M521" s="136"/>
      <c r="N521" s="39"/>
      <c r="O521" s="39"/>
      <c r="P521" s="39"/>
      <c r="Q521" s="39"/>
      <c r="R521" s="39"/>
      <c r="S521" s="39"/>
      <c r="T521" s="60"/>
      <c r="AT521" s="24" t="s">
        <v>190</v>
      </c>
      <c r="AU521" s="24" t="s">
        <v>90</v>
      </c>
    </row>
    <row r="522" spans="1:51" s="11" customFormat="1" ht="13.5">
      <c r="A522" s="344"/>
      <c r="B522" s="345"/>
      <c r="C522" s="344"/>
      <c r="D522" s="346" t="s">
        <v>171</v>
      </c>
      <c r="E522" s="347" t="s">
        <v>5</v>
      </c>
      <c r="F522" s="348" t="s">
        <v>172</v>
      </c>
      <c r="G522" s="344"/>
      <c r="H522" s="349" t="s">
        <v>5</v>
      </c>
      <c r="I522" s="344"/>
      <c r="J522" s="344"/>
      <c r="K522" s="344"/>
      <c r="L522" s="113"/>
      <c r="M522" s="116"/>
      <c r="N522" s="117"/>
      <c r="O522" s="117"/>
      <c r="P522" s="117"/>
      <c r="Q522" s="117"/>
      <c r="R522" s="117"/>
      <c r="S522" s="117"/>
      <c r="T522" s="118"/>
      <c r="AT522" s="114" t="s">
        <v>171</v>
      </c>
      <c r="AU522" s="114" t="s">
        <v>90</v>
      </c>
      <c r="AV522" s="11" t="s">
        <v>44</v>
      </c>
      <c r="AW522" s="11" t="s">
        <v>42</v>
      </c>
      <c r="AX522" s="11" t="s">
        <v>82</v>
      </c>
      <c r="AY522" s="114" t="s">
        <v>163</v>
      </c>
    </row>
    <row r="523" spans="1:51" s="11" customFormat="1" ht="13.5">
      <c r="A523" s="344"/>
      <c r="B523" s="345"/>
      <c r="C523" s="344"/>
      <c r="D523" s="346" t="s">
        <v>171</v>
      </c>
      <c r="E523" s="347" t="s">
        <v>5</v>
      </c>
      <c r="F523" s="348" t="s">
        <v>223</v>
      </c>
      <c r="G523" s="344"/>
      <c r="H523" s="349" t="s">
        <v>5</v>
      </c>
      <c r="I523" s="344"/>
      <c r="J523" s="344"/>
      <c r="K523" s="344"/>
      <c r="L523" s="113"/>
      <c r="M523" s="116"/>
      <c r="N523" s="117"/>
      <c r="O523" s="117"/>
      <c r="P523" s="117"/>
      <c r="Q523" s="117"/>
      <c r="R523" s="117"/>
      <c r="S523" s="117"/>
      <c r="T523" s="118"/>
      <c r="AT523" s="114" t="s">
        <v>171</v>
      </c>
      <c r="AU523" s="114" t="s">
        <v>90</v>
      </c>
      <c r="AV523" s="11" t="s">
        <v>44</v>
      </c>
      <c r="AW523" s="11" t="s">
        <v>42</v>
      </c>
      <c r="AX523" s="11" t="s">
        <v>82</v>
      </c>
      <c r="AY523" s="114" t="s">
        <v>163</v>
      </c>
    </row>
    <row r="524" spans="1:51" s="12" customFormat="1" ht="13.5">
      <c r="A524" s="350"/>
      <c r="B524" s="351"/>
      <c r="C524" s="350"/>
      <c r="D524" s="346" t="s">
        <v>171</v>
      </c>
      <c r="E524" s="352" t="s">
        <v>5</v>
      </c>
      <c r="F524" s="353" t="s">
        <v>667</v>
      </c>
      <c r="G524" s="350"/>
      <c r="H524" s="354">
        <v>10.78</v>
      </c>
      <c r="I524" s="350"/>
      <c r="J524" s="350"/>
      <c r="K524" s="350"/>
      <c r="L524" s="119"/>
      <c r="M524" s="122"/>
      <c r="N524" s="123"/>
      <c r="O524" s="123"/>
      <c r="P524" s="123"/>
      <c r="Q524" s="123"/>
      <c r="R524" s="123"/>
      <c r="S524" s="123"/>
      <c r="T524" s="124"/>
      <c r="AT524" s="120" t="s">
        <v>171</v>
      </c>
      <c r="AU524" s="120" t="s">
        <v>90</v>
      </c>
      <c r="AV524" s="12" t="s">
        <v>90</v>
      </c>
      <c r="AW524" s="12" t="s">
        <v>42</v>
      </c>
      <c r="AX524" s="12" t="s">
        <v>82</v>
      </c>
      <c r="AY524" s="120" t="s">
        <v>163</v>
      </c>
    </row>
    <row r="525" spans="1:51" s="12" customFormat="1" ht="13.5">
      <c r="A525" s="350"/>
      <c r="B525" s="351"/>
      <c r="C525" s="350"/>
      <c r="D525" s="346" t="s">
        <v>171</v>
      </c>
      <c r="E525" s="352" t="s">
        <v>5</v>
      </c>
      <c r="F525" s="353" t="s">
        <v>668</v>
      </c>
      <c r="G525" s="350"/>
      <c r="H525" s="354">
        <v>10.78</v>
      </c>
      <c r="I525" s="350"/>
      <c r="J525" s="350"/>
      <c r="K525" s="350"/>
      <c r="L525" s="119"/>
      <c r="M525" s="122"/>
      <c r="N525" s="123"/>
      <c r="O525" s="123"/>
      <c r="P525" s="123"/>
      <c r="Q525" s="123"/>
      <c r="R525" s="123"/>
      <c r="S525" s="123"/>
      <c r="T525" s="124"/>
      <c r="AT525" s="120" t="s">
        <v>171</v>
      </c>
      <c r="AU525" s="120" t="s">
        <v>90</v>
      </c>
      <c r="AV525" s="12" t="s">
        <v>90</v>
      </c>
      <c r="AW525" s="12" t="s">
        <v>42</v>
      </c>
      <c r="AX525" s="12" t="s">
        <v>82</v>
      </c>
      <c r="AY525" s="120" t="s">
        <v>163</v>
      </c>
    </row>
    <row r="526" spans="1:51" s="13" customFormat="1" ht="13.5">
      <c r="A526" s="355"/>
      <c r="B526" s="356"/>
      <c r="C526" s="355"/>
      <c r="D526" s="346" t="s">
        <v>171</v>
      </c>
      <c r="E526" s="357" t="s">
        <v>5</v>
      </c>
      <c r="F526" s="358" t="s">
        <v>176</v>
      </c>
      <c r="G526" s="355"/>
      <c r="H526" s="359">
        <v>21.56</v>
      </c>
      <c r="I526" s="355"/>
      <c r="J526" s="355"/>
      <c r="K526" s="355"/>
      <c r="L526" s="125"/>
      <c r="M526" s="127"/>
      <c r="N526" s="128"/>
      <c r="O526" s="128"/>
      <c r="P526" s="128"/>
      <c r="Q526" s="128"/>
      <c r="R526" s="128"/>
      <c r="S526" s="128"/>
      <c r="T526" s="129"/>
      <c r="AT526" s="126" t="s">
        <v>171</v>
      </c>
      <c r="AU526" s="126" t="s">
        <v>90</v>
      </c>
      <c r="AV526" s="13" t="s">
        <v>93</v>
      </c>
      <c r="AW526" s="13" t="s">
        <v>42</v>
      </c>
      <c r="AX526" s="13" t="s">
        <v>82</v>
      </c>
      <c r="AY526" s="126" t="s">
        <v>163</v>
      </c>
    </row>
    <row r="527" spans="1:51" s="12" customFormat="1" ht="13.5">
      <c r="A527" s="350"/>
      <c r="B527" s="351"/>
      <c r="C527" s="350"/>
      <c r="D527" s="346" t="s">
        <v>171</v>
      </c>
      <c r="E527" s="352" t="s">
        <v>5</v>
      </c>
      <c r="F527" s="353" t="s">
        <v>669</v>
      </c>
      <c r="G527" s="350"/>
      <c r="H527" s="354">
        <v>10.78</v>
      </c>
      <c r="I527" s="350"/>
      <c r="J527" s="350"/>
      <c r="K527" s="350"/>
      <c r="L527" s="119"/>
      <c r="M527" s="122"/>
      <c r="N527" s="123"/>
      <c r="O527" s="123"/>
      <c r="P527" s="123"/>
      <c r="Q527" s="123"/>
      <c r="R527" s="123"/>
      <c r="S527" s="123"/>
      <c r="T527" s="124"/>
      <c r="AT527" s="120" t="s">
        <v>171</v>
      </c>
      <c r="AU527" s="120" t="s">
        <v>90</v>
      </c>
      <c r="AV527" s="12" t="s">
        <v>90</v>
      </c>
      <c r="AW527" s="12" t="s">
        <v>42</v>
      </c>
      <c r="AX527" s="12" t="s">
        <v>82</v>
      </c>
      <c r="AY527" s="120" t="s">
        <v>163</v>
      </c>
    </row>
    <row r="528" spans="1:51" s="12" customFormat="1" ht="13.5">
      <c r="A528" s="350"/>
      <c r="B528" s="351"/>
      <c r="C528" s="350"/>
      <c r="D528" s="346" t="s">
        <v>171</v>
      </c>
      <c r="E528" s="352" t="s">
        <v>5</v>
      </c>
      <c r="F528" s="353" t="s">
        <v>670</v>
      </c>
      <c r="G528" s="350"/>
      <c r="H528" s="354">
        <v>9.68</v>
      </c>
      <c r="I528" s="350"/>
      <c r="J528" s="350"/>
      <c r="K528" s="350"/>
      <c r="L528" s="119"/>
      <c r="M528" s="122"/>
      <c r="N528" s="123"/>
      <c r="O528" s="123"/>
      <c r="P528" s="123"/>
      <c r="Q528" s="123"/>
      <c r="R528" s="123"/>
      <c r="S528" s="123"/>
      <c r="T528" s="124"/>
      <c r="AT528" s="120" t="s">
        <v>171</v>
      </c>
      <c r="AU528" s="120" t="s">
        <v>90</v>
      </c>
      <c r="AV528" s="12" t="s">
        <v>90</v>
      </c>
      <c r="AW528" s="12" t="s">
        <v>42</v>
      </c>
      <c r="AX528" s="12" t="s">
        <v>82</v>
      </c>
      <c r="AY528" s="120" t="s">
        <v>163</v>
      </c>
    </row>
    <row r="529" spans="1:51" s="12" customFormat="1" ht="13.5">
      <c r="A529" s="350"/>
      <c r="B529" s="351"/>
      <c r="C529" s="350"/>
      <c r="D529" s="346" t="s">
        <v>171</v>
      </c>
      <c r="E529" s="352" t="s">
        <v>5</v>
      </c>
      <c r="F529" s="353" t="s">
        <v>671</v>
      </c>
      <c r="G529" s="350"/>
      <c r="H529" s="354">
        <v>9.68</v>
      </c>
      <c r="I529" s="350"/>
      <c r="J529" s="350"/>
      <c r="K529" s="350"/>
      <c r="L529" s="119"/>
      <c r="M529" s="122"/>
      <c r="N529" s="123"/>
      <c r="O529" s="123"/>
      <c r="P529" s="123"/>
      <c r="Q529" s="123"/>
      <c r="R529" s="123"/>
      <c r="S529" s="123"/>
      <c r="T529" s="124"/>
      <c r="AT529" s="120" t="s">
        <v>171</v>
      </c>
      <c r="AU529" s="120" t="s">
        <v>90</v>
      </c>
      <c r="AV529" s="12" t="s">
        <v>90</v>
      </c>
      <c r="AW529" s="12" t="s">
        <v>42</v>
      </c>
      <c r="AX529" s="12" t="s">
        <v>82</v>
      </c>
      <c r="AY529" s="120" t="s">
        <v>163</v>
      </c>
    </row>
    <row r="530" spans="1:51" s="12" customFormat="1" ht="13.5">
      <c r="A530" s="350"/>
      <c r="B530" s="351"/>
      <c r="C530" s="350"/>
      <c r="D530" s="346" t="s">
        <v>171</v>
      </c>
      <c r="E530" s="352" t="s">
        <v>5</v>
      </c>
      <c r="F530" s="353" t="s">
        <v>672</v>
      </c>
      <c r="G530" s="350"/>
      <c r="H530" s="354">
        <v>9.48</v>
      </c>
      <c r="I530" s="350"/>
      <c r="J530" s="350"/>
      <c r="K530" s="350"/>
      <c r="L530" s="119"/>
      <c r="M530" s="122"/>
      <c r="N530" s="123"/>
      <c r="O530" s="123"/>
      <c r="P530" s="123"/>
      <c r="Q530" s="123"/>
      <c r="R530" s="123"/>
      <c r="S530" s="123"/>
      <c r="T530" s="124"/>
      <c r="AT530" s="120" t="s">
        <v>171</v>
      </c>
      <c r="AU530" s="120" t="s">
        <v>90</v>
      </c>
      <c r="AV530" s="12" t="s">
        <v>90</v>
      </c>
      <c r="AW530" s="12" t="s">
        <v>42</v>
      </c>
      <c r="AX530" s="12" t="s">
        <v>82</v>
      </c>
      <c r="AY530" s="120" t="s">
        <v>163</v>
      </c>
    </row>
    <row r="531" spans="1:51" s="13" customFormat="1" ht="13.5">
      <c r="A531" s="355"/>
      <c r="B531" s="356"/>
      <c r="C531" s="355"/>
      <c r="D531" s="346" t="s">
        <v>171</v>
      </c>
      <c r="E531" s="357" t="s">
        <v>5</v>
      </c>
      <c r="F531" s="358" t="s">
        <v>179</v>
      </c>
      <c r="G531" s="355"/>
      <c r="H531" s="359">
        <v>39.62</v>
      </c>
      <c r="I531" s="355"/>
      <c r="J531" s="355"/>
      <c r="K531" s="355"/>
      <c r="L531" s="125"/>
      <c r="M531" s="127"/>
      <c r="N531" s="128"/>
      <c r="O531" s="128"/>
      <c r="P531" s="128"/>
      <c r="Q531" s="128"/>
      <c r="R531" s="128"/>
      <c r="S531" s="128"/>
      <c r="T531" s="129"/>
      <c r="AT531" s="126" t="s">
        <v>171</v>
      </c>
      <c r="AU531" s="126" t="s">
        <v>90</v>
      </c>
      <c r="AV531" s="13" t="s">
        <v>93</v>
      </c>
      <c r="AW531" s="13" t="s">
        <v>42</v>
      </c>
      <c r="AX531" s="13" t="s">
        <v>82</v>
      </c>
      <c r="AY531" s="126" t="s">
        <v>163</v>
      </c>
    </row>
    <row r="532" spans="1:51" s="12" customFormat="1" ht="13.5">
      <c r="A532" s="350"/>
      <c r="B532" s="351"/>
      <c r="C532" s="350"/>
      <c r="D532" s="346" t="s">
        <v>171</v>
      </c>
      <c r="E532" s="352" t="s">
        <v>5</v>
      </c>
      <c r="F532" s="353" t="s">
        <v>673</v>
      </c>
      <c r="G532" s="350"/>
      <c r="H532" s="354">
        <v>9.48</v>
      </c>
      <c r="I532" s="350"/>
      <c r="J532" s="350"/>
      <c r="K532" s="350"/>
      <c r="L532" s="119"/>
      <c r="M532" s="122"/>
      <c r="N532" s="123"/>
      <c r="O532" s="123"/>
      <c r="P532" s="123"/>
      <c r="Q532" s="123"/>
      <c r="R532" s="123"/>
      <c r="S532" s="123"/>
      <c r="T532" s="124"/>
      <c r="AT532" s="120" t="s">
        <v>171</v>
      </c>
      <c r="AU532" s="120" t="s">
        <v>90</v>
      </c>
      <c r="AV532" s="12" t="s">
        <v>90</v>
      </c>
      <c r="AW532" s="12" t="s">
        <v>42</v>
      </c>
      <c r="AX532" s="12" t="s">
        <v>82</v>
      </c>
      <c r="AY532" s="120" t="s">
        <v>163</v>
      </c>
    </row>
    <row r="533" spans="1:51" s="13" customFormat="1" ht="13.5">
      <c r="A533" s="355"/>
      <c r="B533" s="356"/>
      <c r="C533" s="355"/>
      <c r="D533" s="346" t="s">
        <v>171</v>
      </c>
      <c r="E533" s="357" t="s">
        <v>5</v>
      </c>
      <c r="F533" s="358" t="s">
        <v>181</v>
      </c>
      <c r="G533" s="355"/>
      <c r="H533" s="359">
        <v>9.48</v>
      </c>
      <c r="I533" s="355"/>
      <c r="J533" s="355"/>
      <c r="K533" s="355"/>
      <c r="L533" s="125"/>
      <c r="M533" s="127"/>
      <c r="N533" s="128"/>
      <c r="O533" s="128"/>
      <c r="P533" s="128"/>
      <c r="Q533" s="128"/>
      <c r="R533" s="128"/>
      <c r="S533" s="128"/>
      <c r="T533" s="129"/>
      <c r="AT533" s="126" t="s">
        <v>171</v>
      </c>
      <c r="AU533" s="126" t="s">
        <v>90</v>
      </c>
      <c r="AV533" s="13" t="s">
        <v>93</v>
      </c>
      <c r="AW533" s="13" t="s">
        <v>42</v>
      </c>
      <c r="AX533" s="13" t="s">
        <v>82</v>
      </c>
      <c r="AY533" s="126" t="s">
        <v>163</v>
      </c>
    </row>
    <row r="534" spans="1:51" s="12" customFormat="1" ht="13.5">
      <c r="A534" s="350"/>
      <c r="B534" s="351"/>
      <c r="C534" s="350"/>
      <c r="D534" s="346" t="s">
        <v>171</v>
      </c>
      <c r="E534" s="352" t="s">
        <v>5</v>
      </c>
      <c r="F534" s="353" t="s">
        <v>674</v>
      </c>
      <c r="G534" s="350"/>
      <c r="H534" s="354">
        <v>9.68</v>
      </c>
      <c r="I534" s="350"/>
      <c r="J534" s="350"/>
      <c r="K534" s="350"/>
      <c r="L534" s="119"/>
      <c r="M534" s="122"/>
      <c r="N534" s="123"/>
      <c r="O534" s="123"/>
      <c r="P534" s="123"/>
      <c r="Q534" s="123"/>
      <c r="R534" s="123"/>
      <c r="S534" s="123"/>
      <c r="T534" s="124"/>
      <c r="AT534" s="120" t="s">
        <v>171</v>
      </c>
      <c r="AU534" s="120" t="s">
        <v>90</v>
      </c>
      <c r="AV534" s="12" t="s">
        <v>90</v>
      </c>
      <c r="AW534" s="12" t="s">
        <v>42</v>
      </c>
      <c r="AX534" s="12" t="s">
        <v>82</v>
      </c>
      <c r="AY534" s="120" t="s">
        <v>163</v>
      </c>
    </row>
    <row r="535" spans="1:51" s="13" customFormat="1" ht="13.5">
      <c r="A535" s="355"/>
      <c r="B535" s="356"/>
      <c r="C535" s="355"/>
      <c r="D535" s="346" t="s">
        <v>171</v>
      </c>
      <c r="E535" s="357" t="s">
        <v>5</v>
      </c>
      <c r="F535" s="358" t="s">
        <v>653</v>
      </c>
      <c r="G535" s="355"/>
      <c r="H535" s="359">
        <v>9.68</v>
      </c>
      <c r="I535" s="355"/>
      <c r="J535" s="355"/>
      <c r="K535" s="355"/>
      <c r="L535" s="125"/>
      <c r="M535" s="127"/>
      <c r="N535" s="128"/>
      <c r="O535" s="128"/>
      <c r="P535" s="128"/>
      <c r="Q535" s="128"/>
      <c r="R535" s="128"/>
      <c r="S535" s="128"/>
      <c r="T535" s="129"/>
      <c r="AT535" s="126" t="s">
        <v>171</v>
      </c>
      <c r="AU535" s="126" t="s">
        <v>90</v>
      </c>
      <c r="AV535" s="13" t="s">
        <v>93</v>
      </c>
      <c r="AW535" s="13" t="s">
        <v>42</v>
      </c>
      <c r="AX535" s="13" t="s">
        <v>82</v>
      </c>
      <c r="AY535" s="126" t="s">
        <v>163</v>
      </c>
    </row>
    <row r="536" spans="1:51" s="14" customFormat="1" ht="13.5">
      <c r="A536" s="360"/>
      <c r="B536" s="361"/>
      <c r="C536" s="360"/>
      <c r="D536" s="362" t="s">
        <v>171</v>
      </c>
      <c r="E536" s="363" t="s">
        <v>5</v>
      </c>
      <c r="F536" s="364" t="s">
        <v>185</v>
      </c>
      <c r="G536" s="360"/>
      <c r="H536" s="365">
        <v>80.34</v>
      </c>
      <c r="I536" s="360"/>
      <c r="J536" s="360"/>
      <c r="K536" s="360"/>
      <c r="L536" s="130"/>
      <c r="M536" s="131"/>
      <c r="N536" s="132"/>
      <c r="O536" s="132"/>
      <c r="P536" s="132"/>
      <c r="Q536" s="132"/>
      <c r="R536" s="132"/>
      <c r="S536" s="132"/>
      <c r="T536" s="133"/>
      <c r="AT536" s="134" t="s">
        <v>171</v>
      </c>
      <c r="AU536" s="134" t="s">
        <v>90</v>
      </c>
      <c r="AV536" s="14" t="s">
        <v>96</v>
      </c>
      <c r="AW536" s="14" t="s">
        <v>42</v>
      </c>
      <c r="AX536" s="14" t="s">
        <v>44</v>
      </c>
      <c r="AY536" s="134" t="s">
        <v>163</v>
      </c>
    </row>
    <row r="537" spans="1:65" s="1" customFormat="1" ht="22.5" customHeight="1">
      <c r="A537" s="267"/>
      <c r="B537" s="268"/>
      <c r="C537" s="367" t="s">
        <v>578</v>
      </c>
      <c r="D537" s="367" t="s">
        <v>256</v>
      </c>
      <c r="E537" s="368" t="s">
        <v>588</v>
      </c>
      <c r="F537" s="369" t="s">
        <v>589</v>
      </c>
      <c r="G537" s="370" t="s">
        <v>221</v>
      </c>
      <c r="H537" s="371">
        <v>84.357</v>
      </c>
      <c r="I537" s="137"/>
      <c r="J537" s="372">
        <f>ROUND(I537*H537,2)</f>
        <v>0</v>
      </c>
      <c r="K537" s="369" t="s">
        <v>169</v>
      </c>
      <c r="L537" s="138"/>
      <c r="M537" s="139" t="s">
        <v>5</v>
      </c>
      <c r="N537" s="140" t="s">
        <v>53</v>
      </c>
      <c r="O537" s="39"/>
      <c r="P537" s="110">
        <f>O537*H537</f>
        <v>0</v>
      </c>
      <c r="Q537" s="110">
        <v>0</v>
      </c>
      <c r="R537" s="110">
        <f>Q537*H537</f>
        <v>0</v>
      </c>
      <c r="S537" s="110">
        <v>0</v>
      </c>
      <c r="T537" s="111">
        <f>S537*H537</f>
        <v>0</v>
      </c>
      <c r="AR537" s="24" t="s">
        <v>423</v>
      </c>
      <c r="AT537" s="24" t="s">
        <v>256</v>
      </c>
      <c r="AU537" s="24" t="s">
        <v>90</v>
      </c>
      <c r="AY537" s="24" t="s">
        <v>163</v>
      </c>
      <c r="BE537" s="112">
        <f>IF(N537="základní",J537,0)</f>
        <v>0</v>
      </c>
      <c r="BF537" s="112">
        <f>IF(N537="snížená",J537,0)</f>
        <v>0</v>
      </c>
      <c r="BG537" s="112">
        <f>IF(N537="zákl. přenesená",J537,0)</f>
        <v>0</v>
      </c>
      <c r="BH537" s="112">
        <f>IF(N537="sníž. přenesená",J537,0)</f>
        <v>0</v>
      </c>
      <c r="BI537" s="112">
        <f>IF(N537="nulová",J537,0)</f>
        <v>0</v>
      </c>
      <c r="BJ537" s="24" t="s">
        <v>44</v>
      </c>
      <c r="BK537" s="112">
        <f>ROUND(I537*H537,2)</f>
        <v>0</v>
      </c>
      <c r="BL537" s="24" t="s">
        <v>333</v>
      </c>
      <c r="BM537" s="24" t="s">
        <v>772</v>
      </c>
    </row>
    <row r="538" spans="1:51" s="12" customFormat="1" ht="13.5">
      <c r="A538" s="350"/>
      <c r="B538" s="351"/>
      <c r="C538" s="350"/>
      <c r="D538" s="362" t="s">
        <v>171</v>
      </c>
      <c r="E538" s="350"/>
      <c r="F538" s="377" t="s">
        <v>773</v>
      </c>
      <c r="G538" s="350"/>
      <c r="H538" s="378">
        <v>84.357</v>
      </c>
      <c r="I538" s="350"/>
      <c r="J538" s="350"/>
      <c r="K538" s="350"/>
      <c r="L538" s="119"/>
      <c r="M538" s="122"/>
      <c r="N538" s="123"/>
      <c r="O538" s="123"/>
      <c r="P538" s="123"/>
      <c r="Q538" s="123"/>
      <c r="R538" s="123"/>
      <c r="S538" s="123"/>
      <c r="T538" s="124"/>
      <c r="AT538" s="120" t="s">
        <v>171</v>
      </c>
      <c r="AU538" s="120" t="s">
        <v>90</v>
      </c>
      <c r="AV538" s="12" t="s">
        <v>90</v>
      </c>
      <c r="AW538" s="12" t="s">
        <v>6</v>
      </c>
      <c r="AX538" s="12" t="s">
        <v>44</v>
      </c>
      <c r="AY538" s="120" t="s">
        <v>163</v>
      </c>
    </row>
    <row r="539" spans="1:65" s="1" customFormat="1" ht="22.5" customHeight="1">
      <c r="A539" s="267"/>
      <c r="B539" s="268"/>
      <c r="C539" s="338" t="s">
        <v>582</v>
      </c>
      <c r="D539" s="338" t="s">
        <v>165</v>
      </c>
      <c r="E539" s="339" t="s">
        <v>593</v>
      </c>
      <c r="F539" s="340" t="s">
        <v>594</v>
      </c>
      <c r="G539" s="341" t="s">
        <v>188</v>
      </c>
      <c r="H539" s="342">
        <v>32</v>
      </c>
      <c r="I539" s="107"/>
      <c r="J539" s="343">
        <f>ROUND(I539*H539,2)</f>
        <v>0</v>
      </c>
      <c r="K539" s="340" t="s">
        <v>169</v>
      </c>
      <c r="L539" s="38"/>
      <c r="M539" s="108" t="s">
        <v>5</v>
      </c>
      <c r="N539" s="109" t="s">
        <v>53</v>
      </c>
      <c r="O539" s="39"/>
      <c r="P539" s="110">
        <f>O539*H539</f>
        <v>0</v>
      </c>
      <c r="Q539" s="110">
        <v>0</v>
      </c>
      <c r="R539" s="110">
        <f>Q539*H539</f>
        <v>0</v>
      </c>
      <c r="S539" s="110">
        <v>0</v>
      </c>
      <c r="T539" s="111">
        <f>S539*H539</f>
        <v>0</v>
      </c>
      <c r="AR539" s="24" t="s">
        <v>333</v>
      </c>
      <c r="AT539" s="24" t="s">
        <v>165</v>
      </c>
      <c r="AU539" s="24" t="s">
        <v>90</v>
      </c>
      <c r="AY539" s="24" t="s">
        <v>163</v>
      </c>
      <c r="BE539" s="112">
        <f>IF(N539="základní",J539,0)</f>
        <v>0</v>
      </c>
      <c r="BF539" s="112">
        <f>IF(N539="snížená",J539,0)</f>
        <v>0</v>
      </c>
      <c r="BG539" s="112">
        <f>IF(N539="zákl. přenesená",J539,0)</f>
        <v>0</v>
      </c>
      <c r="BH539" s="112">
        <f>IF(N539="sníž. přenesená",J539,0)</f>
        <v>0</v>
      </c>
      <c r="BI539" s="112">
        <f>IF(N539="nulová",J539,0)</f>
        <v>0</v>
      </c>
      <c r="BJ539" s="24" t="s">
        <v>44</v>
      </c>
      <c r="BK539" s="112">
        <f>ROUND(I539*H539,2)</f>
        <v>0</v>
      </c>
      <c r="BL539" s="24" t="s">
        <v>333</v>
      </c>
      <c r="BM539" s="24" t="s">
        <v>774</v>
      </c>
    </row>
    <row r="540" spans="1:47" s="1" customFormat="1" ht="40.5">
      <c r="A540" s="267"/>
      <c r="B540" s="268"/>
      <c r="C540" s="267"/>
      <c r="D540" s="346" t="s">
        <v>190</v>
      </c>
      <c r="E540" s="267"/>
      <c r="F540" s="366" t="s">
        <v>596</v>
      </c>
      <c r="G540" s="267"/>
      <c r="H540" s="267"/>
      <c r="I540" s="267"/>
      <c r="J540" s="267"/>
      <c r="K540" s="267"/>
      <c r="L540" s="38"/>
      <c r="M540" s="136"/>
      <c r="N540" s="39"/>
      <c r="O540" s="39"/>
      <c r="P540" s="39"/>
      <c r="Q540" s="39"/>
      <c r="R540" s="39"/>
      <c r="S540" s="39"/>
      <c r="T540" s="60"/>
      <c r="AT540" s="24" t="s">
        <v>190</v>
      </c>
      <c r="AU540" s="24" t="s">
        <v>90</v>
      </c>
    </row>
    <row r="541" spans="1:51" s="11" customFormat="1" ht="13.5">
      <c r="A541" s="344"/>
      <c r="B541" s="345"/>
      <c r="C541" s="344"/>
      <c r="D541" s="346" t="s">
        <v>171</v>
      </c>
      <c r="E541" s="347" t="s">
        <v>5</v>
      </c>
      <c r="F541" s="348" t="s">
        <v>172</v>
      </c>
      <c r="G541" s="344"/>
      <c r="H541" s="349" t="s">
        <v>5</v>
      </c>
      <c r="I541" s="344"/>
      <c r="J541" s="344"/>
      <c r="K541" s="344"/>
      <c r="L541" s="113"/>
      <c r="M541" s="116"/>
      <c r="N541" s="117"/>
      <c r="O541" s="117"/>
      <c r="P541" s="117"/>
      <c r="Q541" s="117"/>
      <c r="R541" s="117"/>
      <c r="S541" s="117"/>
      <c r="T541" s="118"/>
      <c r="AT541" s="114" t="s">
        <v>171</v>
      </c>
      <c r="AU541" s="114" t="s">
        <v>90</v>
      </c>
      <c r="AV541" s="11" t="s">
        <v>44</v>
      </c>
      <c r="AW541" s="11" t="s">
        <v>42</v>
      </c>
      <c r="AX541" s="11" t="s">
        <v>82</v>
      </c>
      <c r="AY541" s="114" t="s">
        <v>163</v>
      </c>
    </row>
    <row r="542" spans="1:51" s="11" customFormat="1" ht="27">
      <c r="A542" s="344"/>
      <c r="B542" s="345"/>
      <c r="C542" s="344"/>
      <c r="D542" s="346" t="s">
        <v>171</v>
      </c>
      <c r="E542" s="347" t="s">
        <v>5</v>
      </c>
      <c r="F542" s="348" t="s">
        <v>215</v>
      </c>
      <c r="G542" s="344"/>
      <c r="H542" s="349" t="s">
        <v>5</v>
      </c>
      <c r="I542" s="344"/>
      <c r="J542" s="344"/>
      <c r="K542" s="344"/>
      <c r="L542" s="113"/>
      <c r="M542" s="116"/>
      <c r="N542" s="117"/>
      <c r="O542" s="117"/>
      <c r="P542" s="117"/>
      <c r="Q542" s="117"/>
      <c r="R542" s="117"/>
      <c r="S542" s="117"/>
      <c r="T542" s="118"/>
      <c r="AT542" s="114" t="s">
        <v>171</v>
      </c>
      <c r="AU542" s="114" t="s">
        <v>90</v>
      </c>
      <c r="AV542" s="11" t="s">
        <v>44</v>
      </c>
      <c r="AW542" s="11" t="s">
        <v>42</v>
      </c>
      <c r="AX542" s="11" t="s">
        <v>82</v>
      </c>
      <c r="AY542" s="114" t="s">
        <v>163</v>
      </c>
    </row>
    <row r="543" spans="1:51" s="11" customFormat="1" ht="13.5">
      <c r="A543" s="344"/>
      <c r="B543" s="345"/>
      <c r="C543" s="344"/>
      <c r="D543" s="346" t="s">
        <v>171</v>
      </c>
      <c r="E543" s="347" t="s">
        <v>5</v>
      </c>
      <c r="F543" s="348" t="s">
        <v>647</v>
      </c>
      <c r="G543" s="344"/>
      <c r="H543" s="349" t="s">
        <v>5</v>
      </c>
      <c r="I543" s="344"/>
      <c r="J543" s="344"/>
      <c r="K543" s="344"/>
      <c r="L543" s="113"/>
      <c r="M543" s="116"/>
      <c r="N543" s="117"/>
      <c r="O543" s="117"/>
      <c r="P543" s="117"/>
      <c r="Q543" s="117"/>
      <c r="R543" s="117"/>
      <c r="S543" s="117"/>
      <c r="T543" s="118"/>
      <c r="AT543" s="114" t="s">
        <v>171</v>
      </c>
      <c r="AU543" s="114" t="s">
        <v>90</v>
      </c>
      <c r="AV543" s="11" t="s">
        <v>44</v>
      </c>
      <c r="AW543" s="11" t="s">
        <v>42</v>
      </c>
      <c r="AX543" s="11" t="s">
        <v>82</v>
      </c>
      <c r="AY543" s="114" t="s">
        <v>163</v>
      </c>
    </row>
    <row r="544" spans="1:51" s="12" customFormat="1" ht="13.5">
      <c r="A544" s="350"/>
      <c r="B544" s="351"/>
      <c r="C544" s="350"/>
      <c r="D544" s="346" t="s">
        <v>171</v>
      </c>
      <c r="E544" s="352" t="s">
        <v>5</v>
      </c>
      <c r="F544" s="353" t="s">
        <v>664</v>
      </c>
      <c r="G544" s="350"/>
      <c r="H544" s="354">
        <v>8</v>
      </c>
      <c r="I544" s="350"/>
      <c r="J544" s="350"/>
      <c r="K544" s="350"/>
      <c r="L544" s="119"/>
      <c r="M544" s="122"/>
      <c r="N544" s="123"/>
      <c r="O544" s="123"/>
      <c r="P544" s="123"/>
      <c r="Q544" s="123"/>
      <c r="R544" s="123"/>
      <c r="S544" s="123"/>
      <c r="T544" s="124"/>
      <c r="AT544" s="120" t="s">
        <v>171</v>
      </c>
      <c r="AU544" s="120" t="s">
        <v>90</v>
      </c>
      <c r="AV544" s="12" t="s">
        <v>90</v>
      </c>
      <c r="AW544" s="12" t="s">
        <v>42</v>
      </c>
      <c r="AX544" s="12" t="s">
        <v>82</v>
      </c>
      <c r="AY544" s="120" t="s">
        <v>163</v>
      </c>
    </row>
    <row r="545" spans="1:51" s="13" customFormat="1" ht="13.5">
      <c r="A545" s="355"/>
      <c r="B545" s="356"/>
      <c r="C545" s="355"/>
      <c r="D545" s="346" t="s">
        <v>171</v>
      </c>
      <c r="E545" s="357" t="s">
        <v>5</v>
      </c>
      <c r="F545" s="358" t="s">
        <v>176</v>
      </c>
      <c r="G545" s="355"/>
      <c r="H545" s="359">
        <v>8</v>
      </c>
      <c r="I545" s="355"/>
      <c r="J545" s="355"/>
      <c r="K545" s="355"/>
      <c r="L545" s="125"/>
      <c r="M545" s="127"/>
      <c r="N545" s="128"/>
      <c r="O545" s="128"/>
      <c r="P545" s="128"/>
      <c r="Q545" s="128"/>
      <c r="R545" s="128"/>
      <c r="S545" s="128"/>
      <c r="T545" s="129"/>
      <c r="AT545" s="126" t="s">
        <v>171</v>
      </c>
      <c r="AU545" s="126" t="s">
        <v>90</v>
      </c>
      <c r="AV545" s="13" t="s">
        <v>93</v>
      </c>
      <c r="AW545" s="13" t="s">
        <v>42</v>
      </c>
      <c r="AX545" s="13" t="s">
        <v>82</v>
      </c>
      <c r="AY545" s="126" t="s">
        <v>163</v>
      </c>
    </row>
    <row r="546" spans="1:51" s="11" customFormat="1" ht="13.5">
      <c r="A546" s="344"/>
      <c r="B546" s="345"/>
      <c r="C546" s="344"/>
      <c r="D546" s="346" t="s">
        <v>171</v>
      </c>
      <c r="E546" s="347" t="s">
        <v>5</v>
      </c>
      <c r="F546" s="348" t="s">
        <v>649</v>
      </c>
      <c r="G546" s="344"/>
      <c r="H546" s="349" t="s">
        <v>5</v>
      </c>
      <c r="I546" s="344"/>
      <c r="J546" s="344"/>
      <c r="K546" s="344"/>
      <c r="L546" s="113"/>
      <c r="M546" s="116"/>
      <c r="N546" s="117"/>
      <c r="O546" s="117"/>
      <c r="P546" s="117"/>
      <c r="Q546" s="117"/>
      <c r="R546" s="117"/>
      <c r="S546" s="117"/>
      <c r="T546" s="118"/>
      <c r="AT546" s="114" t="s">
        <v>171</v>
      </c>
      <c r="AU546" s="114" t="s">
        <v>90</v>
      </c>
      <c r="AV546" s="11" t="s">
        <v>44</v>
      </c>
      <c r="AW546" s="11" t="s">
        <v>42</v>
      </c>
      <c r="AX546" s="11" t="s">
        <v>82</v>
      </c>
      <c r="AY546" s="114" t="s">
        <v>163</v>
      </c>
    </row>
    <row r="547" spans="1:51" s="12" customFormat="1" ht="13.5">
      <c r="A547" s="350"/>
      <c r="B547" s="351"/>
      <c r="C547" s="350"/>
      <c r="D547" s="346" t="s">
        <v>171</v>
      </c>
      <c r="E547" s="352" t="s">
        <v>5</v>
      </c>
      <c r="F547" s="353" t="s">
        <v>665</v>
      </c>
      <c r="G547" s="350"/>
      <c r="H547" s="354">
        <v>16</v>
      </c>
      <c r="I547" s="350"/>
      <c r="J547" s="350"/>
      <c r="K547" s="350"/>
      <c r="L547" s="119"/>
      <c r="M547" s="122"/>
      <c r="N547" s="123"/>
      <c r="O547" s="123"/>
      <c r="P547" s="123"/>
      <c r="Q547" s="123"/>
      <c r="R547" s="123"/>
      <c r="S547" s="123"/>
      <c r="T547" s="124"/>
      <c r="AT547" s="120" t="s">
        <v>171</v>
      </c>
      <c r="AU547" s="120" t="s">
        <v>90</v>
      </c>
      <c r="AV547" s="12" t="s">
        <v>90</v>
      </c>
      <c r="AW547" s="12" t="s">
        <v>42</v>
      </c>
      <c r="AX547" s="12" t="s">
        <v>82</v>
      </c>
      <c r="AY547" s="120" t="s">
        <v>163</v>
      </c>
    </row>
    <row r="548" spans="1:51" s="13" customFormat="1" ht="13.5">
      <c r="A548" s="355"/>
      <c r="B548" s="356"/>
      <c r="C548" s="355"/>
      <c r="D548" s="346" t="s">
        <v>171</v>
      </c>
      <c r="E548" s="357" t="s">
        <v>5</v>
      </c>
      <c r="F548" s="358" t="s">
        <v>179</v>
      </c>
      <c r="G548" s="355"/>
      <c r="H548" s="359">
        <v>16</v>
      </c>
      <c r="I548" s="355"/>
      <c r="J548" s="355"/>
      <c r="K548" s="355"/>
      <c r="L548" s="125"/>
      <c r="M548" s="127"/>
      <c r="N548" s="128"/>
      <c r="O548" s="128"/>
      <c r="P548" s="128"/>
      <c r="Q548" s="128"/>
      <c r="R548" s="128"/>
      <c r="S548" s="128"/>
      <c r="T548" s="129"/>
      <c r="AT548" s="126" t="s">
        <v>171</v>
      </c>
      <c r="AU548" s="126" t="s">
        <v>90</v>
      </c>
      <c r="AV548" s="13" t="s">
        <v>93</v>
      </c>
      <c r="AW548" s="13" t="s">
        <v>42</v>
      </c>
      <c r="AX548" s="13" t="s">
        <v>82</v>
      </c>
      <c r="AY548" s="126" t="s">
        <v>163</v>
      </c>
    </row>
    <row r="549" spans="1:51" s="11" customFormat="1" ht="13.5">
      <c r="A549" s="344"/>
      <c r="B549" s="345"/>
      <c r="C549" s="344"/>
      <c r="D549" s="346" t="s">
        <v>171</v>
      </c>
      <c r="E549" s="347" t="s">
        <v>5</v>
      </c>
      <c r="F549" s="348" t="s">
        <v>651</v>
      </c>
      <c r="G549" s="344"/>
      <c r="H549" s="349" t="s">
        <v>5</v>
      </c>
      <c r="I549" s="344"/>
      <c r="J549" s="344"/>
      <c r="K549" s="344"/>
      <c r="L549" s="113"/>
      <c r="M549" s="116"/>
      <c r="N549" s="117"/>
      <c r="O549" s="117"/>
      <c r="P549" s="117"/>
      <c r="Q549" s="117"/>
      <c r="R549" s="117"/>
      <c r="S549" s="117"/>
      <c r="T549" s="118"/>
      <c r="AT549" s="114" t="s">
        <v>171</v>
      </c>
      <c r="AU549" s="114" t="s">
        <v>90</v>
      </c>
      <c r="AV549" s="11" t="s">
        <v>44</v>
      </c>
      <c r="AW549" s="11" t="s">
        <v>42</v>
      </c>
      <c r="AX549" s="11" t="s">
        <v>82</v>
      </c>
      <c r="AY549" s="114" t="s">
        <v>163</v>
      </c>
    </row>
    <row r="550" spans="1:51" s="12" customFormat="1" ht="13.5">
      <c r="A550" s="350"/>
      <c r="B550" s="351"/>
      <c r="C550" s="350"/>
      <c r="D550" s="346" t="s">
        <v>171</v>
      </c>
      <c r="E550" s="352" t="s">
        <v>5</v>
      </c>
      <c r="F550" s="353" t="s">
        <v>218</v>
      </c>
      <c r="G550" s="350"/>
      <c r="H550" s="354">
        <v>4</v>
      </c>
      <c r="I550" s="350"/>
      <c r="J550" s="350"/>
      <c r="K550" s="350"/>
      <c r="L550" s="119"/>
      <c r="M550" s="122"/>
      <c r="N550" s="123"/>
      <c r="O550" s="123"/>
      <c r="P550" s="123"/>
      <c r="Q550" s="123"/>
      <c r="R550" s="123"/>
      <c r="S550" s="123"/>
      <c r="T550" s="124"/>
      <c r="AT550" s="120" t="s">
        <v>171</v>
      </c>
      <c r="AU550" s="120" t="s">
        <v>90</v>
      </c>
      <c r="AV550" s="12" t="s">
        <v>90</v>
      </c>
      <c r="AW550" s="12" t="s">
        <v>42</v>
      </c>
      <c r="AX550" s="12" t="s">
        <v>82</v>
      </c>
      <c r="AY550" s="120" t="s">
        <v>163</v>
      </c>
    </row>
    <row r="551" spans="1:51" s="13" customFormat="1" ht="13.5">
      <c r="A551" s="355"/>
      <c r="B551" s="356"/>
      <c r="C551" s="355"/>
      <c r="D551" s="346" t="s">
        <v>171</v>
      </c>
      <c r="E551" s="357" t="s">
        <v>5</v>
      </c>
      <c r="F551" s="358" t="s">
        <v>181</v>
      </c>
      <c r="G551" s="355"/>
      <c r="H551" s="359">
        <v>4</v>
      </c>
      <c r="I551" s="355"/>
      <c r="J551" s="355"/>
      <c r="K551" s="355"/>
      <c r="L551" s="125"/>
      <c r="M551" s="127"/>
      <c r="N551" s="128"/>
      <c r="O551" s="128"/>
      <c r="P551" s="128"/>
      <c r="Q551" s="128"/>
      <c r="R551" s="128"/>
      <c r="S551" s="128"/>
      <c r="T551" s="129"/>
      <c r="AT551" s="126" t="s">
        <v>171</v>
      </c>
      <c r="AU551" s="126" t="s">
        <v>90</v>
      </c>
      <c r="AV551" s="13" t="s">
        <v>93</v>
      </c>
      <c r="AW551" s="13" t="s">
        <v>42</v>
      </c>
      <c r="AX551" s="13" t="s">
        <v>82</v>
      </c>
      <c r="AY551" s="126" t="s">
        <v>163</v>
      </c>
    </row>
    <row r="552" spans="1:51" s="11" customFormat="1" ht="13.5">
      <c r="A552" s="344"/>
      <c r="B552" s="345"/>
      <c r="C552" s="344"/>
      <c r="D552" s="346" t="s">
        <v>171</v>
      </c>
      <c r="E552" s="347" t="s">
        <v>5</v>
      </c>
      <c r="F552" s="348" t="s">
        <v>652</v>
      </c>
      <c r="G552" s="344"/>
      <c r="H552" s="349" t="s">
        <v>5</v>
      </c>
      <c r="I552" s="344"/>
      <c r="J552" s="344"/>
      <c r="K552" s="344"/>
      <c r="L552" s="113"/>
      <c r="M552" s="116"/>
      <c r="N552" s="117"/>
      <c r="O552" s="117"/>
      <c r="P552" s="117"/>
      <c r="Q552" s="117"/>
      <c r="R552" s="117"/>
      <c r="S552" s="117"/>
      <c r="T552" s="118"/>
      <c r="AT552" s="114" t="s">
        <v>171</v>
      </c>
      <c r="AU552" s="114" t="s">
        <v>90</v>
      </c>
      <c r="AV552" s="11" t="s">
        <v>44</v>
      </c>
      <c r="AW552" s="11" t="s">
        <v>42</v>
      </c>
      <c r="AX552" s="11" t="s">
        <v>82</v>
      </c>
      <c r="AY552" s="114" t="s">
        <v>163</v>
      </c>
    </row>
    <row r="553" spans="1:51" s="12" customFormat="1" ht="13.5">
      <c r="A553" s="350"/>
      <c r="B553" s="351"/>
      <c r="C553" s="350"/>
      <c r="D553" s="346" t="s">
        <v>171</v>
      </c>
      <c r="E553" s="352" t="s">
        <v>5</v>
      </c>
      <c r="F553" s="353" t="s">
        <v>218</v>
      </c>
      <c r="G553" s="350"/>
      <c r="H553" s="354">
        <v>4</v>
      </c>
      <c r="I553" s="350"/>
      <c r="J553" s="350"/>
      <c r="K553" s="350"/>
      <c r="L553" s="119"/>
      <c r="M553" s="122"/>
      <c r="N553" s="123"/>
      <c r="O553" s="123"/>
      <c r="P553" s="123"/>
      <c r="Q553" s="123"/>
      <c r="R553" s="123"/>
      <c r="S553" s="123"/>
      <c r="T553" s="124"/>
      <c r="AT553" s="120" t="s">
        <v>171</v>
      </c>
      <c r="AU553" s="120" t="s">
        <v>90</v>
      </c>
      <c r="AV553" s="12" t="s">
        <v>90</v>
      </c>
      <c r="AW553" s="12" t="s">
        <v>42</v>
      </c>
      <c r="AX553" s="12" t="s">
        <v>82</v>
      </c>
      <c r="AY553" s="120" t="s">
        <v>163</v>
      </c>
    </row>
    <row r="554" spans="1:51" s="13" customFormat="1" ht="13.5">
      <c r="A554" s="355"/>
      <c r="B554" s="356"/>
      <c r="C554" s="355"/>
      <c r="D554" s="346" t="s">
        <v>171</v>
      </c>
      <c r="E554" s="357" t="s">
        <v>5</v>
      </c>
      <c r="F554" s="358" t="s">
        <v>653</v>
      </c>
      <c r="G554" s="355"/>
      <c r="H554" s="359">
        <v>4</v>
      </c>
      <c r="I554" s="355"/>
      <c r="J554" s="355"/>
      <c r="K554" s="355"/>
      <c r="L554" s="125"/>
      <c r="M554" s="127"/>
      <c r="N554" s="128"/>
      <c r="O554" s="128"/>
      <c r="P554" s="128"/>
      <c r="Q554" s="128"/>
      <c r="R554" s="128"/>
      <c r="S554" s="128"/>
      <c r="T554" s="129"/>
      <c r="AT554" s="126" t="s">
        <v>171</v>
      </c>
      <c r="AU554" s="126" t="s">
        <v>90</v>
      </c>
      <c r="AV554" s="13" t="s">
        <v>93</v>
      </c>
      <c r="AW554" s="13" t="s">
        <v>42</v>
      </c>
      <c r="AX554" s="13" t="s">
        <v>82</v>
      </c>
      <c r="AY554" s="126" t="s">
        <v>163</v>
      </c>
    </row>
    <row r="555" spans="1:51" s="14" customFormat="1" ht="13.5">
      <c r="A555" s="360"/>
      <c r="B555" s="361"/>
      <c r="C555" s="360"/>
      <c r="D555" s="362" t="s">
        <v>171</v>
      </c>
      <c r="E555" s="363" t="s">
        <v>5</v>
      </c>
      <c r="F555" s="364" t="s">
        <v>185</v>
      </c>
      <c r="G555" s="360"/>
      <c r="H555" s="365">
        <v>32</v>
      </c>
      <c r="I555" s="360"/>
      <c r="J555" s="360"/>
      <c r="K555" s="360"/>
      <c r="L555" s="130"/>
      <c r="M555" s="131"/>
      <c r="N555" s="132"/>
      <c r="O555" s="132"/>
      <c r="P555" s="132"/>
      <c r="Q555" s="132"/>
      <c r="R555" s="132"/>
      <c r="S555" s="132"/>
      <c r="T555" s="133"/>
      <c r="AT555" s="134" t="s">
        <v>171</v>
      </c>
      <c r="AU555" s="134" t="s">
        <v>90</v>
      </c>
      <c r="AV555" s="14" t="s">
        <v>96</v>
      </c>
      <c r="AW555" s="14" t="s">
        <v>42</v>
      </c>
      <c r="AX555" s="14" t="s">
        <v>44</v>
      </c>
      <c r="AY555" s="134" t="s">
        <v>163</v>
      </c>
    </row>
    <row r="556" spans="1:65" s="1" customFormat="1" ht="22.5" customHeight="1">
      <c r="A556" s="267"/>
      <c r="B556" s="268"/>
      <c r="C556" s="367" t="s">
        <v>587</v>
      </c>
      <c r="D556" s="367" t="s">
        <v>256</v>
      </c>
      <c r="E556" s="368" t="s">
        <v>598</v>
      </c>
      <c r="F556" s="369" t="s">
        <v>599</v>
      </c>
      <c r="G556" s="370" t="s">
        <v>188</v>
      </c>
      <c r="H556" s="371">
        <v>33.6</v>
      </c>
      <c r="I556" s="137"/>
      <c r="J556" s="372">
        <f>ROUND(I556*H556,2)</f>
        <v>0</v>
      </c>
      <c r="K556" s="369" t="s">
        <v>169</v>
      </c>
      <c r="L556" s="138"/>
      <c r="M556" s="139" t="s">
        <v>5</v>
      </c>
      <c r="N556" s="140" t="s">
        <v>53</v>
      </c>
      <c r="O556" s="39"/>
      <c r="P556" s="110">
        <f>O556*H556</f>
        <v>0</v>
      </c>
      <c r="Q556" s="110">
        <v>0</v>
      </c>
      <c r="R556" s="110">
        <f>Q556*H556</f>
        <v>0</v>
      </c>
      <c r="S556" s="110">
        <v>0</v>
      </c>
      <c r="T556" s="111">
        <f>S556*H556</f>
        <v>0</v>
      </c>
      <c r="AR556" s="24" t="s">
        <v>423</v>
      </c>
      <c r="AT556" s="24" t="s">
        <v>256</v>
      </c>
      <c r="AU556" s="24" t="s">
        <v>90</v>
      </c>
      <c r="AY556" s="24" t="s">
        <v>163</v>
      </c>
      <c r="BE556" s="112">
        <f>IF(N556="základní",J556,0)</f>
        <v>0</v>
      </c>
      <c r="BF556" s="112">
        <f>IF(N556="snížená",J556,0)</f>
        <v>0</v>
      </c>
      <c r="BG556" s="112">
        <f>IF(N556="zákl. přenesená",J556,0)</f>
        <v>0</v>
      </c>
      <c r="BH556" s="112">
        <f>IF(N556="sníž. přenesená",J556,0)</f>
        <v>0</v>
      </c>
      <c r="BI556" s="112">
        <f>IF(N556="nulová",J556,0)</f>
        <v>0</v>
      </c>
      <c r="BJ556" s="24" t="s">
        <v>44</v>
      </c>
      <c r="BK556" s="112">
        <f>ROUND(I556*H556,2)</f>
        <v>0</v>
      </c>
      <c r="BL556" s="24" t="s">
        <v>333</v>
      </c>
      <c r="BM556" s="24" t="s">
        <v>775</v>
      </c>
    </row>
    <row r="557" spans="1:51" s="12" customFormat="1" ht="13.5">
      <c r="A557" s="350"/>
      <c r="B557" s="351"/>
      <c r="C557" s="350"/>
      <c r="D557" s="362" t="s">
        <v>171</v>
      </c>
      <c r="E557" s="350"/>
      <c r="F557" s="377" t="s">
        <v>776</v>
      </c>
      <c r="G557" s="350"/>
      <c r="H557" s="378">
        <v>33.6</v>
      </c>
      <c r="I557" s="350"/>
      <c r="J557" s="350"/>
      <c r="K557" s="350"/>
      <c r="L557" s="119"/>
      <c r="M557" s="122"/>
      <c r="N557" s="123"/>
      <c r="O557" s="123"/>
      <c r="P557" s="123"/>
      <c r="Q557" s="123"/>
      <c r="R557" s="123"/>
      <c r="S557" s="123"/>
      <c r="T557" s="124"/>
      <c r="AT557" s="120" t="s">
        <v>171</v>
      </c>
      <c r="AU557" s="120" t="s">
        <v>90</v>
      </c>
      <c r="AV557" s="12" t="s">
        <v>90</v>
      </c>
      <c r="AW557" s="12" t="s">
        <v>6</v>
      </c>
      <c r="AX557" s="12" t="s">
        <v>44</v>
      </c>
      <c r="AY557" s="120" t="s">
        <v>163</v>
      </c>
    </row>
    <row r="558" spans="1:65" s="1" customFormat="1" ht="22.5" customHeight="1">
      <c r="A558" s="267"/>
      <c r="B558" s="268"/>
      <c r="C558" s="338" t="s">
        <v>592</v>
      </c>
      <c r="D558" s="338" t="s">
        <v>165</v>
      </c>
      <c r="E558" s="339" t="s">
        <v>603</v>
      </c>
      <c r="F558" s="340" t="s">
        <v>604</v>
      </c>
      <c r="G558" s="341" t="s">
        <v>188</v>
      </c>
      <c r="H558" s="342">
        <v>40.17</v>
      </c>
      <c r="I558" s="107"/>
      <c r="J558" s="343">
        <f>ROUND(I558*H558,2)</f>
        <v>0</v>
      </c>
      <c r="K558" s="340" t="s">
        <v>169</v>
      </c>
      <c r="L558" s="38"/>
      <c r="M558" s="108" t="s">
        <v>5</v>
      </c>
      <c r="N558" s="109" t="s">
        <v>53</v>
      </c>
      <c r="O558" s="39"/>
      <c r="P558" s="110">
        <f>O558*H558</f>
        <v>0</v>
      </c>
      <c r="Q558" s="110">
        <v>0.0002</v>
      </c>
      <c r="R558" s="110">
        <f>Q558*H558</f>
        <v>0.008034000000000001</v>
      </c>
      <c r="S558" s="110">
        <v>0</v>
      </c>
      <c r="T558" s="111">
        <f>S558*H558</f>
        <v>0</v>
      </c>
      <c r="AR558" s="24" t="s">
        <v>333</v>
      </c>
      <c r="AT558" s="24" t="s">
        <v>165</v>
      </c>
      <c r="AU558" s="24" t="s">
        <v>90</v>
      </c>
      <c r="AY558" s="24" t="s">
        <v>163</v>
      </c>
      <c r="BE558" s="112">
        <f>IF(N558="základní",J558,0)</f>
        <v>0</v>
      </c>
      <c r="BF558" s="112">
        <f>IF(N558="snížená",J558,0)</f>
        <v>0</v>
      </c>
      <c r="BG558" s="112">
        <f>IF(N558="zákl. přenesená",J558,0)</f>
        <v>0</v>
      </c>
      <c r="BH558" s="112">
        <f>IF(N558="sníž. přenesená",J558,0)</f>
        <v>0</v>
      </c>
      <c r="BI558" s="112">
        <f>IF(N558="nulová",J558,0)</f>
        <v>0</v>
      </c>
      <c r="BJ558" s="24" t="s">
        <v>44</v>
      </c>
      <c r="BK558" s="112">
        <f>ROUND(I558*H558,2)</f>
        <v>0</v>
      </c>
      <c r="BL558" s="24" t="s">
        <v>333</v>
      </c>
      <c r="BM558" s="24" t="s">
        <v>777</v>
      </c>
    </row>
    <row r="559" spans="1:51" s="11" customFormat="1" ht="13.5">
      <c r="A559" s="344"/>
      <c r="B559" s="345"/>
      <c r="C559" s="344"/>
      <c r="D559" s="346" t="s">
        <v>171</v>
      </c>
      <c r="E559" s="347" t="s">
        <v>5</v>
      </c>
      <c r="F559" s="348" t="s">
        <v>172</v>
      </c>
      <c r="G559" s="344"/>
      <c r="H559" s="349" t="s">
        <v>5</v>
      </c>
      <c r="I559" s="344"/>
      <c r="J559" s="344"/>
      <c r="K559" s="344"/>
      <c r="L559" s="113"/>
      <c r="M559" s="116"/>
      <c r="N559" s="117"/>
      <c r="O559" s="117"/>
      <c r="P559" s="117"/>
      <c r="Q559" s="117"/>
      <c r="R559" s="117"/>
      <c r="S559" s="117"/>
      <c r="T559" s="118"/>
      <c r="AT559" s="114" t="s">
        <v>171</v>
      </c>
      <c r="AU559" s="114" t="s">
        <v>90</v>
      </c>
      <c r="AV559" s="11" t="s">
        <v>44</v>
      </c>
      <c r="AW559" s="11" t="s">
        <v>42</v>
      </c>
      <c r="AX559" s="11" t="s">
        <v>82</v>
      </c>
      <c r="AY559" s="114" t="s">
        <v>163</v>
      </c>
    </row>
    <row r="560" spans="1:51" s="11" customFormat="1" ht="13.5">
      <c r="A560" s="344"/>
      <c r="B560" s="345"/>
      <c r="C560" s="344"/>
      <c r="D560" s="346" t="s">
        <v>171</v>
      </c>
      <c r="E560" s="347" t="s">
        <v>5</v>
      </c>
      <c r="F560" s="348" t="s">
        <v>554</v>
      </c>
      <c r="G560" s="344"/>
      <c r="H560" s="349" t="s">
        <v>5</v>
      </c>
      <c r="I560" s="344"/>
      <c r="J560" s="344"/>
      <c r="K560" s="344"/>
      <c r="L560" s="113"/>
      <c r="M560" s="116"/>
      <c r="N560" s="117"/>
      <c r="O560" s="117"/>
      <c r="P560" s="117"/>
      <c r="Q560" s="117"/>
      <c r="R560" s="117"/>
      <c r="S560" s="117"/>
      <c r="T560" s="118"/>
      <c r="AT560" s="114" t="s">
        <v>171</v>
      </c>
      <c r="AU560" s="114" t="s">
        <v>90</v>
      </c>
      <c r="AV560" s="11" t="s">
        <v>44</v>
      </c>
      <c r="AW560" s="11" t="s">
        <v>42</v>
      </c>
      <c r="AX560" s="11" t="s">
        <v>82</v>
      </c>
      <c r="AY560" s="114" t="s">
        <v>163</v>
      </c>
    </row>
    <row r="561" spans="1:51" s="12" customFormat="1" ht="13.5">
      <c r="A561" s="350"/>
      <c r="B561" s="351"/>
      <c r="C561" s="350"/>
      <c r="D561" s="346" t="s">
        <v>171</v>
      </c>
      <c r="E561" s="352" t="s">
        <v>5</v>
      </c>
      <c r="F561" s="353" t="s">
        <v>761</v>
      </c>
      <c r="G561" s="350"/>
      <c r="H561" s="354">
        <v>5.39</v>
      </c>
      <c r="I561" s="350"/>
      <c r="J561" s="350"/>
      <c r="K561" s="350"/>
      <c r="L561" s="119"/>
      <c r="M561" s="122"/>
      <c r="N561" s="123"/>
      <c r="O561" s="123"/>
      <c r="P561" s="123"/>
      <c r="Q561" s="123"/>
      <c r="R561" s="123"/>
      <c r="S561" s="123"/>
      <c r="T561" s="124"/>
      <c r="AT561" s="120" t="s">
        <v>171</v>
      </c>
      <c r="AU561" s="120" t="s">
        <v>90</v>
      </c>
      <c r="AV561" s="12" t="s">
        <v>90</v>
      </c>
      <c r="AW561" s="12" t="s">
        <v>42</v>
      </c>
      <c r="AX561" s="12" t="s">
        <v>82</v>
      </c>
      <c r="AY561" s="120" t="s">
        <v>163</v>
      </c>
    </row>
    <row r="562" spans="1:51" s="12" customFormat="1" ht="13.5">
      <c r="A562" s="350"/>
      <c r="B562" s="351"/>
      <c r="C562" s="350"/>
      <c r="D562" s="346" t="s">
        <v>171</v>
      </c>
      <c r="E562" s="352" t="s">
        <v>5</v>
      </c>
      <c r="F562" s="353" t="s">
        <v>762</v>
      </c>
      <c r="G562" s="350"/>
      <c r="H562" s="354">
        <v>5.39</v>
      </c>
      <c r="I562" s="350"/>
      <c r="J562" s="350"/>
      <c r="K562" s="350"/>
      <c r="L562" s="119"/>
      <c r="M562" s="122"/>
      <c r="N562" s="123"/>
      <c r="O562" s="123"/>
      <c r="P562" s="123"/>
      <c r="Q562" s="123"/>
      <c r="R562" s="123"/>
      <c r="S562" s="123"/>
      <c r="T562" s="124"/>
      <c r="AT562" s="120" t="s">
        <v>171</v>
      </c>
      <c r="AU562" s="120" t="s">
        <v>90</v>
      </c>
      <c r="AV562" s="12" t="s">
        <v>90</v>
      </c>
      <c r="AW562" s="12" t="s">
        <v>42</v>
      </c>
      <c r="AX562" s="12" t="s">
        <v>82</v>
      </c>
      <c r="AY562" s="120" t="s">
        <v>163</v>
      </c>
    </row>
    <row r="563" spans="1:51" s="13" customFormat="1" ht="13.5">
      <c r="A563" s="355"/>
      <c r="B563" s="356"/>
      <c r="C563" s="355"/>
      <c r="D563" s="346" t="s">
        <v>171</v>
      </c>
      <c r="E563" s="357" t="s">
        <v>5</v>
      </c>
      <c r="F563" s="358" t="s">
        <v>176</v>
      </c>
      <c r="G563" s="355"/>
      <c r="H563" s="359">
        <v>10.78</v>
      </c>
      <c r="I563" s="355"/>
      <c r="J563" s="355"/>
      <c r="K563" s="355"/>
      <c r="L563" s="125"/>
      <c r="M563" s="127"/>
      <c r="N563" s="128"/>
      <c r="O563" s="128"/>
      <c r="P563" s="128"/>
      <c r="Q563" s="128"/>
      <c r="R563" s="128"/>
      <c r="S563" s="128"/>
      <c r="T563" s="129"/>
      <c r="AT563" s="126" t="s">
        <v>171</v>
      </c>
      <c r="AU563" s="126" t="s">
        <v>90</v>
      </c>
      <c r="AV563" s="13" t="s">
        <v>93</v>
      </c>
      <c r="AW563" s="13" t="s">
        <v>42</v>
      </c>
      <c r="AX563" s="13" t="s">
        <v>82</v>
      </c>
      <c r="AY563" s="126" t="s">
        <v>163</v>
      </c>
    </row>
    <row r="564" spans="1:51" s="12" customFormat="1" ht="13.5">
      <c r="A564" s="350"/>
      <c r="B564" s="351"/>
      <c r="C564" s="350"/>
      <c r="D564" s="346" t="s">
        <v>171</v>
      </c>
      <c r="E564" s="352" t="s">
        <v>5</v>
      </c>
      <c r="F564" s="353" t="s">
        <v>763</v>
      </c>
      <c r="G564" s="350"/>
      <c r="H564" s="354">
        <v>5.39</v>
      </c>
      <c r="I564" s="350"/>
      <c r="J564" s="350"/>
      <c r="K564" s="350"/>
      <c r="L564" s="119"/>
      <c r="M564" s="122"/>
      <c r="N564" s="123"/>
      <c r="O564" s="123"/>
      <c r="P564" s="123"/>
      <c r="Q564" s="123"/>
      <c r="R564" s="123"/>
      <c r="S564" s="123"/>
      <c r="T564" s="124"/>
      <c r="AT564" s="120" t="s">
        <v>171</v>
      </c>
      <c r="AU564" s="120" t="s">
        <v>90</v>
      </c>
      <c r="AV564" s="12" t="s">
        <v>90</v>
      </c>
      <c r="AW564" s="12" t="s">
        <v>42</v>
      </c>
      <c r="AX564" s="12" t="s">
        <v>82</v>
      </c>
      <c r="AY564" s="120" t="s">
        <v>163</v>
      </c>
    </row>
    <row r="565" spans="1:51" s="12" customFormat="1" ht="13.5">
      <c r="A565" s="350"/>
      <c r="B565" s="351"/>
      <c r="C565" s="350"/>
      <c r="D565" s="346" t="s">
        <v>171</v>
      </c>
      <c r="E565" s="352" t="s">
        <v>5</v>
      </c>
      <c r="F565" s="353" t="s">
        <v>764</v>
      </c>
      <c r="G565" s="350"/>
      <c r="H565" s="354">
        <v>4.84</v>
      </c>
      <c r="I565" s="350"/>
      <c r="J565" s="350"/>
      <c r="K565" s="350"/>
      <c r="L565" s="119"/>
      <c r="M565" s="122"/>
      <c r="N565" s="123"/>
      <c r="O565" s="123"/>
      <c r="P565" s="123"/>
      <c r="Q565" s="123"/>
      <c r="R565" s="123"/>
      <c r="S565" s="123"/>
      <c r="T565" s="124"/>
      <c r="AT565" s="120" t="s">
        <v>171</v>
      </c>
      <c r="AU565" s="120" t="s">
        <v>90</v>
      </c>
      <c r="AV565" s="12" t="s">
        <v>90</v>
      </c>
      <c r="AW565" s="12" t="s">
        <v>42</v>
      </c>
      <c r="AX565" s="12" t="s">
        <v>82</v>
      </c>
      <c r="AY565" s="120" t="s">
        <v>163</v>
      </c>
    </row>
    <row r="566" spans="1:51" s="12" customFormat="1" ht="13.5">
      <c r="A566" s="350"/>
      <c r="B566" s="351"/>
      <c r="C566" s="350"/>
      <c r="D566" s="346" t="s">
        <v>171</v>
      </c>
      <c r="E566" s="352" t="s">
        <v>5</v>
      </c>
      <c r="F566" s="353" t="s">
        <v>765</v>
      </c>
      <c r="G566" s="350"/>
      <c r="H566" s="354">
        <v>4.84</v>
      </c>
      <c r="I566" s="350"/>
      <c r="J566" s="350"/>
      <c r="K566" s="350"/>
      <c r="L566" s="119"/>
      <c r="M566" s="122"/>
      <c r="N566" s="123"/>
      <c r="O566" s="123"/>
      <c r="P566" s="123"/>
      <c r="Q566" s="123"/>
      <c r="R566" s="123"/>
      <c r="S566" s="123"/>
      <c r="T566" s="124"/>
      <c r="AT566" s="120" t="s">
        <v>171</v>
      </c>
      <c r="AU566" s="120" t="s">
        <v>90</v>
      </c>
      <c r="AV566" s="12" t="s">
        <v>90</v>
      </c>
      <c r="AW566" s="12" t="s">
        <v>42</v>
      </c>
      <c r="AX566" s="12" t="s">
        <v>82</v>
      </c>
      <c r="AY566" s="120" t="s">
        <v>163</v>
      </c>
    </row>
    <row r="567" spans="1:51" s="12" customFormat="1" ht="13.5">
      <c r="A567" s="350"/>
      <c r="B567" s="351"/>
      <c r="C567" s="350"/>
      <c r="D567" s="346" t="s">
        <v>171</v>
      </c>
      <c r="E567" s="352" t="s">
        <v>5</v>
      </c>
      <c r="F567" s="353" t="s">
        <v>766</v>
      </c>
      <c r="G567" s="350"/>
      <c r="H567" s="354">
        <v>4.74</v>
      </c>
      <c r="I567" s="350"/>
      <c r="J567" s="350"/>
      <c r="K567" s="350"/>
      <c r="L567" s="119"/>
      <c r="M567" s="122"/>
      <c r="N567" s="123"/>
      <c r="O567" s="123"/>
      <c r="P567" s="123"/>
      <c r="Q567" s="123"/>
      <c r="R567" s="123"/>
      <c r="S567" s="123"/>
      <c r="T567" s="124"/>
      <c r="AT567" s="120" t="s">
        <v>171</v>
      </c>
      <c r="AU567" s="120" t="s">
        <v>90</v>
      </c>
      <c r="AV567" s="12" t="s">
        <v>90</v>
      </c>
      <c r="AW567" s="12" t="s">
        <v>42</v>
      </c>
      <c r="AX567" s="12" t="s">
        <v>82</v>
      </c>
      <c r="AY567" s="120" t="s">
        <v>163</v>
      </c>
    </row>
    <row r="568" spans="1:51" s="13" customFormat="1" ht="13.5">
      <c r="A568" s="355"/>
      <c r="B568" s="356"/>
      <c r="C568" s="355"/>
      <c r="D568" s="346" t="s">
        <v>171</v>
      </c>
      <c r="E568" s="357" t="s">
        <v>5</v>
      </c>
      <c r="F568" s="358" t="s">
        <v>179</v>
      </c>
      <c r="G568" s="355"/>
      <c r="H568" s="359">
        <v>19.81</v>
      </c>
      <c r="I568" s="355"/>
      <c r="J568" s="355"/>
      <c r="K568" s="355"/>
      <c r="L568" s="125"/>
      <c r="M568" s="127"/>
      <c r="N568" s="128"/>
      <c r="O568" s="128"/>
      <c r="P568" s="128"/>
      <c r="Q568" s="128"/>
      <c r="R568" s="128"/>
      <c r="S568" s="128"/>
      <c r="T568" s="129"/>
      <c r="AT568" s="126" t="s">
        <v>171</v>
      </c>
      <c r="AU568" s="126" t="s">
        <v>90</v>
      </c>
      <c r="AV568" s="13" t="s">
        <v>93</v>
      </c>
      <c r="AW568" s="13" t="s">
        <v>42</v>
      </c>
      <c r="AX568" s="13" t="s">
        <v>82</v>
      </c>
      <c r="AY568" s="126" t="s">
        <v>163</v>
      </c>
    </row>
    <row r="569" spans="1:51" s="12" customFormat="1" ht="13.5">
      <c r="A569" s="350"/>
      <c r="B569" s="351"/>
      <c r="C569" s="350"/>
      <c r="D569" s="346" t="s">
        <v>171</v>
      </c>
      <c r="E569" s="352" t="s">
        <v>5</v>
      </c>
      <c r="F569" s="353" t="s">
        <v>767</v>
      </c>
      <c r="G569" s="350"/>
      <c r="H569" s="354">
        <v>4.74</v>
      </c>
      <c r="I569" s="350"/>
      <c r="J569" s="350"/>
      <c r="K569" s="350"/>
      <c r="L569" s="119"/>
      <c r="M569" s="122"/>
      <c r="N569" s="123"/>
      <c r="O569" s="123"/>
      <c r="P569" s="123"/>
      <c r="Q569" s="123"/>
      <c r="R569" s="123"/>
      <c r="S569" s="123"/>
      <c r="T569" s="124"/>
      <c r="AT569" s="120" t="s">
        <v>171</v>
      </c>
      <c r="AU569" s="120" t="s">
        <v>90</v>
      </c>
      <c r="AV569" s="12" t="s">
        <v>90</v>
      </c>
      <c r="AW569" s="12" t="s">
        <v>42</v>
      </c>
      <c r="AX569" s="12" t="s">
        <v>82</v>
      </c>
      <c r="AY569" s="120" t="s">
        <v>163</v>
      </c>
    </row>
    <row r="570" spans="1:51" s="13" customFormat="1" ht="13.5">
      <c r="A570" s="355"/>
      <c r="B570" s="356"/>
      <c r="C570" s="355"/>
      <c r="D570" s="346" t="s">
        <v>171</v>
      </c>
      <c r="E570" s="357" t="s">
        <v>5</v>
      </c>
      <c r="F570" s="358" t="s">
        <v>181</v>
      </c>
      <c r="G570" s="355"/>
      <c r="H570" s="359">
        <v>4.74</v>
      </c>
      <c r="I570" s="355"/>
      <c r="J570" s="355"/>
      <c r="K570" s="355"/>
      <c r="L570" s="125"/>
      <c r="M570" s="127"/>
      <c r="N570" s="128"/>
      <c r="O570" s="128"/>
      <c r="P570" s="128"/>
      <c r="Q570" s="128"/>
      <c r="R570" s="128"/>
      <c r="S570" s="128"/>
      <c r="T570" s="129"/>
      <c r="AT570" s="126" t="s">
        <v>171</v>
      </c>
      <c r="AU570" s="126" t="s">
        <v>90</v>
      </c>
      <c r="AV570" s="13" t="s">
        <v>93</v>
      </c>
      <c r="AW570" s="13" t="s">
        <v>42</v>
      </c>
      <c r="AX570" s="13" t="s">
        <v>82</v>
      </c>
      <c r="AY570" s="126" t="s">
        <v>163</v>
      </c>
    </row>
    <row r="571" spans="1:51" s="12" customFormat="1" ht="13.5">
      <c r="A571" s="350"/>
      <c r="B571" s="351"/>
      <c r="C571" s="350"/>
      <c r="D571" s="346" t="s">
        <v>171</v>
      </c>
      <c r="E571" s="352" t="s">
        <v>5</v>
      </c>
      <c r="F571" s="353" t="s">
        <v>768</v>
      </c>
      <c r="G571" s="350"/>
      <c r="H571" s="354">
        <v>4.84</v>
      </c>
      <c r="I571" s="350"/>
      <c r="J571" s="350"/>
      <c r="K571" s="350"/>
      <c r="L571" s="119"/>
      <c r="M571" s="122"/>
      <c r="N571" s="123"/>
      <c r="O571" s="123"/>
      <c r="P571" s="123"/>
      <c r="Q571" s="123"/>
      <c r="R571" s="123"/>
      <c r="S571" s="123"/>
      <c r="T571" s="124"/>
      <c r="AT571" s="120" t="s">
        <v>171</v>
      </c>
      <c r="AU571" s="120" t="s">
        <v>90</v>
      </c>
      <c r="AV571" s="12" t="s">
        <v>90</v>
      </c>
      <c r="AW571" s="12" t="s">
        <v>42</v>
      </c>
      <c r="AX571" s="12" t="s">
        <v>82</v>
      </c>
      <c r="AY571" s="120" t="s">
        <v>163</v>
      </c>
    </row>
    <row r="572" spans="1:51" s="13" customFormat="1" ht="13.5">
      <c r="A572" s="355"/>
      <c r="B572" s="356"/>
      <c r="C572" s="355"/>
      <c r="D572" s="346" t="s">
        <v>171</v>
      </c>
      <c r="E572" s="357" t="s">
        <v>5</v>
      </c>
      <c r="F572" s="358" t="s">
        <v>653</v>
      </c>
      <c r="G572" s="355"/>
      <c r="H572" s="359">
        <v>4.84</v>
      </c>
      <c r="I572" s="355"/>
      <c r="J572" s="355"/>
      <c r="K572" s="355"/>
      <c r="L572" s="125"/>
      <c r="M572" s="127"/>
      <c r="N572" s="128"/>
      <c r="O572" s="128"/>
      <c r="P572" s="128"/>
      <c r="Q572" s="128"/>
      <c r="R572" s="128"/>
      <c r="S572" s="128"/>
      <c r="T572" s="129"/>
      <c r="AT572" s="126" t="s">
        <v>171</v>
      </c>
      <c r="AU572" s="126" t="s">
        <v>90</v>
      </c>
      <c r="AV572" s="13" t="s">
        <v>93</v>
      </c>
      <c r="AW572" s="13" t="s">
        <v>42</v>
      </c>
      <c r="AX572" s="13" t="s">
        <v>82</v>
      </c>
      <c r="AY572" s="126" t="s">
        <v>163</v>
      </c>
    </row>
    <row r="573" spans="1:51" s="14" customFormat="1" ht="13.5">
      <c r="A573" s="360"/>
      <c r="B573" s="361"/>
      <c r="C573" s="360"/>
      <c r="D573" s="362" t="s">
        <v>171</v>
      </c>
      <c r="E573" s="363" t="s">
        <v>5</v>
      </c>
      <c r="F573" s="364" t="s">
        <v>185</v>
      </c>
      <c r="G573" s="360"/>
      <c r="H573" s="365">
        <v>40.17</v>
      </c>
      <c r="I573" s="360"/>
      <c r="J573" s="360"/>
      <c r="K573" s="360"/>
      <c r="L573" s="130"/>
      <c r="M573" s="131"/>
      <c r="N573" s="132"/>
      <c r="O573" s="132"/>
      <c r="P573" s="132"/>
      <c r="Q573" s="132"/>
      <c r="R573" s="132"/>
      <c r="S573" s="132"/>
      <c r="T573" s="133"/>
      <c r="AT573" s="134" t="s">
        <v>171</v>
      </c>
      <c r="AU573" s="134" t="s">
        <v>90</v>
      </c>
      <c r="AV573" s="14" t="s">
        <v>96</v>
      </c>
      <c r="AW573" s="14" t="s">
        <v>42</v>
      </c>
      <c r="AX573" s="14" t="s">
        <v>44</v>
      </c>
      <c r="AY573" s="134" t="s">
        <v>163</v>
      </c>
    </row>
    <row r="574" spans="1:65" s="1" customFormat="1" ht="31.5" customHeight="1">
      <c r="A574" s="267"/>
      <c r="B574" s="268"/>
      <c r="C574" s="338" t="s">
        <v>597</v>
      </c>
      <c r="D574" s="338" t="s">
        <v>165</v>
      </c>
      <c r="E574" s="339" t="s">
        <v>607</v>
      </c>
      <c r="F574" s="340" t="s">
        <v>608</v>
      </c>
      <c r="G574" s="341" t="s">
        <v>188</v>
      </c>
      <c r="H574" s="342">
        <v>40.17</v>
      </c>
      <c r="I574" s="107"/>
      <c r="J574" s="343">
        <f>ROUND(I574*H574,2)</f>
        <v>0</v>
      </c>
      <c r="K574" s="340" t="s">
        <v>169</v>
      </c>
      <c r="L574" s="38"/>
      <c r="M574" s="108" t="s">
        <v>5</v>
      </c>
      <c r="N574" s="109" t="s">
        <v>53</v>
      </c>
      <c r="O574" s="39"/>
      <c r="P574" s="110">
        <f>O574*H574</f>
        <v>0</v>
      </c>
      <c r="Q574" s="110">
        <v>0.00029</v>
      </c>
      <c r="R574" s="110">
        <f>Q574*H574</f>
        <v>0.011649300000000001</v>
      </c>
      <c r="S574" s="110">
        <v>0</v>
      </c>
      <c r="T574" s="111">
        <f>S574*H574</f>
        <v>0</v>
      </c>
      <c r="AR574" s="24" t="s">
        <v>333</v>
      </c>
      <c r="AT574" s="24" t="s">
        <v>165</v>
      </c>
      <c r="AU574" s="24" t="s">
        <v>90</v>
      </c>
      <c r="AY574" s="24" t="s">
        <v>163</v>
      </c>
      <c r="BE574" s="112">
        <f>IF(N574="základní",J574,0)</f>
        <v>0</v>
      </c>
      <c r="BF574" s="112">
        <f>IF(N574="snížená",J574,0)</f>
        <v>0</v>
      </c>
      <c r="BG574" s="112">
        <f>IF(N574="zákl. přenesená",J574,0)</f>
        <v>0</v>
      </c>
      <c r="BH574" s="112">
        <f>IF(N574="sníž. přenesená",J574,0)</f>
        <v>0</v>
      </c>
      <c r="BI574" s="112">
        <f>IF(N574="nulová",J574,0)</f>
        <v>0</v>
      </c>
      <c r="BJ574" s="24" t="s">
        <v>44</v>
      </c>
      <c r="BK574" s="112">
        <f>ROUND(I574*H574,2)</f>
        <v>0</v>
      </c>
      <c r="BL574" s="24" t="s">
        <v>333</v>
      </c>
      <c r="BM574" s="24" t="s">
        <v>778</v>
      </c>
    </row>
    <row r="575" spans="1:51" s="11" customFormat="1" ht="13.5">
      <c r="A575" s="344"/>
      <c r="B575" s="345"/>
      <c r="C575" s="344"/>
      <c r="D575" s="346" t="s">
        <v>171</v>
      </c>
      <c r="E575" s="347" t="s">
        <v>5</v>
      </c>
      <c r="F575" s="348" t="s">
        <v>172</v>
      </c>
      <c r="G575" s="344"/>
      <c r="H575" s="349" t="s">
        <v>5</v>
      </c>
      <c r="I575" s="344"/>
      <c r="J575" s="344"/>
      <c r="K575" s="344"/>
      <c r="L575" s="113"/>
      <c r="M575" s="116"/>
      <c r="N575" s="117"/>
      <c r="O575" s="117"/>
      <c r="P575" s="117"/>
      <c r="Q575" s="117"/>
      <c r="R575" s="117"/>
      <c r="S575" s="117"/>
      <c r="T575" s="118"/>
      <c r="AT575" s="114" t="s">
        <v>171</v>
      </c>
      <c r="AU575" s="114" t="s">
        <v>90</v>
      </c>
      <c r="AV575" s="11" t="s">
        <v>44</v>
      </c>
      <c r="AW575" s="11" t="s">
        <v>42</v>
      </c>
      <c r="AX575" s="11" t="s">
        <v>82</v>
      </c>
      <c r="AY575" s="114" t="s">
        <v>163</v>
      </c>
    </row>
    <row r="576" spans="1:51" s="11" customFormat="1" ht="13.5">
      <c r="A576" s="344"/>
      <c r="B576" s="345"/>
      <c r="C576" s="344"/>
      <c r="D576" s="346" t="s">
        <v>171</v>
      </c>
      <c r="E576" s="347" t="s">
        <v>5</v>
      </c>
      <c r="F576" s="348" t="s">
        <v>554</v>
      </c>
      <c r="G576" s="344"/>
      <c r="H576" s="349" t="s">
        <v>5</v>
      </c>
      <c r="I576" s="344"/>
      <c r="J576" s="344"/>
      <c r="K576" s="344"/>
      <c r="L576" s="113"/>
      <c r="M576" s="116"/>
      <c r="N576" s="117"/>
      <c r="O576" s="117"/>
      <c r="P576" s="117"/>
      <c r="Q576" s="117"/>
      <c r="R576" s="117"/>
      <c r="S576" s="117"/>
      <c r="T576" s="118"/>
      <c r="AT576" s="114" t="s">
        <v>171</v>
      </c>
      <c r="AU576" s="114" t="s">
        <v>90</v>
      </c>
      <c r="AV576" s="11" t="s">
        <v>44</v>
      </c>
      <c r="AW576" s="11" t="s">
        <v>42</v>
      </c>
      <c r="AX576" s="11" t="s">
        <v>82</v>
      </c>
      <c r="AY576" s="114" t="s">
        <v>163</v>
      </c>
    </row>
    <row r="577" spans="1:51" s="12" customFormat="1" ht="13.5">
      <c r="A577" s="350"/>
      <c r="B577" s="351"/>
      <c r="C577" s="350"/>
      <c r="D577" s="346" t="s">
        <v>171</v>
      </c>
      <c r="E577" s="352" t="s">
        <v>5</v>
      </c>
      <c r="F577" s="353" t="s">
        <v>761</v>
      </c>
      <c r="G577" s="350"/>
      <c r="H577" s="354">
        <v>5.39</v>
      </c>
      <c r="I577" s="350"/>
      <c r="J577" s="350"/>
      <c r="K577" s="350"/>
      <c r="L577" s="119"/>
      <c r="M577" s="122"/>
      <c r="N577" s="123"/>
      <c r="O577" s="123"/>
      <c r="P577" s="123"/>
      <c r="Q577" s="123"/>
      <c r="R577" s="123"/>
      <c r="S577" s="123"/>
      <c r="T577" s="124"/>
      <c r="AT577" s="120" t="s">
        <v>171</v>
      </c>
      <c r="AU577" s="120" t="s">
        <v>90</v>
      </c>
      <c r="AV577" s="12" t="s">
        <v>90</v>
      </c>
      <c r="AW577" s="12" t="s">
        <v>42</v>
      </c>
      <c r="AX577" s="12" t="s">
        <v>82</v>
      </c>
      <c r="AY577" s="120" t="s">
        <v>163</v>
      </c>
    </row>
    <row r="578" spans="1:51" s="12" customFormat="1" ht="13.5">
      <c r="A578" s="350"/>
      <c r="B578" s="351"/>
      <c r="C578" s="350"/>
      <c r="D578" s="346" t="s">
        <v>171</v>
      </c>
      <c r="E578" s="352" t="s">
        <v>5</v>
      </c>
      <c r="F578" s="353" t="s">
        <v>762</v>
      </c>
      <c r="G578" s="350"/>
      <c r="H578" s="354">
        <v>5.39</v>
      </c>
      <c r="I578" s="350"/>
      <c r="J578" s="350"/>
      <c r="K578" s="350"/>
      <c r="L578" s="119"/>
      <c r="M578" s="122"/>
      <c r="N578" s="123"/>
      <c r="O578" s="123"/>
      <c r="P578" s="123"/>
      <c r="Q578" s="123"/>
      <c r="R578" s="123"/>
      <c r="S578" s="123"/>
      <c r="T578" s="124"/>
      <c r="AT578" s="120" t="s">
        <v>171</v>
      </c>
      <c r="AU578" s="120" t="s">
        <v>90</v>
      </c>
      <c r="AV578" s="12" t="s">
        <v>90</v>
      </c>
      <c r="AW578" s="12" t="s">
        <v>42</v>
      </c>
      <c r="AX578" s="12" t="s">
        <v>82</v>
      </c>
      <c r="AY578" s="120" t="s">
        <v>163</v>
      </c>
    </row>
    <row r="579" spans="1:51" s="13" customFormat="1" ht="13.5">
      <c r="A579" s="355"/>
      <c r="B579" s="356"/>
      <c r="C579" s="355"/>
      <c r="D579" s="346" t="s">
        <v>171</v>
      </c>
      <c r="E579" s="357" t="s">
        <v>5</v>
      </c>
      <c r="F579" s="358" t="s">
        <v>176</v>
      </c>
      <c r="G579" s="355"/>
      <c r="H579" s="359">
        <v>10.78</v>
      </c>
      <c r="I579" s="355"/>
      <c r="J579" s="355"/>
      <c r="K579" s="355"/>
      <c r="L579" s="125"/>
      <c r="M579" s="127"/>
      <c r="N579" s="128"/>
      <c r="O579" s="128"/>
      <c r="P579" s="128"/>
      <c r="Q579" s="128"/>
      <c r="R579" s="128"/>
      <c r="S579" s="128"/>
      <c r="T579" s="129"/>
      <c r="AT579" s="126" t="s">
        <v>171</v>
      </c>
      <c r="AU579" s="126" t="s">
        <v>90</v>
      </c>
      <c r="AV579" s="13" t="s">
        <v>93</v>
      </c>
      <c r="AW579" s="13" t="s">
        <v>42</v>
      </c>
      <c r="AX579" s="13" t="s">
        <v>82</v>
      </c>
      <c r="AY579" s="126" t="s">
        <v>163</v>
      </c>
    </row>
    <row r="580" spans="1:51" s="12" customFormat="1" ht="13.5">
      <c r="A580" s="350"/>
      <c r="B580" s="351"/>
      <c r="C580" s="350"/>
      <c r="D580" s="346" t="s">
        <v>171</v>
      </c>
      <c r="E580" s="352" t="s">
        <v>5</v>
      </c>
      <c r="F580" s="353" t="s">
        <v>763</v>
      </c>
      <c r="G580" s="350"/>
      <c r="H580" s="354">
        <v>5.39</v>
      </c>
      <c r="I580" s="350"/>
      <c r="J580" s="350"/>
      <c r="K580" s="350"/>
      <c r="L580" s="119"/>
      <c r="M580" s="122"/>
      <c r="N580" s="123"/>
      <c r="O580" s="123"/>
      <c r="P580" s="123"/>
      <c r="Q580" s="123"/>
      <c r="R580" s="123"/>
      <c r="S580" s="123"/>
      <c r="T580" s="124"/>
      <c r="AT580" s="120" t="s">
        <v>171</v>
      </c>
      <c r="AU580" s="120" t="s">
        <v>90</v>
      </c>
      <c r="AV580" s="12" t="s">
        <v>90</v>
      </c>
      <c r="AW580" s="12" t="s">
        <v>42</v>
      </c>
      <c r="AX580" s="12" t="s">
        <v>82</v>
      </c>
      <c r="AY580" s="120" t="s">
        <v>163</v>
      </c>
    </row>
    <row r="581" spans="1:51" s="12" customFormat="1" ht="13.5">
      <c r="A581" s="350"/>
      <c r="B581" s="351"/>
      <c r="C581" s="350"/>
      <c r="D581" s="346" t="s">
        <v>171</v>
      </c>
      <c r="E581" s="352" t="s">
        <v>5</v>
      </c>
      <c r="F581" s="353" t="s">
        <v>764</v>
      </c>
      <c r="G581" s="350"/>
      <c r="H581" s="354">
        <v>4.84</v>
      </c>
      <c r="I581" s="350"/>
      <c r="J581" s="350"/>
      <c r="K581" s="350"/>
      <c r="L581" s="119"/>
      <c r="M581" s="122"/>
      <c r="N581" s="123"/>
      <c r="O581" s="123"/>
      <c r="P581" s="123"/>
      <c r="Q581" s="123"/>
      <c r="R581" s="123"/>
      <c r="S581" s="123"/>
      <c r="T581" s="124"/>
      <c r="AT581" s="120" t="s">
        <v>171</v>
      </c>
      <c r="AU581" s="120" t="s">
        <v>90</v>
      </c>
      <c r="AV581" s="12" t="s">
        <v>90</v>
      </c>
      <c r="AW581" s="12" t="s">
        <v>42</v>
      </c>
      <c r="AX581" s="12" t="s">
        <v>82</v>
      </c>
      <c r="AY581" s="120" t="s">
        <v>163</v>
      </c>
    </row>
    <row r="582" spans="1:51" s="12" customFormat="1" ht="13.5">
      <c r="A582" s="350"/>
      <c r="B582" s="351"/>
      <c r="C582" s="350"/>
      <c r="D582" s="346" t="s">
        <v>171</v>
      </c>
      <c r="E582" s="352" t="s">
        <v>5</v>
      </c>
      <c r="F582" s="353" t="s">
        <v>765</v>
      </c>
      <c r="G582" s="350"/>
      <c r="H582" s="354">
        <v>4.84</v>
      </c>
      <c r="I582" s="350"/>
      <c r="J582" s="350"/>
      <c r="K582" s="350"/>
      <c r="L582" s="119"/>
      <c r="M582" s="122"/>
      <c r="N582" s="123"/>
      <c r="O582" s="123"/>
      <c r="P582" s="123"/>
      <c r="Q582" s="123"/>
      <c r="R582" s="123"/>
      <c r="S582" s="123"/>
      <c r="T582" s="124"/>
      <c r="AT582" s="120" t="s">
        <v>171</v>
      </c>
      <c r="AU582" s="120" t="s">
        <v>90</v>
      </c>
      <c r="AV582" s="12" t="s">
        <v>90</v>
      </c>
      <c r="AW582" s="12" t="s">
        <v>42</v>
      </c>
      <c r="AX582" s="12" t="s">
        <v>82</v>
      </c>
      <c r="AY582" s="120" t="s">
        <v>163</v>
      </c>
    </row>
    <row r="583" spans="1:51" s="12" customFormat="1" ht="13.5">
      <c r="A583" s="350"/>
      <c r="B583" s="351"/>
      <c r="C583" s="350"/>
      <c r="D583" s="346" t="s">
        <v>171</v>
      </c>
      <c r="E583" s="352" t="s">
        <v>5</v>
      </c>
      <c r="F583" s="353" t="s">
        <v>766</v>
      </c>
      <c r="G583" s="350"/>
      <c r="H583" s="354">
        <v>4.74</v>
      </c>
      <c r="I583" s="350"/>
      <c r="J583" s="350"/>
      <c r="K583" s="350"/>
      <c r="L583" s="119"/>
      <c r="M583" s="122"/>
      <c r="N583" s="123"/>
      <c r="O583" s="123"/>
      <c r="P583" s="123"/>
      <c r="Q583" s="123"/>
      <c r="R583" s="123"/>
      <c r="S583" s="123"/>
      <c r="T583" s="124"/>
      <c r="AT583" s="120" t="s">
        <v>171</v>
      </c>
      <c r="AU583" s="120" t="s">
        <v>90</v>
      </c>
      <c r="AV583" s="12" t="s">
        <v>90</v>
      </c>
      <c r="AW583" s="12" t="s">
        <v>42</v>
      </c>
      <c r="AX583" s="12" t="s">
        <v>82</v>
      </c>
      <c r="AY583" s="120" t="s">
        <v>163</v>
      </c>
    </row>
    <row r="584" spans="1:51" s="13" customFormat="1" ht="13.5">
      <c r="A584" s="355"/>
      <c r="B584" s="356"/>
      <c r="C584" s="355"/>
      <c r="D584" s="346" t="s">
        <v>171</v>
      </c>
      <c r="E584" s="357" t="s">
        <v>5</v>
      </c>
      <c r="F584" s="358" t="s">
        <v>179</v>
      </c>
      <c r="G584" s="355"/>
      <c r="H584" s="359">
        <v>19.81</v>
      </c>
      <c r="I584" s="355"/>
      <c r="J584" s="355"/>
      <c r="K584" s="355"/>
      <c r="L584" s="125"/>
      <c r="M584" s="127"/>
      <c r="N584" s="128"/>
      <c r="O584" s="128"/>
      <c r="P584" s="128"/>
      <c r="Q584" s="128"/>
      <c r="R584" s="128"/>
      <c r="S584" s="128"/>
      <c r="T584" s="129"/>
      <c r="AT584" s="126" t="s">
        <v>171</v>
      </c>
      <c r="AU584" s="126" t="s">
        <v>90</v>
      </c>
      <c r="AV584" s="13" t="s">
        <v>93</v>
      </c>
      <c r="AW584" s="13" t="s">
        <v>42</v>
      </c>
      <c r="AX584" s="13" t="s">
        <v>82</v>
      </c>
      <c r="AY584" s="126" t="s">
        <v>163</v>
      </c>
    </row>
    <row r="585" spans="1:51" s="12" customFormat="1" ht="13.5">
      <c r="A585" s="350"/>
      <c r="B585" s="351"/>
      <c r="C585" s="350"/>
      <c r="D585" s="346" t="s">
        <v>171</v>
      </c>
      <c r="E585" s="352" t="s">
        <v>5</v>
      </c>
      <c r="F585" s="353" t="s">
        <v>767</v>
      </c>
      <c r="G585" s="350"/>
      <c r="H585" s="354">
        <v>4.74</v>
      </c>
      <c r="I585" s="350"/>
      <c r="J585" s="350"/>
      <c r="K585" s="350"/>
      <c r="L585" s="119"/>
      <c r="M585" s="122"/>
      <c r="N585" s="123"/>
      <c r="O585" s="123"/>
      <c r="P585" s="123"/>
      <c r="Q585" s="123"/>
      <c r="R585" s="123"/>
      <c r="S585" s="123"/>
      <c r="T585" s="124"/>
      <c r="AT585" s="120" t="s">
        <v>171</v>
      </c>
      <c r="AU585" s="120" t="s">
        <v>90</v>
      </c>
      <c r="AV585" s="12" t="s">
        <v>90</v>
      </c>
      <c r="AW585" s="12" t="s">
        <v>42</v>
      </c>
      <c r="AX585" s="12" t="s">
        <v>82</v>
      </c>
      <c r="AY585" s="120" t="s">
        <v>163</v>
      </c>
    </row>
    <row r="586" spans="1:51" s="13" customFormat="1" ht="13.5">
      <c r="A586" s="355"/>
      <c r="B586" s="356"/>
      <c r="C586" s="355"/>
      <c r="D586" s="346" t="s">
        <v>171</v>
      </c>
      <c r="E586" s="357" t="s">
        <v>5</v>
      </c>
      <c r="F586" s="358" t="s">
        <v>181</v>
      </c>
      <c r="G586" s="355"/>
      <c r="H586" s="359">
        <v>4.74</v>
      </c>
      <c r="I586" s="355"/>
      <c r="J586" s="355"/>
      <c r="K586" s="355"/>
      <c r="L586" s="125"/>
      <c r="M586" s="127"/>
      <c r="N586" s="128"/>
      <c r="O586" s="128"/>
      <c r="P586" s="128"/>
      <c r="Q586" s="128"/>
      <c r="R586" s="128"/>
      <c r="S586" s="128"/>
      <c r="T586" s="129"/>
      <c r="AT586" s="126" t="s">
        <v>171</v>
      </c>
      <c r="AU586" s="126" t="s">
        <v>90</v>
      </c>
      <c r="AV586" s="13" t="s">
        <v>93</v>
      </c>
      <c r="AW586" s="13" t="s">
        <v>42</v>
      </c>
      <c r="AX586" s="13" t="s">
        <v>82</v>
      </c>
      <c r="AY586" s="126" t="s">
        <v>163</v>
      </c>
    </row>
    <row r="587" spans="1:51" s="12" customFormat="1" ht="13.5">
      <c r="A587" s="350"/>
      <c r="B587" s="351"/>
      <c r="C587" s="350"/>
      <c r="D587" s="346" t="s">
        <v>171</v>
      </c>
      <c r="E587" s="352" t="s">
        <v>5</v>
      </c>
      <c r="F587" s="353" t="s">
        <v>768</v>
      </c>
      <c r="G587" s="350"/>
      <c r="H587" s="354">
        <v>4.84</v>
      </c>
      <c r="I587" s="350"/>
      <c r="J587" s="350"/>
      <c r="K587" s="350"/>
      <c r="L587" s="119"/>
      <c r="M587" s="122"/>
      <c r="N587" s="123"/>
      <c r="O587" s="123"/>
      <c r="P587" s="123"/>
      <c r="Q587" s="123"/>
      <c r="R587" s="123"/>
      <c r="S587" s="123"/>
      <c r="T587" s="124"/>
      <c r="AT587" s="120" t="s">
        <v>171</v>
      </c>
      <c r="AU587" s="120" t="s">
        <v>90</v>
      </c>
      <c r="AV587" s="12" t="s">
        <v>90</v>
      </c>
      <c r="AW587" s="12" t="s">
        <v>42</v>
      </c>
      <c r="AX587" s="12" t="s">
        <v>82</v>
      </c>
      <c r="AY587" s="120" t="s">
        <v>163</v>
      </c>
    </row>
    <row r="588" spans="1:51" s="13" customFormat="1" ht="13.5">
      <c r="A588" s="355"/>
      <c r="B588" s="356"/>
      <c r="C588" s="355"/>
      <c r="D588" s="346" t="s">
        <v>171</v>
      </c>
      <c r="E588" s="357" t="s">
        <v>5</v>
      </c>
      <c r="F588" s="358" t="s">
        <v>653</v>
      </c>
      <c r="G588" s="355"/>
      <c r="H588" s="359">
        <v>4.84</v>
      </c>
      <c r="I588" s="355"/>
      <c r="J588" s="355"/>
      <c r="K588" s="355"/>
      <c r="L588" s="125"/>
      <c r="M588" s="127"/>
      <c r="N588" s="128"/>
      <c r="O588" s="128"/>
      <c r="P588" s="128"/>
      <c r="Q588" s="128"/>
      <c r="R588" s="128"/>
      <c r="S588" s="128"/>
      <c r="T588" s="129"/>
      <c r="AT588" s="126" t="s">
        <v>171</v>
      </c>
      <c r="AU588" s="126" t="s">
        <v>90</v>
      </c>
      <c r="AV588" s="13" t="s">
        <v>93</v>
      </c>
      <c r="AW588" s="13" t="s">
        <v>42</v>
      </c>
      <c r="AX588" s="13" t="s">
        <v>82</v>
      </c>
      <c r="AY588" s="126" t="s">
        <v>163</v>
      </c>
    </row>
    <row r="589" spans="1:51" s="14" customFormat="1" ht="13.5">
      <c r="A589" s="360"/>
      <c r="B589" s="361"/>
      <c r="C589" s="360"/>
      <c r="D589" s="362" t="s">
        <v>171</v>
      </c>
      <c r="E589" s="363" t="s">
        <v>5</v>
      </c>
      <c r="F589" s="364" t="s">
        <v>185</v>
      </c>
      <c r="G589" s="360"/>
      <c r="H589" s="365">
        <v>40.17</v>
      </c>
      <c r="I589" s="360"/>
      <c r="J589" s="360"/>
      <c r="K589" s="360"/>
      <c r="L589" s="130"/>
      <c r="M589" s="131"/>
      <c r="N589" s="132"/>
      <c r="O589" s="132"/>
      <c r="P589" s="132"/>
      <c r="Q589" s="132"/>
      <c r="R589" s="132"/>
      <c r="S589" s="132"/>
      <c r="T589" s="133"/>
      <c r="AT589" s="134" t="s">
        <v>171</v>
      </c>
      <c r="AU589" s="134" t="s">
        <v>90</v>
      </c>
      <c r="AV589" s="14" t="s">
        <v>96</v>
      </c>
      <c r="AW589" s="14" t="s">
        <v>42</v>
      </c>
      <c r="AX589" s="14" t="s">
        <v>44</v>
      </c>
      <c r="AY589" s="134" t="s">
        <v>163</v>
      </c>
    </row>
    <row r="590" spans="1:65" s="1" customFormat="1" ht="31.5" customHeight="1">
      <c r="A590" s="267"/>
      <c r="B590" s="268"/>
      <c r="C590" s="338" t="s">
        <v>602</v>
      </c>
      <c r="D590" s="338" t="s">
        <v>165</v>
      </c>
      <c r="E590" s="339" t="s">
        <v>611</v>
      </c>
      <c r="F590" s="340" t="s">
        <v>612</v>
      </c>
      <c r="G590" s="341" t="s">
        <v>188</v>
      </c>
      <c r="H590" s="342">
        <v>40.17</v>
      </c>
      <c r="I590" s="107"/>
      <c r="J590" s="343">
        <f>ROUND(I590*H590,2)</f>
        <v>0</v>
      </c>
      <c r="K590" s="340" t="s">
        <v>169</v>
      </c>
      <c r="L590" s="38"/>
      <c r="M590" s="108" t="s">
        <v>5</v>
      </c>
      <c r="N590" s="109" t="s">
        <v>53</v>
      </c>
      <c r="O590" s="39"/>
      <c r="P590" s="110">
        <f>O590*H590</f>
        <v>0</v>
      </c>
      <c r="Q590" s="110">
        <v>0</v>
      </c>
      <c r="R590" s="110">
        <f>Q590*H590</f>
        <v>0</v>
      </c>
      <c r="S590" s="110">
        <v>0</v>
      </c>
      <c r="T590" s="111">
        <f>S590*H590</f>
        <v>0</v>
      </c>
      <c r="AR590" s="24" t="s">
        <v>333</v>
      </c>
      <c r="AT590" s="24" t="s">
        <v>165</v>
      </c>
      <c r="AU590" s="24" t="s">
        <v>90</v>
      </c>
      <c r="AY590" s="24" t="s">
        <v>163</v>
      </c>
      <c r="BE590" s="112">
        <f>IF(N590="základní",J590,0)</f>
        <v>0</v>
      </c>
      <c r="BF590" s="112">
        <f>IF(N590="snížená",J590,0)</f>
        <v>0</v>
      </c>
      <c r="BG590" s="112">
        <f>IF(N590="zákl. přenesená",J590,0)</f>
        <v>0</v>
      </c>
      <c r="BH590" s="112">
        <f>IF(N590="sníž. přenesená",J590,0)</f>
        <v>0</v>
      </c>
      <c r="BI590" s="112">
        <f>IF(N590="nulová",J590,0)</f>
        <v>0</v>
      </c>
      <c r="BJ590" s="24" t="s">
        <v>44</v>
      </c>
      <c r="BK590" s="112">
        <f>ROUND(I590*H590,2)</f>
        <v>0</v>
      </c>
      <c r="BL590" s="24" t="s">
        <v>333</v>
      </c>
      <c r="BM590" s="24" t="s">
        <v>779</v>
      </c>
    </row>
    <row r="591" spans="1:65" s="1" customFormat="1" ht="31.5" customHeight="1">
      <c r="A591" s="267"/>
      <c r="B591" s="268"/>
      <c r="C591" s="338" t="s">
        <v>606</v>
      </c>
      <c r="D591" s="338" t="s">
        <v>165</v>
      </c>
      <c r="E591" s="339" t="s">
        <v>615</v>
      </c>
      <c r="F591" s="340" t="s">
        <v>616</v>
      </c>
      <c r="G591" s="341" t="s">
        <v>188</v>
      </c>
      <c r="H591" s="342">
        <v>40.17</v>
      </c>
      <c r="I591" s="107"/>
      <c r="J591" s="343">
        <f>ROUND(I591*H591,2)</f>
        <v>0</v>
      </c>
      <c r="K591" s="340" t="s">
        <v>169</v>
      </c>
      <c r="L591" s="38"/>
      <c r="M591" s="108" t="s">
        <v>5</v>
      </c>
      <c r="N591" s="109" t="s">
        <v>53</v>
      </c>
      <c r="O591" s="39"/>
      <c r="P591" s="110">
        <f>O591*H591</f>
        <v>0</v>
      </c>
      <c r="Q591" s="110">
        <v>1E-05</v>
      </c>
      <c r="R591" s="110">
        <f>Q591*H591</f>
        <v>0.00040170000000000006</v>
      </c>
      <c r="S591" s="110">
        <v>0</v>
      </c>
      <c r="T591" s="111">
        <f>S591*H591</f>
        <v>0</v>
      </c>
      <c r="AR591" s="24" t="s">
        <v>333</v>
      </c>
      <c r="AT591" s="24" t="s">
        <v>165</v>
      </c>
      <c r="AU591" s="24" t="s">
        <v>90</v>
      </c>
      <c r="AY591" s="24" t="s">
        <v>163</v>
      </c>
      <c r="BE591" s="112">
        <f>IF(N591="základní",J591,0)</f>
        <v>0</v>
      </c>
      <c r="BF591" s="112">
        <f>IF(N591="snížená",J591,0)</f>
        <v>0</v>
      </c>
      <c r="BG591" s="112">
        <f>IF(N591="zákl. přenesená",J591,0)</f>
        <v>0</v>
      </c>
      <c r="BH591" s="112">
        <f>IF(N591="sníž. přenesená",J591,0)</f>
        <v>0</v>
      </c>
      <c r="BI591" s="112">
        <f>IF(N591="nulová",J591,0)</f>
        <v>0</v>
      </c>
      <c r="BJ591" s="24" t="s">
        <v>44</v>
      </c>
      <c r="BK591" s="112">
        <f>ROUND(I591*H591,2)</f>
        <v>0</v>
      </c>
      <c r="BL591" s="24" t="s">
        <v>333</v>
      </c>
      <c r="BM591" s="24" t="s">
        <v>780</v>
      </c>
    </row>
    <row r="592" spans="1:63" s="10" customFormat="1" ht="37.35" customHeight="1">
      <c r="A592" s="330"/>
      <c r="B592" s="331"/>
      <c r="C592" s="330"/>
      <c r="D592" s="335" t="s">
        <v>81</v>
      </c>
      <c r="E592" s="380" t="s">
        <v>618</v>
      </c>
      <c r="F592" s="380" t="s">
        <v>619</v>
      </c>
      <c r="G592" s="330"/>
      <c r="H592" s="330"/>
      <c r="I592" s="330"/>
      <c r="J592" s="381">
        <f>BK592</f>
        <v>0</v>
      </c>
      <c r="K592" s="330"/>
      <c r="L592" s="99"/>
      <c r="M592" s="101"/>
      <c r="N592" s="102"/>
      <c r="O592" s="102"/>
      <c r="P592" s="103">
        <f>SUM(P593:P597)</f>
        <v>0</v>
      </c>
      <c r="Q592" s="102"/>
      <c r="R592" s="103">
        <f>SUM(R593:R597)</f>
        <v>0</v>
      </c>
      <c r="S592" s="102"/>
      <c r="T592" s="104">
        <f>SUM(T593:T597)</f>
        <v>0</v>
      </c>
      <c r="AR592" s="100" t="s">
        <v>96</v>
      </c>
      <c r="AT592" s="105" t="s">
        <v>81</v>
      </c>
      <c r="AU592" s="105" t="s">
        <v>82</v>
      </c>
      <c r="AY592" s="100" t="s">
        <v>163</v>
      </c>
      <c r="BK592" s="106">
        <f>SUM(BK593:BK597)</f>
        <v>0</v>
      </c>
    </row>
    <row r="593" spans="1:65" s="1" customFormat="1" ht="22.5" customHeight="1">
      <c r="A593" s="267"/>
      <c r="B593" s="268"/>
      <c r="C593" s="338" t="s">
        <v>610</v>
      </c>
      <c r="D593" s="338" t="s">
        <v>165</v>
      </c>
      <c r="E593" s="339" t="s">
        <v>621</v>
      </c>
      <c r="F593" s="340" t="s">
        <v>622</v>
      </c>
      <c r="G593" s="341" t="s">
        <v>623</v>
      </c>
      <c r="H593" s="342">
        <v>18</v>
      </c>
      <c r="I593" s="107"/>
      <c r="J593" s="343">
        <f>ROUND(I593*H593,2)</f>
        <v>0</v>
      </c>
      <c r="K593" s="340" t="s">
        <v>169</v>
      </c>
      <c r="L593" s="38"/>
      <c r="M593" s="108" t="s">
        <v>5</v>
      </c>
      <c r="N593" s="109" t="s">
        <v>53</v>
      </c>
      <c r="O593" s="39"/>
      <c r="P593" s="110">
        <f>O593*H593</f>
        <v>0</v>
      </c>
      <c r="Q593" s="110">
        <v>0</v>
      </c>
      <c r="R593" s="110">
        <f>Q593*H593</f>
        <v>0</v>
      </c>
      <c r="S593" s="110">
        <v>0</v>
      </c>
      <c r="T593" s="111">
        <f>S593*H593</f>
        <v>0</v>
      </c>
      <c r="AR593" s="24" t="s">
        <v>624</v>
      </c>
      <c r="AT593" s="24" t="s">
        <v>165</v>
      </c>
      <c r="AU593" s="24" t="s">
        <v>44</v>
      </c>
      <c r="AY593" s="24" t="s">
        <v>163</v>
      </c>
      <c r="BE593" s="112">
        <f>IF(N593="základní",J593,0)</f>
        <v>0</v>
      </c>
      <c r="BF593" s="112">
        <f>IF(N593="snížená",J593,0)</f>
        <v>0</v>
      </c>
      <c r="BG593" s="112">
        <f>IF(N593="zákl. přenesená",J593,0)</f>
        <v>0</v>
      </c>
      <c r="BH593" s="112">
        <f>IF(N593="sníž. přenesená",J593,0)</f>
        <v>0</v>
      </c>
      <c r="BI593" s="112">
        <f>IF(N593="nulová",J593,0)</f>
        <v>0</v>
      </c>
      <c r="BJ593" s="24" t="s">
        <v>44</v>
      </c>
      <c r="BK593" s="112">
        <f>ROUND(I593*H593,2)</f>
        <v>0</v>
      </c>
      <c r="BL593" s="24" t="s">
        <v>624</v>
      </c>
      <c r="BM593" s="24" t="s">
        <v>781</v>
      </c>
    </row>
    <row r="594" spans="1:51" s="11" customFormat="1" ht="13.5">
      <c r="A594" s="344"/>
      <c r="B594" s="345"/>
      <c r="C594" s="344"/>
      <c r="D594" s="346" t="s">
        <v>171</v>
      </c>
      <c r="E594" s="347" t="s">
        <v>5</v>
      </c>
      <c r="F594" s="348" t="s">
        <v>626</v>
      </c>
      <c r="G594" s="344"/>
      <c r="H594" s="349" t="s">
        <v>5</v>
      </c>
      <c r="I594" s="344"/>
      <c r="J594" s="344"/>
      <c r="K594" s="344"/>
      <c r="L594" s="113"/>
      <c r="M594" s="116"/>
      <c r="N594" s="117"/>
      <c r="O594" s="117"/>
      <c r="P594" s="117"/>
      <c r="Q594" s="117"/>
      <c r="R594" s="117"/>
      <c r="S594" s="117"/>
      <c r="T594" s="118"/>
      <c r="AT594" s="114" t="s">
        <v>171</v>
      </c>
      <c r="AU594" s="114" t="s">
        <v>44</v>
      </c>
      <c r="AV594" s="11" t="s">
        <v>44</v>
      </c>
      <c r="AW594" s="11" t="s">
        <v>42</v>
      </c>
      <c r="AX594" s="11" t="s">
        <v>82</v>
      </c>
      <c r="AY594" s="114" t="s">
        <v>163</v>
      </c>
    </row>
    <row r="595" spans="1:51" s="11" customFormat="1" ht="13.5">
      <c r="A595" s="344"/>
      <c r="B595" s="345"/>
      <c r="C595" s="344"/>
      <c r="D595" s="346" t="s">
        <v>171</v>
      </c>
      <c r="E595" s="347" t="s">
        <v>5</v>
      </c>
      <c r="F595" s="348" t="s">
        <v>627</v>
      </c>
      <c r="G595" s="344"/>
      <c r="H595" s="349" t="s">
        <v>5</v>
      </c>
      <c r="I595" s="344"/>
      <c r="J595" s="344"/>
      <c r="K595" s="344"/>
      <c r="L595" s="113"/>
      <c r="M595" s="116"/>
      <c r="N595" s="117"/>
      <c r="O595" s="117"/>
      <c r="P595" s="117"/>
      <c r="Q595" s="117"/>
      <c r="R595" s="117"/>
      <c r="S595" s="117"/>
      <c r="T595" s="118"/>
      <c r="AT595" s="114" t="s">
        <v>171</v>
      </c>
      <c r="AU595" s="114" t="s">
        <v>44</v>
      </c>
      <c r="AV595" s="11" t="s">
        <v>44</v>
      </c>
      <c r="AW595" s="11" t="s">
        <v>42</v>
      </c>
      <c r="AX595" s="11" t="s">
        <v>82</v>
      </c>
      <c r="AY595" s="114" t="s">
        <v>163</v>
      </c>
    </row>
    <row r="596" spans="1:51" s="12" customFormat="1" ht="13.5">
      <c r="A596" s="350"/>
      <c r="B596" s="351"/>
      <c r="C596" s="350"/>
      <c r="D596" s="346" t="s">
        <v>171</v>
      </c>
      <c r="E596" s="352" t="s">
        <v>5</v>
      </c>
      <c r="F596" s="353" t="s">
        <v>782</v>
      </c>
      <c r="G596" s="350"/>
      <c r="H596" s="354">
        <v>18</v>
      </c>
      <c r="I596" s="350"/>
      <c r="J596" s="350"/>
      <c r="K596" s="350"/>
      <c r="L596" s="119"/>
      <c r="M596" s="122"/>
      <c r="N596" s="123"/>
      <c r="O596" s="123"/>
      <c r="P596" s="123"/>
      <c r="Q596" s="123"/>
      <c r="R596" s="123"/>
      <c r="S596" s="123"/>
      <c r="T596" s="124"/>
      <c r="AT596" s="120" t="s">
        <v>171</v>
      </c>
      <c r="AU596" s="120" t="s">
        <v>44</v>
      </c>
      <c r="AV596" s="12" t="s">
        <v>90</v>
      </c>
      <c r="AW596" s="12" t="s">
        <v>42</v>
      </c>
      <c r="AX596" s="12" t="s">
        <v>82</v>
      </c>
      <c r="AY596" s="120" t="s">
        <v>163</v>
      </c>
    </row>
    <row r="597" spans="1:51" s="14" customFormat="1" ht="13.5">
      <c r="A597" s="360"/>
      <c r="B597" s="361"/>
      <c r="C597" s="360"/>
      <c r="D597" s="346" t="s">
        <v>171</v>
      </c>
      <c r="E597" s="373" t="s">
        <v>5</v>
      </c>
      <c r="F597" s="374" t="s">
        <v>185</v>
      </c>
      <c r="G597" s="360"/>
      <c r="H597" s="375">
        <v>18</v>
      </c>
      <c r="I597" s="360"/>
      <c r="J597" s="360"/>
      <c r="K597" s="360"/>
      <c r="L597" s="130"/>
      <c r="M597" s="131"/>
      <c r="N597" s="132"/>
      <c r="O597" s="132"/>
      <c r="P597" s="132"/>
      <c r="Q597" s="132"/>
      <c r="R597" s="132"/>
      <c r="S597" s="132"/>
      <c r="T597" s="133"/>
      <c r="AT597" s="134" t="s">
        <v>171</v>
      </c>
      <c r="AU597" s="134" t="s">
        <v>44</v>
      </c>
      <c r="AV597" s="14" t="s">
        <v>96</v>
      </c>
      <c r="AW597" s="14" t="s">
        <v>42</v>
      </c>
      <c r="AX597" s="14" t="s">
        <v>44</v>
      </c>
      <c r="AY597" s="134" t="s">
        <v>163</v>
      </c>
    </row>
    <row r="598" spans="1:63" s="10" customFormat="1" ht="37.35" customHeight="1">
      <c r="A598" s="330"/>
      <c r="B598" s="331"/>
      <c r="C598" s="330"/>
      <c r="D598" s="332" t="s">
        <v>81</v>
      </c>
      <c r="E598" s="333" t="s">
        <v>629</v>
      </c>
      <c r="F598" s="333" t="s">
        <v>630</v>
      </c>
      <c r="G598" s="330"/>
      <c r="H598" s="330"/>
      <c r="I598" s="330"/>
      <c r="J598" s="334">
        <f>BK598</f>
        <v>0</v>
      </c>
      <c r="K598" s="330"/>
      <c r="L598" s="99"/>
      <c r="M598" s="101"/>
      <c r="N598" s="102"/>
      <c r="O598" s="102"/>
      <c r="P598" s="103">
        <f>P599+P601</f>
        <v>0</v>
      </c>
      <c r="Q598" s="102"/>
      <c r="R598" s="103">
        <f>R599+R601</f>
        <v>0</v>
      </c>
      <c r="S598" s="102"/>
      <c r="T598" s="104">
        <f>T599+T601</f>
        <v>0</v>
      </c>
      <c r="AR598" s="100" t="s">
        <v>99</v>
      </c>
      <c r="AT598" s="105" t="s">
        <v>81</v>
      </c>
      <c r="AU598" s="105" t="s">
        <v>82</v>
      </c>
      <c r="AY598" s="100" t="s">
        <v>163</v>
      </c>
      <c r="BK598" s="106">
        <f>BK599+BK601</f>
        <v>0</v>
      </c>
    </row>
    <row r="599" spans="1:63" s="10" customFormat="1" ht="19.9" customHeight="1">
      <c r="A599" s="330"/>
      <c r="B599" s="331"/>
      <c r="C599" s="330"/>
      <c r="D599" s="335" t="s">
        <v>81</v>
      </c>
      <c r="E599" s="336" t="s">
        <v>631</v>
      </c>
      <c r="F599" s="336" t="s">
        <v>632</v>
      </c>
      <c r="G599" s="330"/>
      <c r="H599" s="330"/>
      <c r="I599" s="330"/>
      <c r="J599" s="337">
        <f>BK599</f>
        <v>0</v>
      </c>
      <c r="K599" s="330"/>
      <c r="L599" s="99"/>
      <c r="M599" s="101"/>
      <c r="N599" s="102"/>
      <c r="O599" s="102"/>
      <c r="P599" s="103">
        <f>P600</f>
        <v>0</v>
      </c>
      <c r="Q599" s="102"/>
      <c r="R599" s="103">
        <f>R600</f>
        <v>0</v>
      </c>
      <c r="S599" s="102"/>
      <c r="T599" s="104">
        <f>T600</f>
        <v>0</v>
      </c>
      <c r="AR599" s="100" t="s">
        <v>99</v>
      </c>
      <c r="AT599" s="105" t="s">
        <v>81</v>
      </c>
      <c r="AU599" s="105" t="s">
        <v>44</v>
      </c>
      <c r="AY599" s="100" t="s">
        <v>163</v>
      </c>
      <c r="BK599" s="106">
        <f>BK600</f>
        <v>0</v>
      </c>
    </row>
    <row r="600" spans="1:65" s="1" customFormat="1" ht="22.5" customHeight="1">
      <c r="A600" s="267"/>
      <c r="B600" s="268"/>
      <c r="C600" s="338" t="s">
        <v>614</v>
      </c>
      <c r="D600" s="338" t="s">
        <v>165</v>
      </c>
      <c r="E600" s="339" t="s">
        <v>634</v>
      </c>
      <c r="F600" s="340" t="s">
        <v>635</v>
      </c>
      <c r="G600" s="341" t="s">
        <v>168</v>
      </c>
      <c r="H600" s="342">
        <v>1</v>
      </c>
      <c r="I600" s="107"/>
      <c r="J600" s="343">
        <f>ROUND(I600*H600,2)</f>
        <v>0</v>
      </c>
      <c r="K600" s="340" t="s">
        <v>169</v>
      </c>
      <c r="L600" s="38"/>
      <c r="M600" s="108" t="s">
        <v>5</v>
      </c>
      <c r="N600" s="109" t="s">
        <v>53</v>
      </c>
      <c r="O600" s="39"/>
      <c r="P600" s="110">
        <f>O600*H600</f>
        <v>0</v>
      </c>
      <c r="Q600" s="110">
        <v>0</v>
      </c>
      <c r="R600" s="110">
        <f>Q600*H600</f>
        <v>0</v>
      </c>
      <c r="S600" s="110">
        <v>0</v>
      </c>
      <c r="T600" s="111">
        <f>S600*H600</f>
        <v>0</v>
      </c>
      <c r="AR600" s="24" t="s">
        <v>636</v>
      </c>
      <c r="AT600" s="24" t="s">
        <v>165</v>
      </c>
      <c r="AU600" s="24" t="s">
        <v>90</v>
      </c>
      <c r="AY600" s="24" t="s">
        <v>163</v>
      </c>
      <c r="BE600" s="112">
        <f>IF(N600="základní",J600,0)</f>
        <v>0</v>
      </c>
      <c r="BF600" s="112">
        <f>IF(N600="snížená",J600,0)</f>
        <v>0</v>
      </c>
      <c r="BG600" s="112">
        <f>IF(N600="zákl. přenesená",J600,0)</f>
        <v>0</v>
      </c>
      <c r="BH600" s="112">
        <f>IF(N600="sníž. přenesená",J600,0)</f>
        <v>0</v>
      </c>
      <c r="BI600" s="112">
        <f>IF(N600="nulová",J600,0)</f>
        <v>0</v>
      </c>
      <c r="BJ600" s="24" t="s">
        <v>44</v>
      </c>
      <c r="BK600" s="112">
        <f>ROUND(I600*H600,2)</f>
        <v>0</v>
      </c>
      <c r="BL600" s="24" t="s">
        <v>636</v>
      </c>
      <c r="BM600" s="24" t="s">
        <v>783</v>
      </c>
    </row>
    <row r="601" spans="1:63" s="10" customFormat="1" ht="29.85" customHeight="1">
      <c r="A601" s="330"/>
      <c r="B601" s="331"/>
      <c r="C601" s="330"/>
      <c r="D601" s="335" t="s">
        <v>81</v>
      </c>
      <c r="E601" s="336" t="s">
        <v>638</v>
      </c>
      <c r="F601" s="336" t="s">
        <v>639</v>
      </c>
      <c r="G601" s="330"/>
      <c r="H601" s="330"/>
      <c r="I601" s="330"/>
      <c r="J601" s="337">
        <f>BK601</f>
        <v>0</v>
      </c>
      <c r="K601" s="330"/>
      <c r="L601" s="99"/>
      <c r="M601" s="101"/>
      <c r="N601" s="102"/>
      <c r="O601" s="102"/>
      <c r="P601" s="103">
        <f>P602</f>
        <v>0</v>
      </c>
      <c r="Q601" s="102"/>
      <c r="R601" s="103">
        <f>R602</f>
        <v>0</v>
      </c>
      <c r="S601" s="102"/>
      <c r="T601" s="104">
        <f>T602</f>
        <v>0</v>
      </c>
      <c r="AR601" s="100" t="s">
        <v>99</v>
      </c>
      <c r="AT601" s="105" t="s">
        <v>81</v>
      </c>
      <c r="AU601" s="105" t="s">
        <v>44</v>
      </c>
      <c r="AY601" s="100" t="s">
        <v>163</v>
      </c>
      <c r="BK601" s="106">
        <f>BK602</f>
        <v>0</v>
      </c>
    </row>
    <row r="602" spans="1:65" s="1" customFormat="1" ht="31.5" customHeight="1">
      <c r="A602" s="267"/>
      <c r="B602" s="268"/>
      <c r="C602" s="338" t="s">
        <v>620</v>
      </c>
      <c r="D602" s="338" t="s">
        <v>165</v>
      </c>
      <c r="E602" s="339" t="s">
        <v>641</v>
      </c>
      <c r="F602" s="340" t="s">
        <v>642</v>
      </c>
      <c r="G602" s="341" t="s">
        <v>643</v>
      </c>
      <c r="H602" s="342">
        <v>268</v>
      </c>
      <c r="I602" s="107"/>
      <c r="J602" s="343">
        <f>ROUND(I602*H602,2)</f>
        <v>0</v>
      </c>
      <c r="K602" s="340" t="s">
        <v>169</v>
      </c>
      <c r="L602" s="38"/>
      <c r="M602" s="108" t="s">
        <v>5</v>
      </c>
      <c r="N602" s="141" t="s">
        <v>53</v>
      </c>
      <c r="O602" s="142"/>
      <c r="P602" s="143">
        <f>O602*H602</f>
        <v>0</v>
      </c>
      <c r="Q602" s="143">
        <v>0</v>
      </c>
      <c r="R602" s="143">
        <f>Q602*H602</f>
        <v>0</v>
      </c>
      <c r="S602" s="143">
        <v>0</v>
      </c>
      <c r="T602" s="144">
        <f>S602*H602</f>
        <v>0</v>
      </c>
      <c r="AR602" s="24" t="s">
        <v>636</v>
      </c>
      <c r="AT602" s="24" t="s">
        <v>165</v>
      </c>
      <c r="AU602" s="24" t="s">
        <v>90</v>
      </c>
      <c r="AY602" s="24" t="s">
        <v>163</v>
      </c>
      <c r="BE602" s="112">
        <f>IF(N602="základní",J602,0)</f>
        <v>0</v>
      </c>
      <c r="BF602" s="112">
        <f>IF(N602="snížená",J602,0)</f>
        <v>0</v>
      </c>
      <c r="BG602" s="112">
        <f>IF(N602="zákl. přenesená",J602,0)</f>
        <v>0</v>
      </c>
      <c r="BH602" s="112">
        <f>IF(N602="sníž. přenesená",J602,0)</f>
        <v>0</v>
      </c>
      <c r="BI602" s="112">
        <f>IF(N602="nulová",J602,0)</f>
        <v>0</v>
      </c>
      <c r="BJ602" s="24" t="s">
        <v>44</v>
      </c>
      <c r="BK602" s="112">
        <f>ROUND(I602*H602,2)</f>
        <v>0</v>
      </c>
      <c r="BL602" s="24" t="s">
        <v>636</v>
      </c>
      <c r="BM602" s="24" t="s">
        <v>784</v>
      </c>
    </row>
    <row r="603" spans="1:12" s="1" customFormat="1" ht="6.95" customHeight="1">
      <c r="A603" s="267"/>
      <c r="B603" s="294"/>
      <c r="C603" s="295"/>
      <c r="D603" s="295"/>
      <c r="E603" s="295"/>
      <c r="F603" s="295"/>
      <c r="G603" s="295"/>
      <c r="H603" s="295"/>
      <c r="I603" s="295"/>
      <c r="J603" s="295"/>
      <c r="K603" s="295"/>
      <c r="L603" s="38"/>
    </row>
  </sheetData>
  <sheetProtection password="C712" sheet="1" objects="1" scenarios="1"/>
  <autoFilter ref="C89:K602"/>
  <mergeCells count="9">
    <mergeCell ref="E80:H80"/>
    <mergeCell ref="E82:H8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699"/>
  <sheetViews>
    <sheetView showGridLines="0" workbookViewId="0" topLeftCell="A1">
      <pane ySplit="1" topLeftCell="A683" activePane="bottomLeft" state="frozen"/>
      <selection pane="bottomLeft" activeCell="I698" sqref="I698"/>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8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89"/>
      <c r="C1" s="89"/>
      <c r="D1" s="90" t="s">
        <v>1</v>
      </c>
      <c r="E1" s="89"/>
      <c r="F1" s="91" t="s">
        <v>120</v>
      </c>
      <c r="G1" s="524" t="s">
        <v>121</v>
      </c>
      <c r="H1" s="524"/>
      <c r="I1" s="92"/>
      <c r="J1" s="91" t="s">
        <v>122</v>
      </c>
      <c r="K1" s="90" t="s">
        <v>123</v>
      </c>
      <c r="L1" s="91" t="s">
        <v>124</v>
      </c>
      <c r="M1" s="91"/>
      <c r="N1" s="91"/>
      <c r="O1" s="91"/>
      <c r="P1" s="91"/>
      <c r="Q1" s="91"/>
      <c r="R1" s="91"/>
      <c r="S1" s="91"/>
      <c r="T1" s="91"/>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46" ht="36.95" customHeight="1">
      <c r="A2" s="258"/>
      <c r="B2" s="258"/>
      <c r="C2" s="258"/>
      <c r="D2" s="258"/>
      <c r="E2" s="258"/>
      <c r="F2" s="258"/>
      <c r="G2" s="258"/>
      <c r="H2" s="258"/>
      <c r="I2" s="258"/>
      <c r="J2" s="258"/>
      <c r="K2" s="258"/>
      <c r="L2" s="464" t="s">
        <v>8</v>
      </c>
      <c r="M2" s="465"/>
      <c r="N2" s="465"/>
      <c r="O2" s="465"/>
      <c r="P2" s="465"/>
      <c r="Q2" s="465"/>
      <c r="R2" s="465"/>
      <c r="S2" s="465"/>
      <c r="T2" s="465"/>
      <c r="U2" s="465"/>
      <c r="V2" s="465"/>
      <c r="AT2" s="24" t="s">
        <v>95</v>
      </c>
    </row>
    <row r="3" spans="1:46" ht="6.95" customHeight="1">
      <c r="A3" s="258"/>
      <c r="B3" s="259"/>
      <c r="C3" s="260"/>
      <c r="D3" s="260"/>
      <c r="E3" s="260"/>
      <c r="F3" s="260"/>
      <c r="G3" s="260"/>
      <c r="H3" s="260"/>
      <c r="I3" s="260"/>
      <c r="J3" s="260"/>
      <c r="K3" s="261"/>
      <c r="AT3" s="24" t="s">
        <v>90</v>
      </c>
    </row>
    <row r="4" spans="1:46" ht="36.95" customHeight="1">
      <c r="A4" s="258"/>
      <c r="B4" s="262"/>
      <c r="C4" s="263"/>
      <c r="D4" s="264" t="s">
        <v>125</v>
      </c>
      <c r="E4" s="263"/>
      <c r="F4" s="263"/>
      <c r="G4" s="263"/>
      <c r="H4" s="263"/>
      <c r="I4" s="263"/>
      <c r="J4" s="263"/>
      <c r="K4" s="265"/>
      <c r="M4" s="31" t="s">
        <v>13</v>
      </c>
      <c r="AT4" s="24" t="s">
        <v>6</v>
      </c>
    </row>
    <row r="5" spans="1:11" ht="6.95" customHeight="1">
      <c r="A5" s="258"/>
      <c r="B5" s="262"/>
      <c r="C5" s="263"/>
      <c r="D5" s="263"/>
      <c r="E5" s="263"/>
      <c r="F5" s="263"/>
      <c r="G5" s="263"/>
      <c r="H5" s="263"/>
      <c r="I5" s="263"/>
      <c r="J5" s="263"/>
      <c r="K5" s="265"/>
    </row>
    <row r="6" spans="1:11" ht="15">
      <c r="A6" s="258"/>
      <c r="B6" s="262"/>
      <c r="C6" s="263"/>
      <c r="D6" s="266" t="s">
        <v>19</v>
      </c>
      <c r="E6" s="263"/>
      <c r="F6" s="263"/>
      <c r="G6" s="263"/>
      <c r="H6" s="263"/>
      <c r="I6" s="263"/>
      <c r="J6" s="263"/>
      <c r="K6" s="265"/>
    </row>
    <row r="7" spans="1:11" ht="22.5" customHeight="1">
      <c r="A7" s="258"/>
      <c r="B7" s="262"/>
      <c r="C7" s="263"/>
      <c r="D7" s="263"/>
      <c r="E7" s="525" t="str">
        <f>'Rekapitulace stavby'!K6</f>
        <v>Výměna nevyhovujících požárních uzávěrů objektů - Masarykova nemocnice Úl.</v>
      </c>
      <c r="F7" s="526"/>
      <c r="G7" s="526"/>
      <c r="H7" s="526"/>
      <c r="I7" s="263"/>
      <c r="J7" s="263"/>
      <c r="K7" s="265"/>
    </row>
    <row r="8" spans="1:11" s="1" customFormat="1" ht="15">
      <c r="A8" s="267"/>
      <c r="B8" s="268"/>
      <c r="C8" s="269"/>
      <c r="D8" s="266" t="s">
        <v>126</v>
      </c>
      <c r="E8" s="269"/>
      <c r="F8" s="269"/>
      <c r="G8" s="269"/>
      <c r="H8" s="269"/>
      <c r="I8" s="269"/>
      <c r="J8" s="269"/>
      <c r="K8" s="270"/>
    </row>
    <row r="9" spans="1:11" s="1" customFormat="1" ht="36.95" customHeight="1">
      <c r="A9" s="267"/>
      <c r="B9" s="268"/>
      <c r="C9" s="269"/>
      <c r="D9" s="269"/>
      <c r="E9" s="527" t="s">
        <v>785</v>
      </c>
      <c r="F9" s="528"/>
      <c r="G9" s="528"/>
      <c r="H9" s="528"/>
      <c r="I9" s="269"/>
      <c r="J9" s="269"/>
      <c r="K9" s="270"/>
    </row>
    <row r="10" spans="1:11" s="1" customFormat="1" ht="13.5">
      <c r="A10" s="267"/>
      <c r="B10" s="268"/>
      <c r="C10" s="269"/>
      <c r="D10" s="269"/>
      <c r="E10" s="269"/>
      <c r="F10" s="269"/>
      <c r="G10" s="269"/>
      <c r="H10" s="269"/>
      <c r="I10" s="269"/>
      <c r="J10" s="269"/>
      <c r="K10" s="270"/>
    </row>
    <row r="11" spans="1:11" s="1" customFormat="1" ht="14.45" customHeight="1">
      <c r="A11" s="267"/>
      <c r="B11" s="268"/>
      <c r="C11" s="269"/>
      <c r="D11" s="266" t="s">
        <v>21</v>
      </c>
      <c r="E11" s="269"/>
      <c r="F11" s="271" t="s">
        <v>22</v>
      </c>
      <c r="G11" s="269"/>
      <c r="H11" s="269"/>
      <c r="I11" s="266" t="s">
        <v>23</v>
      </c>
      <c r="J11" s="271" t="s">
        <v>24</v>
      </c>
      <c r="K11" s="270"/>
    </row>
    <row r="12" spans="1:11" s="1" customFormat="1" ht="14.45" customHeight="1">
      <c r="A12" s="267"/>
      <c r="B12" s="268"/>
      <c r="C12" s="269"/>
      <c r="D12" s="266" t="s">
        <v>25</v>
      </c>
      <c r="E12" s="269"/>
      <c r="F12" s="271" t="s">
        <v>26</v>
      </c>
      <c r="G12" s="269"/>
      <c r="H12" s="269"/>
      <c r="I12" s="266" t="s">
        <v>27</v>
      </c>
      <c r="J12" s="272" t="str">
        <f>'Rekapitulace stavby'!AN8</f>
        <v>09.02.2017</v>
      </c>
      <c r="K12" s="270"/>
    </row>
    <row r="13" spans="1:11" s="1" customFormat="1" ht="21.75" customHeight="1">
      <c r="A13" s="267"/>
      <c r="B13" s="268"/>
      <c r="C13" s="269"/>
      <c r="D13" s="273" t="s">
        <v>29</v>
      </c>
      <c r="E13" s="269"/>
      <c r="F13" s="274" t="s">
        <v>30</v>
      </c>
      <c r="G13" s="269"/>
      <c r="H13" s="269"/>
      <c r="I13" s="273" t="s">
        <v>31</v>
      </c>
      <c r="J13" s="382" t="s">
        <v>32</v>
      </c>
      <c r="K13" s="270"/>
    </row>
    <row r="14" spans="1:11" s="1" customFormat="1" ht="14.45" customHeight="1">
      <c r="A14" s="267"/>
      <c r="B14" s="268"/>
      <c r="C14" s="269"/>
      <c r="D14" s="266" t="s">
        <v>33</v>
      </c>
      <c r="E14" s="269"/>
      <c r="F14" s="269"/>
      <c r="G14" s="269"/>
      <c r="H14" s="269"/>
      <c r="I14" s="266" t="s">
        <v>34</v>
      </c>
      <c r="J14" s="271" t="s">
        <v>35</v>
      </c>
      <c r="K14" s="270"/>
    </row>
    <row r="15" spans="1:11" s="1" customFormat="1" ht="18" customHeight="1">
      <c r="A15" s="267"/>
      <c r="B15" s="268"/>
      <c r="C15" s="269"/>
      <c r="D15" s="269"/>
      <c r="E15" s="271" t="s">
        <v>36</v>
      </c>
      <c r="F15" s="269"/>
      <c r="G15" s="269"/>
      <c r="H15" s="269"/>
      <c r="I15" s="266" t="s">
        <v>37</v>
      </c>
      <c r="J15" s="271" t="s">
        <v>38</v>
      </c>
      <c r="K15" s="270"/>
    </row>
    <row r="16" spans="1:11" s="1" customFormat="1" ht="6.95" customHeight="1">
      <c r="A16" s="267"/>
      <c r="B16" s="268"/>
      <c r="C16" s="269"/>
      <c r="D16" s="269"/>
      <c r="E16" s="269"/>
      <c r="F16" s="269"/>
      <c r="G16" s="269"/>
      <c r="H16" s="269"/>
      <c r="I16" s="269"/>
      <c r="J16" s="269"/>
      <c r="K16" s="270"/>
    </row>
    <row r="17" spans="1:11" s="1" customFormat="1" ht="14.45" customHeight="1">
      <c r="A17" s="267"/>
      <c r="B17" s="268"/>
      <c r="C17" s="269"/>
      <c r="D17" s="266" t="s">
        <v>39</v>
      </c>
      <c r="E17" s="269"/>
      <c r="F17" s="269"/>
      <c r="G17" s="269"/>
      <c r="H17" s="269"/>
      <c r="I17" s="266" t="s">
        <v>34</v>
      </c>
      <c r="J17" s="271" t="str">
        <f>IF('Rekapitulace stavby'!AN13="Vyplň údaj","",IF('Rekapitulace stavby'!AN13="","",'Rekapitulace stavby'!AN13))</f>
        <v/>
      </c>
      <c r="K17" s="270"/>
    </row>
    <row r="18" spans="1:11" s="1" customFormat="1" ht="18" customHeight="1">
      <c r="A18" s="267"/>
      <c r="B18" s="268"/>
      <c r="C18" s="269"/>
      <c r="D18" s="269"/>
      <c r="E18" s="271" t="str">
        <f>IF('Rekapitulace stavby'!E14="Vyplň údaj","",IF('Rekapitulace stavby'!E14="","",'Rekapitulace stavby'!E14))</f>
        <v/>
      </c>
      <c r="F18" s="269"/>
      <c r="G18" s="269"/>
      <c r="H18" s="269"/>
      <c r="I18" s="266" t="s">
        <v>37</v>
      </c>
      <c r="J18" s="271" t="str">
        <f>IF('Rekapitulace stavby'!AN14="Vyplň údaj","",IF('Rekapitulace stavby'!AN14="","",'Rekapitulace stavby'!AN14))</f>
        <v/>
      </c>
      <c r="K18" s="270"/>
    </row>
    <row r="19" spans="1:11" s="1" customFormat="1" ht="6.95" customHeight="1">
      <c r="A19" s="267"/>
      <c r="B19" s="268"/>
      <c r="C19" s="269"/>
      <c r="D19" s="269"/>
      <c r="E19" s="269"/>
      <c r="F19" s="269"/>
      <c r="G19" s="269"/>
      <c r="H19" s="269"/>
      <c r="I19" s="269"/>
      <c r="J19" s="269"/>
      <c r="K19" s="270"/>
    </row>
    <row r="20" spans="1:11" s="1" customFormat="1" ht="14.45" customHeight="1">
      <c r="A20" s="267"/>
      <c r="B20" s="268"/>
      <c r="C20" s="269"/>
      <c r="D20" s="266" t="s">
        <v>41</v>
      </c>
      <c r="E20" s="269"/>
      <c r="F20" s="269"/>
      <c r="G20" s="269"/>
      <c r="H20" s="269"/>
      <c r="I20" s="266" t="s">
        <v>34</v>
      </c>
      <c r="J20" s="271" t="s">
        <v>5</v>
      </c>
      <c r="K20" s="270"/>
    </row>
    <row r="21" spans="1:11" s="1" customFormat="1" ht="18" customHeight="1">
      <c r="A21" s="267"/>
      <c r="B21" s="268"/>
      <c r="C21" s="269"/>
      <c r="D21" s="269"/>
      <c r="E21" s="271" t="s">
        <v>43</v>
      </c>
      <c r="F21" s="269"/>
      <c r="G21" s="269"/>
      <c r="H21" s="269"/>
      <c r="I21" s="266" t="s">
        <v>37</v>
      </c>
      <c r="J21" s="271" t="s">
        <v>5</v>
      </c>
      <c r="K21" s="270"/>
    </row>
    <row r="22" spans="1:11" s="1" customFormat="1" ht="6.95" customHeight="1">
      <c r="A22" s="267"/>
      <c r="B22" s="268"/>
      <c r="C22" s="269"/>
      <c r="D22" s="269"/>
      <c r="E22" s="269"/>
      <c r="F22" s="269"/>
      <c r="G22" s="269"/>
      <c r="H22" s="269"/>
      <c r="I22" s="269"/>
      <c r="J22" s="269"/>
      <c r="K22" s="270"/>
    </row>
    <row r="23" spans="1:11" s="1" customFormat="1" ht="14.45" customHeight="1">
      <c r="A23" s="267"/>
      <c r="B23" s="268"/>
      <c r="C23" s="269"/>
      <c r="D23" s="266" t="s">
        <v>45</v>
      </c>
      <c r="E23" s="269"/>
      <c r="F23" s="269"/>
      <c r="G23" s="269"/>
      <c r="H23" s="269"/>
      <c r="I23" s="269"/>
      <c r="J23" s="269"/>
      <c r="K23" s="270"/>
    </row>
    <row r="24" spans="1:11" s="6" customFormat="1" ht="63" customHeight="1">
      <c r="A24" s="275"/>
      <c r="B24" s="276"/>
      <c r="C24" s="277"/>
      <c r="D24" s="277"/>
      <c r="E24" s="529" t="s">
        <v>47</v>
      </c>
      <c r="F24" s="529"/>
      <c r="G24" s="529"/>
      <c r="H24" s="529"/>
      <c r="I24" s="277"/>
      <c r="J24" s="277"/>
      <c r="K24" s="278"/>
    </row>
    <row r="25" spans="1:11" s="1" customFormat="1" ht="6.95" customHeight="1">
      <c r="A25" s="267"/>
      <c r="B25" s="268"/>
      <c r="C25" s="269"/>
      <c r="D25" s="269"/>
      <c r="E25" s="269"/>
      <c r="F25" s="269"/>
      <c r="G25" s="269"/>
      <c r="H25" s="269"/>
      <c r="I25" s="269"/>
      <c r="J25" s="269"/>
      <c r="K25" s="270"/>
    </row>
    <row r="26" spans="1:11" s="1" customFormat="1" ht="6.95" customHeight="1">
      <c r="A26" s="267"/>
      <c r="B26" s="268"/>
      <c r="C26" s="269"/>
      <c r="D26" s="279"/>
      <c r="E26" s="279"/>
      <c r="F26" s="279"/>
      <c r="G26" s="279"/>
      <c r="H26" s="279"/>
      <c r="I26" s="279"/>
      <c r="J26" s="279"/>
      <c r="K26" s="280"/>
    </row>
    <row r="27" spans="1:11" s="1" customFormat="1" ht="25.35" customHeight="1">
      <c r="A27" s="267"/>
      <c r="B27" s="268"/>
      <c r="C27" s="269"/>
      <c r="D27" s="281" t="s">
        <v>48</v>
      </c>
      <c r="E27" s="269"/>
      <c r="F27" s="269"/>
      <c r="G27" s="269"/>
      <c r="H27" s="269"/>
      <c r="I27" s="269"/>
      <c r="J27" s="282">
        <f>ROUND(J90,0)</f>
        <v>0</v>
      </c>
      <c r="K27" s="270"/>
    </row>
    <row r="28" spans="1:11" s="1" customFormat="1" ht="6.95" customHeight="1">
      <c r="A28" s="267"/>
      <c r="B28" s="268"/>
      <c r="C28" s="269"/>
      <c r="D28" s="279"/>
      <c r="E28" s="279"/>
      <c r="F28" s="279"/>
      <c r="G28" s="279"/>
      <c r="H28" s="279"/>
      <c r="I28" s="279"/>
      <c r="J28" s="279"/>
      <c r="K28" s="280"/>
    </row>
    <row r="29" spans="1:11" s="1" customFormat="1" ht="14.45" customHeight="1">
      <c r="A29" s="267"/>
      <c r="B29" s="268"/>
      <c r="C29" s="269"/>
      <c r="D29" s="269"/>
      <c r="E29" s="269"/>
      <c r="F29" s="283" t="s">
        <v>50</v>
      </c>
      <c r="G29" s="269"/>
      <c r="H29" s="269"/>
      <c r="I29" s="283" t="s">
        <v>49</v>
      </c>
      <c r="J29" s="283" t="s">
        <v>51</v>
      </c>
      <c r="K29" s="270"/>
    </row>
    <row r="30" spans="1:11" s="1" customFormat="1" ht="14.45" customHeight="1">
      <c r="A30" s="267"/>
      <c r="B30" s="268"/>
      <c r="C30" s="269"/>
      <c r="D30" s="284" t="s">
        <v>52</v>
      </c>
      <c r="E30" s="284" t="s">
        <v>53</v>
      </c>
      <c r="F30" s="285">
        <f>ROUND(SUM(BE90:BE698),0)</f>
        <v>0</v>
      </c>
      <c r="G30" s="269"/>
      <c r="H30" s="269"/>
      <c r="I30" s="286">
        <v>0.21</v>
      </c>
      <c r="J30" s="285">
        <f>ROUND(ROUND((SUM(BE90:BE698)),0)*I30,1)</f>
        <v>0</v>
      </c>
      <c r="K30" s="270"/>
    </row>
    <row r="31" spans="1:11" s="1" customFormat="1" ht="14.45" customHeight="1">
      <c r="A31" s="267"/>
      <c r="B31" s="268"/>
      <c r="C31" s="269"/>
      <c r="D31" s="269"/>
      <c r="E31" s="284" t="s">
        <v>54</v>
      </c>
      <c r="F31" s="285">
        <f>ROUND(SUM(BF90:BF698),0)</f>
        <v>0</v>
      </c>
      <c r="G31" s="269"/>
      <c r="H31" s="269"/>
      <c r="I31" s="286">
        <v>0.15</v>
      </c>
      <c r="J31" s="285">
        <f>ROUND(ROUND((SUM(BF90:BF698)),0)*I31,1)</f>
        <v>0</v>
      </c>
      <c r="K31" s="270"/>
    </row>
    <row r="32" spans="1:11" s="1" customFormat="1" ht="14.45" customHeight="1" hidden="1">
      <c r="A32" s="267"/>
      <c r="B32" s="268"/>
      <c r="C32" s="269"/>
      <c r="D32" s="269"/>
      <c r="E32" s="284" t="s">
        <v>55</v>
      </c>
      <c r="F32" s="285">
        <f>ROUND(SUM(BG90:BG698),0)</f>
        <v>0</v>
      </c>
      <c r="G32" s="269"/>
      <c r="H32" s="269"/>
      <c r="I32" s="286">
        <v>0.21</v>
      </c>
      <c r="J32" s="285">
        <v>0</v>
      </c>
      <c r="K32" s="270"/>
    </row>
    <row r="33" spans="1:11" s="1" customFormat="1" ht="14.45" customHeight="1" hidden="1">
      <c r="A33" s="267"/>
      <c r="B33" s="268"/>
      <c r="C33" s="269"/>
      <c r="D33" s="269"/>
      <c r="E33" s="284" t="s">
        <v>56</v>
      </c>
      <c r="F33" s="285">
        <f>ROUND(SUM(BH90:BH698),0)</f>
        <v>0</v>
      </c>
      <c r="G33" s="269"/>
      <c r="H33" s="269"/>
      <c r="I33" s="286">
        <v>0.15</v>
      </c>
      <c r="J33" s="285">
        <v>0</v>
      </c>
      <c r="K33" s="270"/>
    </row>
    <row r="34" spans="1:11" s="1" customFormat="1" ht="14.45" customHeight="1" hidden="1">
      <c r="A34" s="267"/>
      <c r="B34" s="268"/>
      <c r="C34" s="269"/>
      <c r="D34" s="269"/>
      <c r="E34" s="284" t="s">
        <v>57</v>
      </c>
      <c r="F34" s="285">
        <f>ROUND(SUM(BI90:BI698),0)</f>
        <v>0</v>
      </c>
      <c r="G34" s="269"/>
      <c r="H34" s="269"/>
      <c r="I34" s="286">
        <v>0</v>
      </c>
      <c r="J34" s="285">
        <v>0</v>
      </c>
      <c r="K34" s="270"/>
    </row>
    <row r="35" spans="1:11" s="1" customFormat="1" ht="6.95" customHeight="1">
      <c r="A35" s="267"/>
      <c r="B35" s="268"/>
      <c r="C35" s="269"/>
      <c r="D35" s="269"/>
      <c r="E35" s="269"/>
      <c r="F35" s="269"/>
      <c r="G35" s="269"/>
      <c r="H35" s="269"/>
      <c r="I35" s="269"/>
      <c r="J35" s="269"/>
      <c r="K35" s="270"/>
    </row>
    <row r="36" spans="1:11" s="1" customFormat="1" ht="25.35" customHeight="1">
      <c r="A36" s="267"/>
      <c r="B36" s="268"/>
      <c r="C36" s="287"/>
      <c r="D36" s="288" t="s">
        <v>58</v>
      </c>
      <c r="E36" s="289"/>
      <c r="F36" s="289"/>
      <c r="G36" s="290" t="s">
        <v>59</v>
      </c>
      <c r="H36" s="291" t="s">
        <v>60</v>
      </c>
      <c r="I36" s="289"/>
      <c r="J36" s="292">
        <f>SUM(J27:J34)</f>
        <v>0</v>
      </c>
      <c r="K36" s="293"/>
    </row>
    <row r="37" spans="1:11" s="1" customFormat="1" ht="14.45" customHeight="1">
      <c r="A37" s="267"/>
      <c r="B37" s="294"/>
      <c r="C37" s="295"/>
      <c r="D37" s="295"/>
      <c r="E37" s="295"/>
      <c r="F37" s="295"/>
      <c r="G37" s="295"/>
      <c r="H37" s="295"/>
      <c r="I37" s="295"/>
      <c r="J37" s="295"/>
      <c r="K37" s="296"/>
    </row>
    <row r="38" spans="1:11" ht="13.5">
      <c r="A38" s="258"/>
      <c r="B38" s="258"/>
      <c r="C38" s="258"/>
      <c r="D38" s="258"/>
      <c r="E38" s="258"/>
      <c r="F38" s="258"/>
      <c r="G38" s="258"/>
      <c r="H38" s="258"/>
      <c r="I38" s="258"/>
      <c r="J38" s="258"/>
      <c r="K38" s="258"/>
    </row>
    <row r="39" spans="1:11" ht="13.5">
      <c r="A39" s="258"/>
      <c r="B39" s="258"/>
      <c r="C39" s="258"/>
      <c r="D39" s="258"/>
      <c r="E39" s="258"/>
      <c r="F39" s="258"/>
      <c r="G39" s="258"/>
      <c r="H39" s="258"/>
      <c r="I39" s="258"/>
      <c r="J39" s="258"/>
      <c r="K39" s="258"/>
    </row>
    <row r="40" spans="1:11" ht="13.5">
      <c r="A40" s="258"/>
      <c r="B40" s="258"/>
      <c r="C40" s="258"/>
      <c r="D40" s="258"/>
      <c r="E40" s="258"/>
      <c r="F40" s="258"/>
      <c r="G40" s="258"/>
      <c r="H40" s="258"/>
      <c r="I40" s="258"/>
      <c r="J40" s="258"/>
      <c r="K40" s="258"/>
    </row>
    <row r="41" spans="1:11" s="1" customFormat="1" ht="6.95" customHeight="1">
      <c r="A41" s="267"/>
      <c r="B41" s="297"/>
      <c r="C41" s="298"/>
      <c r="D41" s="298"/>
      <c r="E41" s="298"/>
      <c r="F41" s="298"/>
      <c r="G41" s="298"/>
      <c r="H41" s="298"/>
      <c r="I41" s="298"/>
      <c r="J41" s="298"/>
      <c r="K41" s="299"/>
    </row>
    <row r="42" spans="1:11" s="1" customFormat="1" ht="36.95" customHeight="1">
      <c r="A42" s="267"/>
      <c r="B42" s="268"/>
      <c r="C42" s="264" t="s">
        <v>128</v>
      </c>
      <c r="D42" s="269"/>
      <c r="E42" s="269"/>
      <c r="F42" s="269"/>
      <c r="G42" s="269"/>
      <c r="H42" s="269"/>
      <c r="I42" s="269"/>
      <c r="J42" s="269"/>
      <c r="K42" s="270"/>
    </row>
    <row r="43" spans="1:11" s="1" customFormat="1" ht="6.95" customHeight="1">
      <c r="A43" s="267"/>
      <c r="B43" s="268"/>
      <c r="C43" s="269"/>
      <c r="D43" s="269"/>
      <c r="E43" s="269"/>
      <c r="F43" s="269"/>
      <c r="G43" s="269"/>
      <c r="H43" s="269"/>
      <c r="I43" s="269"/>
      <c r="J43" s="269"/>
      <c r="K43" s="270"/>
    </row>
    <row r="44" spans="1:11" s="1" customFormat="1" ht="14.45" customHeight="1">
      <c r="A44" s="267"/>
      <c r="B44" s="268"/>
      <c r="C44" s="266" t="s">
        <v>19</v>
      </c>
      <c r="D44" s="269"/>
      <c r="E44" s="269"/>
      <c r="F44" s="269"/>
      <c r="G44" s="269"/>
      <c r="H44" s="269"/>
      <c r="I44" s="269"/>
      <c r="J44" s="269"/>
      <c r="K44" s="270"/>
    </row>
    <row r="45" spans="1:11" s="1" customFormat="1" ht="22.5" customHeight="1">
      <c r="A45" s="267"/>
      <c r="B45" s="268"/>
      <c r="C45" s="269"/>
      <c r="D45" s="269"/>
      <c r="E45" s="525" t="str">
        <f>E7</f>
        <v>Výměna nevyhovujících požárních uzávěrů objektů - Masarykova nemocnice Úl.</v>
      </c>
      <c r="F45" s="526"/>
      <c r="G45" s="526"/>
      <c r="H45" s="526"/>
      <c r="I45" s="269"/>
      <c r="J45" s="269"/>
      <c r="K45" s="270"/>
    </row>
    <row r="46" spans="1:11" s="1" customFormat="1" ht="14.45" customHeight="1">
      <c r="A46" s="267"/>
      <c r="B46" s="268"/>
      <c r="C46" s="266" t="s">
        <v>126</v>
      </c>
      <c r="D46" s="269"/>
      <c r="E46" s="269"/>
      <c r="F46" s="269"/>
      <c r="G46" s="269"/>
      <c r="H46" s="269"/>
      <c r="I46" s="269"/>
      <c r="J46" s="269"/>
      <c r="K46" s="270"/>
    </row>
    <row r="47" spans="1:11" s="1" customFormat="1" ht="23.25" customHeight="1">
      <c r="A47" s="267"/>
      <c r="B47" s="268"/>
      <c r="C47" s="269"/>
      <c r="D47" s="269"/>
      <c r="E47" s="527" t="str">
        <f>E9</f>
        <v>3 - Budova D1</v>
      </c>
      <c r="F47" s="528"/>
      <c r="G47" s="528"/>
      <c r="H47" s="528"/>
      <c r="I47" s="269"/>
      <c r="J47" s="269"/>
      <c r="K47" s="270"/>
    </row>
    <row r="48" spans="1:11" s="1" customFormat="1" ht="6.95" customHeight="1">
      <c r="A48" s="267"/>
      <c r="B48" s="268"/>
      <c r="C48" s="269"/>
      <c r="D48" s="269"/>
      <c r="E48" s="269"/>
      <c r="F48" s="269"/>
      <c r="G48" s="269"/>
      <c r="H48" s="269"/>
      <c r="I48" s="269"/>
      <c r="J48" s="269"/>
      <c r="K48" s="270"/>
    </row>
    <row r="49" spans="1:11" s="1" customFormat="1" ht="18" customHeight="1">
      <c r="A49" s="267"/>
      <c r="B49" s="268"/>
      <c r="C49" s="266" t="s">
        <v>25</v>
      </c>
      <c r="D49" s="269"/>
      <c r="E49" s="269"/>
      <c r="F49" s="271" t="str">
        <f>F12</f>
        <v>Ústí nad Labem</v>
      </c>
      <c r="G49" s="269"/>
      <c r="H49" s="269"/>
      <c r="I49" s="266" t="s">
        <v>27</v>
      </c>
      <c r="J49" s="272" t="str">
        <f>IF(J12="","",J12)</f>
        <v>09.02.2017</v>
      </c>
      <c r="K49" s="270"/>
    </row>
    <row r="50" spans="1:11" s="1" customFormat="1" ht="6.95" customHeight="1">
      <c r="A50" s="267"/>
      <c r="B50" s="268"/>
      <c r="C50" s="269"/>
      <c r="D50" s="269"/>
      <c r="E50" s="269"/>
      <c r="F50" s="269"/>
      <c r="G50" s="269"/>
      <c r="H50" s="269"/>
      <c r="I50" s="269"/>
      <c r="J50" s="269"/>
      <c r="K50" s="270"/>
    </row>
    <row r="51" spans="1:11" s="1" customFormat="1" ht="15">
      <c r="A51" s="267"/>
      <c r="B51" s="268"/>
      <c r="C51" s="266" t="s">
        <v>33</v>
      </c>
      <c r="D51" s="269"/>
      <c r="E51" s="269"/>
      <c r="F51" s="271" t="str">
        <f>E15</f>
        <v>Krajská zdravotní, a.s.</v>
      </c>
      <c r="G51" s="269"/>
      <c r="H51" s="269"/>
      <c r="I51" s="266" t="s">
        <v>41</v>
      </c>
      <c r="J51" s="271" t="str">
        <f>E21</f>
        <v>PBŘ</v>
      </c>
      <c r="K51" s="270"/>
    </row>
    <row r="52" spans="1:11" s="1" customFormat="1" ht="14.45" customHeight="1">
      <c r="A52" s="267"/>
      <c r="B52" s="268"/>
      <c r="C52" s="266" t="s">
        <v>39</v>
      </c>
      <c r="D52" s="269"/>
      <c r="E52" s="269"/>
      <c r="F52" s="271" t="str">
        <f>IF(E18="","",E18)</f>
        <v/>
      </c>
      <c r="G52" s="269"/>
      <c r="H52" s="269"/>
      <c r="I52" s="269"/>
      <c r="J52" s="269"/>
      <c r="K52" s="270"/>
    </row>
    <row r="53" spans="1:11" s="1" customFormat="1" ht="10.35" customHeight="1">
      <c r="A53" s="267"/>
      <c r="B53" s="268"/>
      <c r="C53" s="269"/>
      <c r="D53" s="269"/>
      <c r="E53" s="269"/>
      <c r="F53" s="269"/>
      <c r="G53" s="269"/>
      <c r="H53" s="269"/>
      <c r="I53" s="269"/>
      <c r="J53" s="269"/>
      <c r="K53" s="270"/>
    </row>
    <row r="54" spans="1:11" s="1" customFormat="1" ht="29.25" customHeight="1">
      <c r="A54" s="267"/>
      <c r="B54" s="268"/>
      <c r="C54" s="300" t="s">
        <v>129</v>
      </c>
      <c r="D54" s="287"/>
      <c r="E54" s="287"/>
      <c r="F54" s="287"/>
      <c r="G54" s="287"/>
      <c r="H54" s="287"/>
      <c r="I54" s="287"/>
      <c r="J54" s="301" t="s">
        <v>130</v>
      </c>
      <c r="K54" s="302"/>
    </row>
    <row r="55" spans="1:11" s="1" customFormat="1" ht="10.35" customHeight="1">
      <c r="A55" s="267"/>
      <c r="B55" s="268"/>
      <c r="C55" s="269"/>
      <c r="D55" s="269"/>
      <c r="E55" s="269"/>
      <c r="F55" s="269"/>
      <c r="G55" s="269"/>
      <c r="H55" s="269"/>
      <c r="I55" s="269"/>
      <c r="J55" s="269"/>
      <c r="K55" s="270"/>
    </row>
    <row r="56" spans="1:47" s="1" customFormat="1" ht="29.25" customHeight="1">
      <c r="A56" s="267"/>
      <c r="B56" s="268"/>
      <c r="C56" s="303" t="s">
        <v>131</v>
      </c>
      <c r="D56" s="269"/>
      <c r="E56" s="269"/>
      <c r="F56" s="269"/>
      <c r="G56" s="269"/>
      <c r="H56" s="269"/>
      <c r="I56" s="269"/>
      <c r="J56" s="282">
        <f>J90</f>
        <v>0</v>
      </c>
      <c r="K56" s="270"/>
      <c r="AU56" s="24" t="s">
        <v>132</v>
      </c>
    </row>
    <row r="57" spans="1:11" s="7" customFormat="1" ht="24.95" customHeight="1">
      <c r="A57" s="304"/>
      <c r="B57" s="305"/>
      <c r="C57" s="306"/>
      <c r="D57" s="307" t="s">
        <v>133</v>
      </c>
      <c r="E57" s="308"/>
      <c r="F57" s="308"/>
      <c r="G57" s="308"/>
      <c r="H57" s="308"/>
      <c r="I57" s="308"/>
      <c r="J57" s="309">
        <f>J91</f>
        <v>0</v>
      </c>
      <c r="K57" s="310"/>
    </row>
    <row r="58" spans="1:11" s="8" customFormat="1" ht="19.9" customHeight="1">
      <c r="A58" s="311"/>
      <c r="B58" s="312"/>
      <c r="C58" s="313"/>
      <c r="D58" s="314" t="s">
        <v>134</v>
      </c>
      <c r="E58" s="315"/>
      <c r="F58" s="315"/>
      <c r="G58" s="315"/>
      <c r="H58" s="315"/>
      <c r="I58" s="315"/>
      <c r="J58" s="316">
        <f>J92</f>
        <v>0</v>
      </c>
      <c r="K58" s="317"/>
    </row>
    <row r="59" spans="1:11" s="8" customFormat="1" ht="19.9" customHeight="1">
      <c r="A59" s="311"/>
      <c r="B59" s="312"/>
      <c r="C59" s="313"/>
      <c r="D59" s="314" t="s">
        <v>135</v>
      </c>
      <c r="E59" s="315"/>
      <c r="F59" s="315"/>
      <c r="G59" s="315"/>
      <c r="H59" s="315"/>
      <c r="I59" s="315"/>
      <c r="J59" s="316">
        <f>J222</f>
        <v>0</v>
      </c>
      <c r="K59" s="317"/>
    </row>
    <row r="60" spans="1:11" s="8" customFormat="1" ht="19.9" customHeight="1">
      <c r="A60" s="311"/>
      <c r="B60" s="312"/>
      <c r="C60" s="313"/>
      <c r="D60" s="314" t="s">
        <v>136</v>
      </c>
      <c r="E60" s="315"/>
      <c r="F60" s="315"/>
      <c r="G60" s="315"/>
      <c r="H60" s="315"/>
      <c r="I60" s="315"/>
      <c r="J60" s="316">
        <f>J330</f>
        <v>0</v>
      </c>
      <c r="K60" s="317"/>
    </row>
    <row r="61" spans="1:11" s="8" customFormat="1" ht="19.9" customHeight="1">
      <c r="A61" s="311"/>
      <c r="B61" s="312"/>
      <c r="C61" s="313"/>
      <c r="D61" s="314" t="s">
        <v>137</v>
      </c>
      <c r="E61" s="315"/>
      <c r="F61" s="315"/>
      <c r="G61" s="315"/>
      <c r="H61" s="315"/>
      <c r="I61" s="315"/>
      <c r="J61" s="316">
        <f>J346</f>
        <v>0</v>
      </c>
      <c r="K61" s="317"/>
    </row>
    <row r="62" spans="1:11" s="7" customFormat="1" ht="24.95" customHeight="1">
      <c r="A62" s="304"/>
      <c r="B62" s="305"/>
      <c r="C62" s="306"/>
      <c r="D62" s="307" t="s">
        <v>138</v>
      </c>
      <c r="E62" s="308"/>
      <c r="F62" s="308"/>
      <c r="G62" s="308"/>
      <c r="H62" s="308"/>
      <c r="I62" s="308"/>
      <c r="J62" s="309">
        <f>J351</f>
        <v>0</v>
      </c>
      <c r="K62" s="310"/>
    </row>
    <row r="63" spans="1:11" s="8" customFormat="1" ht="19.9" customHeight="1">
      <c r="A63" s="311"/>
      <c r="B63" s="312"/>
      <c r="C63" s="313"/>
      <c r="D63" s="314" t="s">
        <v>139</v>
      </c>
      <c r="E63" s="315"/>
      <c r="F63" s="315"/>
      <c r="G63" s="315"/>
      <c r="H63" s="315"/>
      <c r="I63" s="315"/>
      <c r="J63" s="316">
        <f>J352</f>
        <v>0</v>
      </c>
      <c r="K63" s="317"/>
    </row>
    <row r="64" spans="1:11" s="8" customFormat="1" ht="19.9" customHeight="1">
      <c r="A64" s="311"/>
      <c r="B64" s="312"/>
      <c r="C64" s="313"/>
      <c r="D64" s="314" t="s">
        <v>140</v>
      </c>
      <c r="E64" s="315"/>
      <c r="F64" s="315"/>
      <c r="G64" s="315"/>
      <c r="H64" s="315"/>
      <c r="I64" s="315"/>
      <c r="J64" s="316">
        <f>J445</f>
        <v>0</v>
      </c>
      <c r="K64" s="317"/>
    </row>
    <row r="65" spans="1:11" s="8" customFormat="1" ht="19.9" customHeight="1">
      <c r="A65" s="311"/>
      <c r="B65" s="312"/>
      <c r="C65" s="313"/>
      <c r="D65" s="314" t="s">
        <v>141</v>
      </c>
      <c r="E65" s="315"/>
      <c r="F65" s="315"/>
      <c r="G65" s="315"/>
      <c r="H65" s="315"/>
      <c r="I65" s="315"/>
      <c r="J65" s="316">
        <f>J471</f>
        <v>0</v>
      </c>
      <c r="K65" s="317"/>
    </row>
    <row r="66" spans="1:11" s="8" customFormat="1" ht="19.9" customHeight="1">
      <c r="A66" s="311"/>
      <c r="B66" s="312"/>
      <c r="C66" s="313"/>
      <c r="D66" s="314" t="s">
        <v>142</v>
      </c>
      <c r="E66" s="315"/>
      <c r="F66" s="315"/>
      <c r="G66" s="315"/>
      <c r="H66" s="315"/>
      <c r="I66" s="315"/>
      <c r="J66" s="316">
        <f>J556</f>
        <v>0</v>
      </c>
      <c r="K66" s="317"/>
    </row>
    <row r="67" spans="1:11" s="7" customFormat="1" ht="24.95" customHeight="1">
      <c r="A67" s="304"/>
      <c r="B67" s="305"/>
      <c r="C67" s="306"/>
      <c r="D67" s="307" t="s">
        <v>143</v>
      </c>
      <c r="E67" s="308"/>
      <c r="F67" s="308"/>
      <c r="G67" s="308"/>
      <c r="H67" s="308"/>
      <c r="I67" s="308"/>
      <c r="J67" s="309">
        <f>J688</f>
        <v>0</v>
      </c>
      <c r="K67" s="310"/>
    </row>
    <row r="68" spans="1:11" s="7" customFormat="1" ht="24.95" customHeight="1">
      <c r="A68" s="304"/>
      <c r="B68" s="305"/>
      <c r="C68" s="306"/>
      <c r="D68" s="307" t="s">
        <v>144</v>
      </c>
      <c r="E68" s="308"/>
      <c r="F68" s="308"/>
      <c r="G68" s="308"/>
      <c r="H68" s="308"/>
      <c r="I68" s="308"/>
      <c r="J68" s="309">
        <f>J694</f>
        <v>0</v>
      </c>
      <c r="K68" s="310"/>
    </row>
    <row r="69" spans="1:11" s="8" customFormat="1" ht="19.9" customHeight="1">
      <c r="A69" s="311"/>
      <c r="B69" s="312"/>
      <c r="C69" s="313"/>
      <c r="D69" s="314" t="s">
        <v>145</v>
      </c>
      <c r="E69" s="315"/>
      <c r="F69" s="315"/>
      <c r="G69" s="315"/>
      <c r="H69" s="315"/>
      <c r="I69" s="315"/>
      <c r="J69" s="316">
        <f>J695</f>
        <v>0</v>
      </c>
      <c r="K69" s="317"/>
    </row>
    <row r="70" spans="1:11" s="8" customFormat="1" ht="19.9" customHeight="1">
      <c r="A70" s="311"/>
      <c r="B70" s="312"/>
      <c r="C70" s="313"/>
      <c r="D70" s="314" t="s">
        <v>146</v>
      </c>
      <c r="E70" s="315"/>
      <c r="F70" s="315"/>
      <c r="G70" s="315"/>
      <c r="H70" s="315"/>
      <c r="I70" s="315"/>
      <c r="J70" s="316">
        <f>J697</f>
        <v>0</v>
      </c>
      <c r="K70" s="317"/>
    </row>
    <row r="71" spans="1:11" s="1" customFormat="1" ht="21.75" customHeight="1">
      <c r="A71" s="267"/>
      <c r="B71" s="268"/>
      <c r="C71" s="269"/>
      <c r="D71" s="269"/>
      <c r="E71" s="269"/>
      <c r="F71" s="269"/>
      <c r="G71" s="269"/>
      <c r="H71" s="269"/>
      <c r="I71" s="269"/>
      <c r="J71" s="269"/>
      <c r="K71" s="270"/>
    </row>
    <row r="72" spans="1:11" s="1" customFormat="1" ht="6.95" customHeight="1">
      <c r="A72" s="267"/>
      <c r="B72" s="294"/>
      <c r="C72" s="295"/>
      <c r="D72" s="295"/>
      <c r="E72" s="295"/>
      <c r="F72" s="295"/>
      <c r="G72" s="295"/>
      <c r="H72" s="295"/>
      <c r="I72" s="295"/>
      <c r="J72" s="295"/>
      <c r="K72" s="296"/>
    </row>
    <row r="73" spans="1:11" ht="13.5">
      <c r="A73" s="258"/>
      <c r="B73" s="258"/>
      <c r="C73" s="258"/>
      <c r="D73" s="258"/>
      <c r="E73" s="258"/>
      <c r="F73" s="258"/>
      <c r="G73" s="258"/>
      <c r="H73" s="258"/>
      <c r="I73" s="258"/>
      <c r="J73" s="258"/>
      <c r="K73" s="258"/>
    </row>
    <row r="74" spans="1:11" ht="13.5">
      <c r="A74" s="258"/>
      <c r="B74" s="258"/>
      <c r="C74" s="258"/>
      <c r="D74" s="258"/>
      <c r="E74" s="258"/>
      <c r="F74" s="258"/>
      <c r="G74" s="258"/>
      <c r="H74" s="258"/>
      <c r="I74" s="258"/>
      <c r="J74" s="258"/>
      <c r="K74" s="258"/>
    </row>
    <row r="75" spans="1:11" ht="13.5">
      <c r="A75" s="258"/>
      <c r="B75" s="258"/>
      <c r="C75" s="258"/>
      <c r="D75" s="258"/>
      <c r="E75" s="258"/>
      <c r="F75" s="258"/>
      <c r="G75" s="258"/>
      <c r="H75" s="258"/>
      <c r="I75" s="258"/>
      <c r="J75" s="258"/>
      <c r="K75" s="258"/>
    </row>
    <row r="76" spans="1:12" s="1" customFormat="1" ht="6.95" customHeight="1">
      <c r="A76" s="267"/>
      <c r="B76" s="297"/>
      <c r="C76" s="298"/>
      <c r="D76" s="298"/>
      <c r="E76" s="298"/>
      <c r="F76" s="298"/>
      <c r="G76" s="298"/>
      <c r="H76" s="298"/>
      <c r="I76" s="298"/>
      <c r="J76" s="298"/>
      <c r="K76" s="298"/>
      <c r="L76" s="38"/>
    </row>
    <row r="77" spans="1:12" s="1" customFormat="1" ht="36.95" customHeight="1">
      <c r="A77" s="267"/>
      <c r="B77" s="268"/>
      <c r="C77" s="318" t="s">
        <v>147</v>
      </c>
      <c r="D77" s="267"/>
      <c r="E77" s="267"/>
      <c r="F77" s="267"/>
      <c r="G77" s="267"/>
      <c r="H77" s="267"/>
      <c r="I77" s="267"/>
      <c r="J77" s="267"/>
      <c r="K77" s="267"/>
      <c r="L77" s="38"/>
    </row>
    <row r="78" spans="1:12" s="1" customFormat="1" ht="6.95" customHeight="1">
      <c r="A78" s="267"/>
      <c r="B78" s="268"/>
      <c r="C78" s="267"/>
      <c r="D78" s="267"/>
      <c r="E78" s="267"/>
      <c r="F78" s="267"/>
      <c r="G78" s="267"/>
      <c r="H78" s="267"/>
      <c r="I78" s="267"/>
      <c r="J78" s="267"/>
      <c r="K78" s="267"/>
      <c r="L78" s="38"/>
    </row>
    <row r="79" spans="1:12" s="1" customFormat="1" ht="14.45" customHeight="1">
      <c r="A79" s="267"/>
      <c r="B79" s="268"/>
      <c r="C79" s="319" t="s">
        <v>19</v>
      </c>
      <c r="D79" s="267"/>
      <c r="E79" s="267"/>
      <c r="F79" s="267"/>
      <c r="G79" s="267"/>
      <c r="H79" s="267"/>
      <c r="I79" s="267"/>
      <c r="J79" s="267"/>
      <c r="K79" s="267"/>
      <c r="L79" s="38"/>
    </row>
    <row r="80" spans="1:12" s="1" customFormat="1" ht="22.5" customHeight="1">
      <c r="A80" s="267"/>
      <c r="B80" s="268"/>
      <c r="C80" s="267"/>
      <c r="D80" s="267"/>
      <c r="E80" s="520" t="str">
        <f>E7</f>
        <v>Výměna nevyhovujících požárních uzávěrů objektů - Masarykova nemocnice Úl.</v>
      </c>
      <c r="F80" s="521"/>
      <c r="G80" s="521"/>
      <c r="H80" s="521"/>
      <c r="I80" s="267"/>
      <c r="J80" s="267"/>
      <c r="K80" s="267"/>
      <c r="L80" s="38"/>
    </row>
    <row r="81" spans="1:12" s="1" customFormat="1" ht="14.45" customHeight="1">
      <c r="A81" s="267"/>
      <c r="B81" s="268"/>
      <c r="C81" s="319" t="s">
        <v>126</v>
      </c>
      <c r="D81" s="267"/>
      <c r="E81" s="267"/>
      <c r="F81" s="267"/>
      <c r="G81" s="267"/>
      <c r="H81" s="267"/>
      <c r="I81" s="267"/>
      <c r="J81" s="267"/>
      <c r="K81" s="267"/>
      <c r="L81" s="38"/>
    </row>
    <row r="82" spans="1:12" s="1" customFormat="1" ht="23.25" customHeight="1">
      <c r="A82" s="267"/>
      <c r="B82" s="268"/>
      <c r="C82" s="267"/>
      <c r="D82" s="267"/>
      <c r="E82" s="522" t="str">
        <f>E9</f>
        <v>3 - Budova D1</v>
      </c>
      <c r="F82" s="523"/>
      <c r="G82" s="523"/>
      <c r="H82" s="523"/>
      <c r="I82" s="267"/>
      <c r="J82" s="267"/>
      <c r="K82" s="267"/>
      <c r="L82" s="38"/>
    </row>
    <row r="83" spans="1:12" s="1" customFormat="1" ht="6.95" customHeight="1">
      <c r="A83" s="267"/>
      <c r="B83" s="268"/>
      <c r="C83" s="267"/>
      <c r="D83" s="267"/>
      <c r="E83" s="267"/>
      <c r="F83" s="267"/>
      <c r="G83" s="267"/>
      <c r="H83" s="267"/>
      <c r="I83" s="267"/>
      <c r="J83" s="267"/>
      <c r="K83" s="267"/>
      <c r="L83" s="38"/>
    </row>
    <row r="84" spans="1:12" s="1" customFormat="1" ht="18" customHeight="1">
      <c r="A84" s="267"/>
      <c r="B84" s="268"/>
      <c r="C84" s="319" t="s">
        <v>25</v>
      </c>
      <c r="D84" s="267"/>
      <c r="E84" s="267"/>
      <c r="F84" s="320" t="str">
        <f>F12</f>
        <v>Ústí nad Labem</v>
      </c>
      <c r="G84" s="267"/>
      <c r="H84" s="267"/>
      <c r="I84" s="319" t="s">
        <v>27</v>
      </c>
      <c r="J84" s="321" t="str">
        <f>IF(J12="","",J12)</f>
        <v>09.02.2017</v>
      </c>
      <c r="K84" s="267"/>
      <c r="L84" s="38"/>
    </row>
    <row r="85" spans="1:12" s="1" customFormat="1" ht="6.95" customHeight="1">
      <c r="A85" s="267"/>
      <c r="B85" s="268"/>
      <c r="C85" s="267"/>
      <c r="D85" s="267"/>
      <c r="E85" s="267"/>
      <c r="F85" s="267"/>
      <c r="G85" s="267"/>
      <c r="H85" s="267"/>
      <c r="I85" s="267"/>
      <c r="J85" s="267"/>
      <c r="K85" s="267"/>
      <c r="L85" s="38"/>
    </row>
    <row r="86" spans="1:12" s="1" customFormat="1" ht="15">
      <c r="A86" s="267"/>
      <c r="B86" s="268"/>
      <c r="C86" s="319" t="s">
        <v>33</v>
      </c>
      <c r="D86" s="267"/>
      <c r="E86" s="267"/>
      <c r="F86" s="320" t="str">
        <f>E15</f>
        <v>Krajská zdravotní, a.s.</v>
      </c>
      <c r="G86" s="267"/>
      <c r="H86" s="267"/>
      <c r="I86" s="319" t="s">
        <v>41</v>
      </c>
      <c r="J86" s="320" t="str">
        <f>E21</f>
        <v>PBŘ</v>
      </c>
      <c r="K86" s="267"/>
      <c r="L86" s="38"/>
    </row>
    <row r="87" spans="1:12" s="1" customFormat="1" ht="14.45" customHeight="1">
      <c r="A87" s="267"/>
      <c r="B87" s="268"/>
      <c r="C87" s="319" t="s">
        <v>39</v>
      </c>
      <c r="D87" s="267"/>
      <c r="E87" s="267"/>
      <c r="F87" s="320" t="str">
        <f>IF(E18="","",E18)</f>
        <v/>
      </c>
      <c r="G87" s="267"/>
      <c r="H87" s="267"/>
      <c r="I87" s="267"/>
      <c r="J87" s="267"/>
      <c r="K87" s="267"/>
      <c r="L87" s="38"/>
    </row>
    <row r="88" spans="1:12" s="1" customFormat="1" ht="10.35" customHeight="1">
      <c r="A88" s="267"/>
      <c r="B88" s="268"/>
      <c r="C88" s="267"/>
      <c r="D88" s="267"/>
      <c r="E88" s="267"/>
      <c r="F88" s="267"/>
      <c r="G88" s="267"/>
      <c r="H88" s="267"/>
      <c r="I88" s="267"/>
      <c r="J88" s="267"/>
      <c r="K88" s="267"/>
      <c r="L88" s="38"/>
    </row>
    <row r="89" spans="1:20" s="9" customFormat="1" ht="29.25" customHeight="1">
      <c r="A89" s="322"/>
      <c r="B89" s="323"/>
      <c r="C89" s="324" t="s">
        <v>148</v>
      </c>
      <c r="D89" s="325" t="s">
        <v>67</v>
      </c>
      <c r="E89" s="325" t="s">
        <v>63</v>
      </c>
      <c r="F89" s="325" t="s">
        <v>149</v>
      </c>
      <c r="G89" s="325" t="s">
        <v>150</v>
      </c>
      <c r="H89" s="325" t="s">
        <v>151</v>
      </c>
      <c r="I89" s="326" t="s">
        <v>152</v>
      </c>
      <c r="J89" s="325" t="s">
        <v>130</v>
      </c>
      <c r="K89" s="327" t="s">
        <v>153</v>
      </c>
      <c r="L89" s="95"/>
      <c r="M89" s="63" t="s">
        <v>154</v>
      </c>
      <c r="N89" s="64" t="s">
        <v>52</v>
      </c>
      <c r="O89" s="64" t="s">
        <v>155</v>
      </c>
      <c r="P89" s="64" t="s">
        <v>156</v>
      </c>
      <c r="Q89" s="64" t="s">
        <v>157</v>
      </c>
      <c r="R89" s="64" t="s">
        <v>158</v>
      </c>
      <c r="S89" s="64" t="s">
        <v>159</v>
      </c>
      <c r="T89" s="65" t="s">
        <v>160</v>
      </c>
    </row>
    <row r="90" spans="1:63" s="1" customFormat="1" ht="29.25" customHeight="1">
      <c r="A90" s="267"/>
      <c r="B90" s="268"/>
      <c r="C90" s="328" t="s">
        <v>131</v>
      </c>
      <c r="D90" s="267"/>
      <c r="E90" s="267"/>
      <c r="F90" s="267"/>
      <c r="G90" s="267"/>
      <c r="H90" s="267"/>
      <c r="I90" s="267"/>
      <c r="J90" s="329">
        <f>BK90</f>
        <v>0</v>
      </c>
      <c r="K90" s="267"/>
      <c r="L90" s="38"/>
      <c r="M90" s="66"/>
      <c r="N90" s="58"/>
      <c r="O90" s="58"/>
      <c r="P90" s="96">
        <f>P91+P351+P688+P694</f>
        <v>0</v>
      </c>
      <c r="Q90" s="58"/>
      <c r="R90" s="96">
        <f>R91+R351+R688+R694</f>
        <v>8.58122809</v>
      </c>
      <c r="S90" s="58"/>
      <c r="T90" s="97">
        <f>T91+T351+T688+T694</f>
        <v>2.7113559400000002</v>
      </c>
      <c r="AT90" s="24" t="s">
        <v>81</v>
      </c>
      <c r="AU90" s="24" t="s">
        <v>132</v>
      </c>
      <c r="BK90" s="98">
        <f>BK91+BK351+BK688+BK694</f>
        <v>0</v>
      </c>
    </row>
    <row r="91" spans="1:63" s="10" customFormat="1" ht="37.35" customHeight="1">
      <c r="A91" s="330"/>
      <c r="B91" s="331"/>
      <c r="C91" s="330"/>
      <c r="D91" s="332" t="s">
        <v>81</v>
      </c>
      <c r="E91" s="333" t="s">
        <v>161</v>
      </c>
      <c r="F91" s="333" t="s">
        <v>162</v>
      </c>
      <c r="G91" s="330"/>
      <c r="H91" s="330"/>
      <c r="I91" s="330"/>
      <c r="J91" s="334">
        <f>BK91</f>
        <v>0</v>
      </c>
      <c r="K91" s="330"/>
      <c r="L91" s="99"/>
      <c r="M91" s="101"/>
      <c r="N91" s="102"/>
      <c r="O91" s="102"/>
      <c r="P91" s="103">
        <f>P92+P222+P330+P346</f>
        <v>0</v>
      </c>
      <c r="Q91" s="102"/>
      <c r="R91" s="103">
        <f>R92+R222+R330+R346</f>
        <v>7.828739730000001</v>
      </c>
      <c r="S91" s="102"/>
      <c r="T91" s="104">
        <f>T92+T222+T330+T346</f>
        <v>2.651904</v>
      </c>
      <c r="AR91" s="100" t="s">
        <v>44</v>
      </c>
      <c r="AT91" s="105" t="s">
        <v>81</v>
      </c>
      <c r="AU91" s="105" t="s">
        <v>82</v>
      </c>
      <c r="AY91" s="100" t="s">
        <v>163</v>
      </c>
      <c r="BK91" s="106">
        <f>BK92+BK222+BK330+BK346</f>
        <v>0</v>
      </c>
    </row>
    <row r="92" spans="1:63" s="10" customFormat="1" ht="19.9" customHeight="1">
      <c r="A92" s="330"/>
      <c r="B92" s="331"/>
      <c r="C92" s="330"/>
      <c r="D92" s="335" t="s">
        <v>81</v>
      </c>
      <c r="E92" s="336" t="s">
        <v>102</v>
      </c>
      <c r="F92" s="336" t="s">
        <v>164</v>
      </c>
      <c r="G92" s="330"/>
      <c r="H92" s="330"/>
      <c r="I92" s="330"/>
      <c r="J92" s="337">
        <f>BK92</f>
        <v>0</v>
      </c>
      <c r="K92" s="330"/>
      <c r="L92" s="99"/>
      <c r="M92" s="101"/>
      <c r="N92" s="102"/>
      <c r="O92" s="102"/>
      <c r="P92" s="103">
        <f>SUM(P93:P221)</f>
        <v>0</v>
      </c>
      <c r="Q92" s="102"/>
      <c r="R92" s="103">
        <f>SUM(R93:R221)</f>
        <v>7.827555650000001</v>
      </c>
      <c r="S92" s="102"/>
      <c r="T92" s="104">
        <f>SUM(T93:T221)</f>
        <v>0</v>
      </c>
      <c r="AR92" s="100" t="s">
        <v>44</v>
      </c>
      <c r="AT92" s="105" t="s">
        <v>81</v>
      </c>
      <c r="AU92" s="105" t="s">
        <v>44</v>
      </c>
      <c r="AY92" s="100" t="s">
        <v>163</v>
      </c>
      <c r="BK92" s="106">
        <f>SUM(BK93:BK221)</f>
        <v>0</v>
      </c>
    </row>
    <row r="93" spans="1:65" s="1" customFormat="1" ht="31.5" customHeight="1">
      <c r="A93" s="267"/>
      <c r="B93" s="268"/>
      <c r="C93" s="338" t="s">
        <v>44</v>
      </c>
      <c r="D93" s="338" t="s">
        <v>165</v>
      </c>
      <c r="E93" s="339" t="s">
        <v>166</v>
      </c>
      <c r="F93" s="340" t="s">
        <v>167</v>
      </c>
      <c r="G93" s="341" t="s">
        <v>168</v>
      </c>
      <c r="H93" s="342">
        <v>26</v>
      </c>
      <c r="I93" s="107"/>
      <c r="J93" s="343">
        <f>ROUND(I93*H93,2)</f>
        <v>0</v>
      </c>
      <c r="K93" s="340" t="s">
        <v>169</v>
      </c>
      <c r="L93" s="38"/>
      <c r="M93" s="108" t="s">
        <v>5</v>
      </c>
      <c r="N93" s="109" t="s">
        <v>53</v>
      </c>
      <c r="O93" s="39"/>
      <c r="P93" s="110">
        <f>O93*H93</f>
        <v>0</v>
      </c>
      <c r="Q93" s="110">
        <v>0.0102</v>
      </c>
      <c r="R93" s="110">
        <f>Q93*H93</f>
        <v>0.2652</v>
      </c>
      <c r="S93" s="110">
        <v>0</v>
      </c>
      <c r="T93" s="111">
        <f>S93*H93</f>
        <v>0</v>
      </c>
      <c r="AR93" s="24" t="s">
        <v>96</v>
      </c>
      <c r="AT93" s="24" t="s">
        <v>165</v>
      </c>
      <c r="AU93" s="24" t="s">
        <v>90</v>
      </c>
      <c r="AY93" s="24" t="s">
        <v>163</v>
      </c>
      <c r="BE93" s="112">
        <f>IF(N93="základní",J93,0)</f>
        <v>0</v>
      </c>
      <c r="BF93" s="112">
        <f>IF(N93="snížená",J93,0)</f>
        <v>0</v>
      </c>
      <c r="BG93" s="112">
        <f>IF(N93="zákl. přenesená",J93,0)</f>
        <v>0</v>
      </c>
      <c r="BH93" s="112">
        <f>IF(N93="sníž. přenesená",J93,0)</f>
        <v>0</v>
      </c>
      <c r="BI93" s="112">
        <f>IF(N93="nulová",J93,0)</f>
        <v>0</v>
      </c>
      <c r="BJ93" s="24" t="s">
        <v>44</v>
      </c>
      <c r="BK93" s="112">
        <f>ROUND(I93*H93,2)</f>
        <v>0</v>
      </c>
      <c r="BL93" s="24" t="s">
        <v>96</v>
      </c>
      <c r="BM93" s="24" t="s">
        <v>786</v>
      </c>
    </row>
    <row r="94" spans="1:51" s="11" customFormat="1" ht="13.5">
      <c r="A94" s="344"/>
      <c r="B94" s="345"/>
      <c r="C94" s="344"/>
      <c r="D94" s="346" t="s">
        <v>171</v>
      </c>
      <c r="E94" s="347" t="s">
        <v>5</v>
      </c>
      <c r="F94" s="348" t="s">
        <v>172</v>
      </c>
      <c r="G94" s="344"/>
      <c r="H94" s="349" t="s">
        <v>5</v>
      </c>
      <c r="I94" s="344"/>
      <c r="J94" s="344"/>
      <c r="K94" s="344"/>
      <c r="L94" s="113"/>
      <c r="M94" s="116"/>
      <c r="N94" s="117"/>
      <c r="O94" s="117"/>
      <c r="P94" s="117"/>
      <c r="Q94" s="117"/>
      <c r="R94" s="117"/>
      <c r="S94" s="117"/>
      <c r="T94" s="118"/>
      <c r="AT94" s="114" t="s">
        <v>171</v>
      </c>
      <c r="AU94" s="114" t="s">
        <v>90</v>
      </c>
      <c r="AV94" s="11" t="s">
        <v>44</v>
      </c>
      <c r="AW94" s="11" t="s">
        <v>42</v>
      </c>
      <c r="AX94" s="11" t="s">
        <v>82</v>
      </c>
      <c r="AY94" s="114" t="s">
        <v>163</v>
      </c>
    </row>
    <row r="95" spans="1:51" s="11" customFormat="1" ht="27">
      <c r="A95" s="344"/>
      <c r="B95" s="345"/>
      <c r="C95" s="344"/>
      <c r="D95" s="346" t="s">
        <v>171</v>
      </c>
      <c r="E95" s="347" t="s">
        <v>5</v>
      </c>
      <c r="F95" s="348" t="s">
        <v>173</v>
      </c>
      <c r="G95" s="344"/>
      <c r="H95" s="349" t="s">
        <v>5</v>
      </c>
      <c r="I95" s="344"/>
      <c r="J95" s="344"/>
      <c r="K95" s="344"/>
      <c r="L95" s="113"/>
      <c r="M95" s="116"/>
      <c r="N95" s="117"/>
      <c r="O95" s="117"/>
      <c r="P95" s="117"/>
      <c r="Q95" s="117"/>
      <c r="R95" s="117"/>
      <c r="S95" s="117"/>
      <c r="T95" s="118"/>
      <c r="AT95" s="114" t="s">
        <v>171</v>
      </c>
      <c r="AU95" s="114" t="s">
        <v>90</v>
      </c>
      <c r="AV95" s="11" t="s">
        <v>44</v>
      </c>
      <c r="AW95" s="11" t="s">
        <v>42</v>
      </c>
      <c r="AX95" s="11" t="s">
        <v>82</v>
      </c>
      <c r="AY95" s="114" t="s">
        <v>163</v>
      </c>
    </row>
    <row r="96" spans="1:51" s="11" customFormat="1" ht="13.5">
      <c r="A96" s="344"/>
      <c r="B96" s="345"/>
      <c r="C96" s="344"/>
      <c r="D96" s="346" t="s">
        <v>171</v>
      </c>
      <c r="E96" s="347" t="s">
        <v>5</v>
      </c>
      <c r="F96" s="348" t="s">
        <v>787</v>
      </c>
      <c r="G96" s="344"/>
      <c r="H96" s="349" t="s">
        <v>5</v>
      </c>
      <c r="I96" s="344"/>
      <c r="J96" s="344"/>
      <c r="K96" s="344"/>
      <c r="L96" s="113"/>
      <c r="M96" s="116"/>
      <c r="N96" s="117"/>
      <c r="O96" s="117"/>
      <c r="P96" s="117"/>
      <c r="Q96" s="117"/>
      <c r="R96" s="117"/>
      <c r="S96" s="117"/>
      <c r="T96" s="118"/>
      <c r="AT96" s="114" t="s">
        <v>171</v>
      </c>
      <c r="AU96" s="114" t="s">
        <v>90</v>
      </c>
      <c r="AV96" s="11" t="s">
        <v>44</v>
      </c>
      <c r="AW96" s="11" t="s">
        <v>42</v>
      </c>
      <c r="AX96" s="11" t="s">
        <v>82</v>
      </c>
      <c r="AY96" s="114" t="s">
        <v>163</v>
      </c>
    </row>
    <row r="97" spans="1:51" s="12" customFormat="1" ht="13.5">
      <c r="A97" s="350"/>
      <c r="B97" s="351"/>
      <c r="C97" s="350"/>
      <c r="D97" s="346" t="s">
        <v>171</v>
      </c>
      <c r="E97" s="352" t="s">
        <v>5</v>
      </c>
      <c r="F97" s="353" t="s">
        <v>178</v>
      </c>
      <c r="G97" s="350"/>
      <c r="H97" s="354">
        <v>14</v>
      </c>
      <c r="I97" s="350"/>
      <c r="J97" s="350"/>
      <c r="K97" s="350"/>
      <c r="L97" s="119"/>
      <c r="M97" s="122"/>
      <c r="N97" s="123"/>
      <c r="O97" s="123"/>
      <c r="P97" s="123"/>
      <c r="Q97" s="123"/>
      <c r="R97" s="123"/>
      <c r="S97" s="123"/>
      <c r="T97" s="124"/>
      <c r="AT97" s="120" t="s">
        <v>171</v>
      </c>
      <c r="AU97" s="120" t="s">
        <v>90</v>
      </c>
      <c r="AV97" s="12" t="s">
        <v>90</v>
      </c>
      <c r="AW97" s="12" t="s">
        <v>42</v>
      </c>
      <c r="AX97" s="12" t="s">
        <v>82</v>
      </c>
      <c r="AY97" s="120" t="s">
        <v>163</v>
      </c>
    </row>
    <row r="98" spans="1:51" s="13" customFormat="1" ht="13.5">
      <c r="A98" s="355"/>
      <c r="B98" s="356"/>
      <c r="C98" s="355"/>
      <c r="D98" s="346" t="s">
        <v>171</v>
      </c>
      <c r="E98" s="357" t="s">
        <v>5</v>
      </c>
      <c r="F98" s="358" t="s">
        <v>179</v>
      </c>
      <c r="G98" s="355"/>
      <c r="H98" s="359">
        <v>14</v>
      </c>
      <c r="I98" s="355"/>
      <c r="J98" s="355"/>
      <c r="K98" s="355"/>
      <c r="L98" s="125"/>
      <c r="M98" s="127"/>
      <c r="N98" s="128"/>
      <c r="O98" s="128"/>
      <c r="P98" s="128"/>
      <c r="Q98" s="128"/>
      <c r="R98" s="128"/>
      <c r="S98" s="128"/>
      <c r="T98" s="129"/>
      <c r="AT98" s="126" t="s">
        <v>171</v>
      </c>
      <c r="AU98" s="126" t="s">
        <v>90</v>
      </c>
      <c r="AV98" s="13" t="s">
        <v>93</v>
      </c>
      <c r="AW98" s="13" t="s">
        <v>42</v>
      </c>
      <c r="AX98" s="13" t="s">
        <v>82</v>
      </c>
      <c r="AY98" s="126" t="s">
        <v>163</v>
      </c>
    </row>
    <row r="99" spans="1:51" s="11" customFormat="1" ht="13.5">
      <c r="A99" s="344"/>
      <c r="B99" s="345"/>
      <c r="C99" s="344"/>
      <c r="D99" s="346" t="s">
        <v>171</v>
      </c>
      <c r="E99" s="347" t="s">
        <v>5</v>
      </c>
      <c r="F99" s="348" t="s">
        <v>788</v>
      </c>
      <c r="G99" s="344"/>
      <c r="H99" s="349" t="s">
        <v>5</v>
      </c>
      <c r="I99" s="344"/>
      <c r="J99" s="344"/>
      <c r="K99" s="344"/>
      <c r="L99" s="113"/>
      <c r="M99" s="116"/>
      <c r="N99" s="117"/>
      <c r="O99" s="117"/>
      <c r="P99" s="117"/>
      <c r="Q99" s="117"/>
      <c r="R99" s="117"/>
      <c r="S99" s="117"/>
      <c r="T99" s="118"/>
      <c r="AT99" s="114" t="s">
        <v>171</v>
      </c>
      <c r="AU99" s="114" t="s">
        <v>90</v>
      </c>
      <c r="AV99" s="11" t="s">
        <v>44</v>
      </c>
      <c r="AW99" s="11" t="s">
        <v>42</v>
      </c>
      <c r="AX99" s="11" t="s">
        <v>82</v>
      </c>
      <c r="AY99" s="114" t="s">
        <v>163</v>
      </c>
    </row>
    <row r="100" spans="1:51" s="12" customFormat="1" ht="13.5">
      <c r="A100" s="350"/>
      <c r="B100" s="351"/>
      <c r="C100" s="350"/>
      <c r="D100" s="346" t="s">
        <v>171</v>
      </c>
      <c r="E100" s="352" t="s">
        <v>5</v>
      </c>
      <c r="F100" s="353" t="s">
        <v>648</v>
      </c>
      <c r="G100" s="350"/>
      <c r="H100" s="354">
        <v>4</v>
      </c>
      <c r="I100" s="350"/>
      <c r="J100" s="350"/>
      <c r="K100" s="350"/>
      <c r="L100" s="119"/>
      <c r="M100" s="122"/>
      <c r="N100" s="123"/>
      <c r="O100" s="123"/>
      <c r="P100" s="123"/>
      <c r="Q100" s="123"/>
      <c r="R100" s="123"/>
      <c r="S100" s="123"/>
      <c r="T100" s="124"/>
      <c r="AT100" s="120" t="s">
        <v>171</v>
      </c>
      <c r="AU100" s="120" t="s">
        <v>90</v>
      </c>
      <c r="AV100" s="12" t="s">
        <v>90</v>
      </c>
      <c r="AW100" s="12" t="s">
        <v>42</v>
      </c>
      <c r="AX100" s="12" t="s">
        <v>82</v>
      </c>
      <c r="AY100" s="120" t="s">
        <v>163</v>
      </c>
    </row>
    <row r="101" spans="1:51" s="13" customFormat="1" ht="13.5">
      <c r="A101" s="355"/>
      <c r="B101" s="356"/>
      <c r="C101" s="355"/>
      <c r="D101" s="346" t="s">
        <v>171</v>
      </c>
      <c r="E101" s="357" t="s">
        <v>5</v>
      </c>
      <c r="F101" s="358" t="s">
        <v>181</v>
      </c>
      <c r="G101" s="355"/>
      <c r="H101" s="359">
        <v>4</v>
      </c>
      <c r="I101" s="355"/>
      <c r="J101" s="355"/>
      <c r="K101" s="355"/>
      <c r="L101" s="125"/>
      <c r="M101" s="127"/>
      <c r="N101" s="128"/>
      <c r="O101" s="128"/>
      <c r="P101" s="128"/>
      <c r="Q101" s="128"/>
      <c r="R101" s="128"/>
      <c r="S101" s="128"/>
      <c r="T101" s="129"/>
      <c r="AT101" s="126" t="s">
        <v>171</v>
      </c>
      <c r="AU101" s="126" t="s">
        <v>90</v>
      </c>
      <c r="AV101" s="13" t="s">
        <v>93</v>
      </c>
      <c r="AW101" s="13" t="s">
        <v>42</v>
      </c>
      <c r="AX101" s="13" t="s">
        <v>82</v>
      </c>
      <c r="AY101" s="126" t="s">
        <v>163</v>
      </c>
    </row>
    <row r="102" spans="1:51" s="11" customFormat="1" ht="13.5">
      <c r="A102" s="344"/>
      <c r="B102" s="345"/>
      <c r="C102" s="344"/>
      <c r="D102" s="346" t="s">
        <v>171</v>
      </c>
      <c r="E102" s="347" t="s">
        <v>5</v>
      </c>
      <c r="F102" s="348" t="s">
        <v>789</v>
      </c>
      <c r="G102" s="344"/>
      <c r="H102" s="349" t="s">
        <v>5</v>
      </c>
      <c r="I102" s="344"/>
      <c r="J102" s="344"/>
      <c r="K102" s="344"/>
      <c r="L102" s="113"/>
      <c r="M102" s="116"/>
      <c r="N102" s="117"/>
      <c r="O102" s="117"/>
      <c r="P102" s="117"/>
      <c r="Q102" s="117"/>
      <c r="R102" s="117"/>
      <c r="S102" s="117"/>
      <c r="T102" s="118"/>
      <c r="AT102" s="114" t="s">
        <v>171</v>
      </c>
      <c r="AU102" s="114" t="s">
        <v>90</v>
      </c>
      <c r="AV102" s="11" t="s">
        <v>44</v>
      </c>
      <c r="AW102" s="11" t="s">
        <v>42</v>
      </c>
      <c r="AX102" s="11" t="s">
        <v>82</v>
      </c>
      <c r="AY102" s="114" t="s">
        <v>163</v>
      </c>
    </row>
    <row r="103" spans="1:51" s="12" customFormat="1" ht="13.5">
      <c r="A103" s="350"/>
      <c r="B103" s="351"/>
      <c r="C103" s="350"/>
      <c r="D103" s="346" t="s">
        <v>171</v>
      </c>
      <c r="E103" s="352" t="s">
        <v>5</v>
      </c>
      <c r="F103" s="353" t="s">
        <v>790</v>
      </c>
      <c r="G103" s="350"/>
      <c r="H103" s="354">
        <v>6</v>
      </c>
      <c r="I103" s="350"/>
      <c r="J103" s="350"/>
      <c r="K103" s="350"/>
      <c r="L103" s="119"/>
      <c r="M103" s="122"/>
      <c r="N103" s="123"/>
      <c r="O103" s="123"/>
      <c r="P103" s="123"/>
      <c r="Q103" s="123"/>
      <c r="R103" s="123"/>
      <c r="S103" s="123"/>
      <c r="T103" s="124"/>
      <c r="AT103" s="120" t="s">
        <v>171</v>
      </c>
      <c r="AU103" s="120" t="s">
        <v>90</v>
      </c>
      <c r="AV103" s="12" t="s">
        <v>90</v>
      </c>
      <c r="AW103" s="12" t="s">
        <v>42</v>
      </c>
      <c r="AX103" s="12" t="s">
        <v>82</v>
      </c>
      <c r="AY103" s="120" t="s">
        <v>163</v>
      </c>
    </row>
    <row r="104" spans="1:51" s="13" customFormat="1" ht="13.5">
      <c r="A104" s="355"/>
      <c r="B104" s="356"/>
      <c r="C104" s="355"/>
      <c r="D104" s="346" t="s">
        <v>171</v>
      </c>
      <c r="E104" s="357" t="s">
        <v>5</v>
      </c>
      <c r="F104" s="358" t="s">
        <v>653</v>
      </c>
      <c r="G104" s="355"/>
      <c r="H104" s="359">
        <v>6</v>
      </c>
      <c r="I104" s="355"/>
      <c r="J104" s="355"/>
      <c r="K104" s="355"/>
      <c r="L104" s="125"/>
      <c r="M104" s="127"/>
      <c r="N104" s="128"/>
      <c r="O104" s="128"/>
      <c r="P104" s="128"/>
      <c r="Q104" s="128"/>
      <c r="R104" s="128"/>
      <c r="S104" s="128"/>
      <c r="T104" s="129"/>
      <c r="AT104" s="126" t="s">
        <v>171</v>
      </c>
      <c r="AU104" s="126" t="s">
        <v>90</v>
      </c>
      <c r="AV104" s="13" t="s">
        <v>93</v>
      </c>
      <c r="AW104" s="13" t="s">
        <v>42</v>
      </c>
      <c r="AX104" s="13" t="s">
        <v>82</v>
      </c>
      <c r="AY104" s="126" t="s">
        <v>163</v>
      </c>
    </row>
    <row r="105" spans="1:51" s="11" customFormat="1" ht="13.5">
      <c r="A105" s="344"/>
      <c r="B105" s="345"/>
      <c r="C105" s="344"/>
      <c r="D105" s="346" t="s">
        <v>171</v>
      </c>
      <c r="E105" s="347" t="s">
        <v>5</v>
      </c>
      <c r="F105" s="348" t="s">
        <v>791</v>
      </c>
      <c r="G105" s="344"/>
      <c r="H105" s="349" t="s">
        <v>5</v>
      </c>
      <c r="I105" s="344"/>
      <c r="J105" s="344"/>
      <c r="K105" s="344"/>
      <c r="L105" s="113"/>
      <c r="M105" s="116"/>
      <c r="N105" s="117"/>
      <c r="O105" s="117"/>
      <c r="P105" s="117"/>
      <c r="Q105" s="117"/>
      <c r="R105" s="117"/>
      <c r="S105" s="117"/>
      <c r="T105" s="118"/>
      <c r="AT105" s="114" t="s">
        <v>171</v>
      </c>
      <c r="AU105" s="114" t="s">
        <v>90</v>
      </c>
      <c r="AV105" s="11" t="s">
        <v>44</v>
      </c>
      <c r="AW105" s="11" t="s">
        <v>42</v>
      </c>
      <c r="AX105" s="11" t="s">
        <v>82</v>
      </c>
      <c r="AY105" s="114" t="s">
        <v>163</v>
      </c>
    </row>
    <row r="106" spans="1:51" s="12" customFormat="1" ht="13.5">
      <c r="A106" s="350"/>
      <c r="B106" s="351"/>
      <c r="C106" s="350"/>
      <c r="D106" s="346" t="s">
        <v>171</v>
      </c>
      <c r="E106" s="352" t="s">
        <v>5</v>
      </c>
      <c r="F106" s="353" t="s">
        <v>183</v>
      </c>
      <c r="G106" s="350"/>
      <c r="H106" s="354">
        <v>2</v>
      </c>
      <c r="I106" s="350"/>
      <c r="J106" s="350"/>
      <c r="K106" s="350"/>
      <c r="L106" s="119"/>
      <c r="M106" s="122"/>
      <c r="N106" s="123"/>
      <c r="O106" s="123"/>
      <c r="P106" s="123"/>
      <c r="Q106" s="123"/>
      <c r="R106" s="123"/>
      <c r="S106" s="123"/>
      <c r="T106" s="124"/>
      <c r="AT106" s="120" t="s">
        <v>171</v>
      </c>
      <c r="AU106" s="120" t="s">
        <v>90</v>
      </c>
      <c r="AV106" s="12" t="s">
        <v>90</v>
      </c>
      <c r="AW106" s="12" t="s">
        <v>42</v>
      </c>
      <c r="AX106" s="12" t="s">
        <v>82</v>
      </c>
      <c r="AY106" s="120" t="s">
        <v>163</v>
      </c>
    </row>
    <row r="107" spans="1:51" s="13" customFormat="1" ht="13.5">
      <c r="A107" s="355"/>
      <c r="B107" s="356"/>
      <c r="C107" s="355"/>
      <c r="D107" s="346" t="s">
        <v>171</v>
      </c>
      <c r="E107" s="357" t="s">
        <v>5</v>
      </c>
      <c r="F107" s="358" t="s">
        <v>792</v>
      </c>
      <c r="G107" s="355"/>
      <c r="H107" s="359">
        <v>2</v>
      </c>
      <c r="I107" s="355"/>
      <c r="J107" s="355"/>
      <c r="K107" s="355"/>
      <c r="L107" s="125"/>
      <c r="M107" s="127"/>
      <c r="N107" s="128"/>
      <c r="O107" s="128"/>
      <c r="P107" s="128"/>
      <c r="Q107" s="128"/>
      <c r="R107" s="128"/>
      <c r="S107" s="128"/>
      <c r="T107" s="129"/>
      <c r="AT107" s="126" t="s">
        <v>171</v>
      </c>
      <c r="AU107" s="126" t="s">
        <v>90</v>
      </c>
      <c r="AV107" s="13" t="s">
        <v>93</v>
      </c>
      <c r="AW107" s="13" t="s">
        <v>42</v>
      </c>
      <c r="AX107" s="13" t="s">
        <v>82</v>
      </c>
      <c r="AY107" s="126" t="s">
        <v>163</v>
      </c>
    </row>
    <row r="108" spans="1:51" s="14" customFormat="1" ht="13.5">
      <c r="A108" s="360"/>
      <c r="B108" s="361"/>
      <c r="C108" s="360"/>
      <c r="D108" s="362" t="s">
        <v>171</v>
      </c>
      <c r="E108" s="363" t="s">
        <v>5</v>
      </c>
      <c r="F108" s="364" t="s">
        <v>185</v>
      </c>
      <c r="G108" s="360"/>
      <c r="H108" s="365">
        <v>26</v>
      </c>
      <c r="I108" s="360"/>
      <c r="J108" s="360"/>
      <c r="K108" s="360"/>
      <c r="L108" s="130"/>
      <c r="M108" s="131"/>
      <c r="N108" s="132"/>
      <c r="O108" s="132"/>
      <c r="P108" s="132"/>
      <c r="Q108" s="132"/>
      <c r="R108" s="132"/>
      <c r="S108" s="132"/>
      <c r="T108" s="133"/>
      <c r="AT108" s="134" t="s">
        <v>171</v>
      </c>
      <c r="AU108" s="134" t="s">
        <v>90</v>
      </c>
      <c r="AV108" s="14" t="s">
        <v>96</v>
      </c>
      <c r="AW108" s="14" t="s">
        <v>42</v>
      </c>
      <c r="AX108" s="14" t="s">
        <v>44</v>
      </c>
      <c r="AY108" s="134" t="s">
        <v>163</v>
      </c>
    </row>
    <row r="109" spans="1:65" s="1" customFormat="1" ht="22.5" customHeight="1">
      <c r="A109" s="267"/>
      <c r="B109" s="268"/>
      <c r="C109" s="338" t="s">
        <v>90</v>
      </c>
      <c r="D109" s="338" t="s">
        <v>165</v>
      </c>
      <c r="E109" s="339" t="s">
        <v>186</v>
      </c>
      <c r="F109" s="340" t="s">
        <v>187</v>
      </c>
      <c r="G109" s="341" t="s">
        <v>188</v>
      </c>
      <c r="H109" s="342">
        <v>9.897</v>
      </c>
      <c r="I109" s="107"/>
      <c r="J109" s="343">
        <f>ROUND(I109*H109,2)</f>
        <v>0</v>
      </c>
      <c r="K109" s="340" t="s">
        <v>169</v>
      </c>
      <c r="L109" s="38"/>
      <c r="M109" s="108" t="s">
        <v>5</v>
      </c>
      <c r="N109" s="109" t="s">
        <v>53</v>
      </c>
      <c r="O109" s="39"/>
      <c r="P109" s="110">
        <f>O109*H109</f>
        <v>0</v>
      </c>
      <c r="Q109" s="110">
        <v>0.03045</v>
      </c>
      <c r="R109" s="110">
        <f>Q109*H109</f>
        <v>0.30136365000000004</v>
      </c>
      <c r="S109" s="110">
        <v>0</v>
      </c>
      <c r="T109" s="111">
        <f>S109*H109</f>
        <v>0</v>
      </c>
      <c r="AR109" s="24" t="s">
        <v>96</v>
      </c>
      <c r="AT109" s="24" t="s">
        <v>165</v>
      </c>
      <c r="AU109" s="24" t="s">
        <v>90</v>
      </c>
      <c r="AY109" s="24" t="s">
        <v>163</v>
      </c>
      <c r="BE109" s="112">
        <f>IF(N109="základní",J109,0)</f>
        <v>0</v>
      </c>
      <c r="BF109" s="112">
        <f>IF(N109="snížená",J109,0)</f>
        <v>0</v>
      </c>
      <c r="BG109" s="112">
        <f>IF(N109="zákl. přenesená",J109,0)</f>
        <v>0</v>
      </c>
      <c r="BH109" s="112">
        <f>IF(N109="sníž. přenesená",J109,0)</f>
        <v>0</v>
      </c>
      <c r="BI109" s="112">
        <f>IF(N109="nulová",J109,0)</f>
        <v>0</v>
      </c>
      <c r="BJ109" s="24" t="s">
        <v>44</v>
      </c>
      <c r="BK109" s="112">
        <f>ROUND(I109*H109,2)</f>
        <v>0</v>
      </c>
      <c r="BL109" s="24" t="s">
        <v>96</v>
      </c>
      <c r="BM109" s="24" t="s">
        <v>793</v>
      </c>
    </row>
    <row r="110" spans="1:47" s="1" customFormat="1" ht="40.5">
      <c r="A110" s="267"/>
      <c r="B110" s="268"/>
      <c r="C110" s="267"/>
      <c r="D110" s="346" t="s">
        <v>190</v>
      </c>
      <c r="E110" s="267"/>
      <c r="F110" s="366" t="s">
        <v>191</v>
      </c>
      <c r="G110" s="267"/>
      <c r="H110" s="267"/>
      <c r="I110" s="267"/>
      <c r="J110" s="267"/>
      <c r="K110" s="267"/>
      <c r="L110" s="38"/>
      <c r="M110" s="136"/>
      <c r="N110" s="39"/>
      <c r="O110" s="39"/>
      <c r="P110" s="39"/>
      <c r="Q110" s="39"/>
      <c r="R110" s="39"/>
      <c r="S110" s="39"/>
      <c r="T110" s="60"/>
      <c r="AT110" s="24" t="s">
        <v>190</v>
      </c>
      <c r="AU110" s="24" t="s">
        <v>90</v>
      </c>
    </row>
    <row r="111" spans="1:51" s="11" customFormat="1" ht="13.5">
      <c r="A111" s="344"/>
      <c r="B111" s="345"/>
      <c r="C111" s="344"/>
      <c r="D111" s="346" t="s">
        <v>171</v>
      </c>
      <c r="E111" s="347" t="s">
        <v>5</v>
      </c>
      <c r="F111" s="348" t="s">
        <v>172</v>
      </c>
      <c r="G111" s="344"/>
      <c r="H111" s="349" t="s">
        <v>5</v>
      </c>
      <c r="I111" s="344"/>
      <c r="J111" s="344"/>
      <c r="K111" s="344"/>
      <c r="L111" s="113"/>
      <c r="M111" s="116"/>
      <c r="N111" s="117"/>
      <c r="O111" s="117"/>
      <c r="P111" s="117"/>
      <c r="Q111" s="117"/>
      <c r="R111" s="117"/>
      <c r="S111" s="117"/>
      <c r="T111" s="118"/>
      <c r="AT111" s="114" t="s">
        <v>171</v>
      </c>
      <c r="AU111" s="114" t="s">
        <v>90</v>
      </c>
      <c r="AV111" s="11" t="s">
        <v>44</v>
      </c>
      <c r="AW111" s="11" t="s">
        <v>42</v>
      </c>
      <c r="AX111" s="11" t="s">
        <v>82</v>
      </c>
      <c r="AY111" s="114" t="s">
        <v>163</v>
      </c>
    </row>
    <row r="112" spans="1:51" s="11" customFormat="1" ht="13.5">
      <c r="A112" s="344"/>
      <c r="B112" s="345"/>
      <c r="C112" s="344"/>
      <c r="D112" s="346" t="s">
        <v>171</v>
      </c>
      <c r="E112" s="347" t="s">
        <v>5</v>
      </c>
      <c r="F112" s="348" t="s">
        <v>192</v>
      </c>
      <c r="G112" s="344"/>
      <c r="H112" s="349" t="s">
        <v>5</v>
      </c>
      <c r="I112" s="344"/>
      <c r="J112" s="344"/>
      <c r="K112" s="344"/>
      <c r="L112" s="113"/>
      <c r="M112" s="116"/>
      <c r="N112" s="117"/>
      <c r="O112" s="117"/>
      <c r="P112" s="117"/>
      <c r="Q112" s="117"/>
      <c r="R112" s="117"/>
      <c r="S112" s="117"/>
      <c r="T112" s="118"/>
      <c r="AT112" s="114" t="s">
        <v>171</v>
      </c>
      <c r="AU112" s="114" t="s">
        <v>90</v>
      </c>
      <c r="AV112" s="11" t="s">
        <v>44</v>
      </c>
      <c r="AW112" s="11" t="s">
        <v>42</v>
      </c>
      <c r="AX112" s="11" t="s">
        <v>82</v>
      </c>
      <c r="AY112" s="114" t="s">
        <v>163</v>
      </c>
    </row>
    <row r="113" spans="1:51" s="12" customFormat="1" ht="13.5">
      <c r="A113" s="350"/>
      <c r="B113" s="351"/>
      <c r="C113" s="350"/>
      <c r="D113" s="346" t="s">
        <v>171</v>
      </c>
      <c r="E113" s="352" t="s">
        <v>5</v>
      </c>
      <c r="F113" s="353" t="s">
        <v>794</v>
      </c>
      <c r="G113" s="350"/>
      <c r="H113" s="354">
        <v>0.711</v>
      </c>
      <c r="I113" s="350"/>
      <c r="J113" s="350"/>
      <c r="K113" s="350"/>
      <c r="L113" s="119"/>
      <c r="M113" s="122"/>
      <c r="N113" s="123"/>
      <c r="O113" s="123"/>
      <c r="P113" s="123"/>
      <c r="Q113" s="123"/>
      <c r="R113" s="123"/>
      <c r="S113" s="123"/>
      <c r="T113" s="124"/>
      <c r="AT113" s="120" t="s">
        <v>171</v>
      </c>
      <c r="AU113" s="120" t="s">
        <v>90</v>
      </c>
      <c r="AV113" s="12" t="s">
        <v>90</v>
      </c>
      <c r="AW113" s="12" t="s">
        <v>42</v>
      </c>
      <c r="AX113" s="12" t="s">
        <v>82</v>
      </c>
      <c r="AY113" s="120" t="s">
        <v>163</v>
      </c>
    </row>
    <row r="114" spans="1:51" s="12" customFormat="1" ht="13.5">
      <c r="A114" s="350"/>
      <c r="B114" s="351"/>
      <c r="C114" s="350"/>
      <c r="D114" s="346" t="s">
        <v>171</v>
      </c>
      <c r="E114" s="352" t="s">
        <v>5</v>
      </c>
      <c r="F114" s="353" t="s">
        <v>795</v>
      </c>
      <c r="G114" s="350"/>
      <c r="H114" s="354">
        <v>0.711</v>
      </c>
      <c r="I114" s="350"/>
      <c r="J114" s="350"/>
      <c r="K114" s="350"/>
      <c r="L114" s="119"/>
      <c r="M114" s="122"/>
      <c r="N114" s="123"/>
      <c r="O114" s="123"/>
      <c r="P114" s="123"/>
      <c r="Q114" s="123"/>
      <c r="R114" s="123"/>
      <c r="S114" s="123"/>
      <c r="T114" s="124"/>
      <c r="AT114" s="120" t="s">
        <v>171</v>
      </c>
      <c r="AU114" s="120" t="s">
        <v>90</v>
      </c>
      <c r="AV114" s="12" t="s">
        <v>90</v>
      </c>
      <c r="AW114" s="12" t="s">
        <v>42</v>
      </c>
      <c r="AX114" s="12" t="s">
        <v>82</v>
      </c>
      <c r="AY114" s="120" t="s">
        <v>163</v>
      </c>
    </row>
    <row r="115" spans="1:51" s="12" customFormat="1" ht="13.5">
      <c r="A115" s="350"/>
      <c r="B115" s="351"/>
      <c r="C115" s="350"/>
      <c r="D115" s="346" t="s">
        <v>171</v>
      </c>
      <c r="E115" s="352" t="s">
        <v>5</v>
      </c>
      <c r="F115" s="353" t="s">
        <v>796</v>
      </c>
      <c r="G115" s="350"/>
      <c r="H115" s="354">
        <v>0.726</v>
      </c>
      <c r="I115" s="350"/>
      <c r="J115" s="350"/>
      <c r="K115" s="350"/>
      <c r="L115" s="119"/>
      <c r="M115" s="122"/>
      <c r="N115" s="123"/>
      <c r="O115" s="123"/>
      <c r="P115" s="123"/>
      <c r="Q115" s="123"/>
      <c r="R115" s="123"/>
      <c r="S115" s="123"/>
      <c r="T115" s="124"/>
      <c r="AT115" s="120" t="s">
        <v>171</v>
      </c>
      <c r="AU115" s="120" t="s">
        <v>90</v>
      </c>
      <c r="AV115" s="12" t="s">
        <v>90</v>
      </c>
      <c r="AW115" s="12" t="s">
        <v>42</v>
      </c>
      <c r="AX115" s="12" t="s">
        <v>82</v>
      </c>
      <c r="AY115" s="120" t="s">
        <v>163</v>
      </c>
    </row>
    <row r="116" spans="1:51" s="12" customFormat="1" ht="13.5">
      <c r="A116" s="350"/>
      <c r="B116" s="351"/>
      <c r="C116" s="350"/>
      <c r="D116" s="346" t="s">
        <v>171</v>
      </c>
      <c r="E116" s="352" t="s">
        <v>5</v>
      </c>
      <c r="F116" s="353" t="s">
        <v>797</v>
      </c>
      <c r="G116" s="350"/>
      <c r="H116" s="354">
        <v>0.816</v>
      </c>
      <c r="I116" s="350"/>
      <c r="J116" s="350"/>
      <c r="K116" s="350"/>
      <c r="L116" s="119"/>
      <c r="M116" s="122"/>
      <c r="N116" s="123"/>
      <c r="O116" s="123"/>
      <c r="P116" s="123"/>
      <c r="Q116" s="123"/>
      <c r="R116" s="123"/>
      <c r="S116" s="123"/>
      <c r="T116" s="124"/>
      <c r="AT116" s="120" t="s">
        <v>171</v>
      </c>
      <c r="AU116" s="120" t="s">
        <v>90</v>
      </c>
      <c r="AV116" s="12" t="s">
        <v>90</v>
      </c>
      <c r="AW116" s="12" t="s">
        <v>42</v>
      </c>
      <c r="AX116" s="12" t="s">
        <v>82</v>
      </c>
      <c r="AY116" s="120" t="s">
        <v>163</v>
      </c>
    </row>
    <row r="117" spans="1:51" s="12" customFormat="1" ht="13.5">
      <c r="A117" s="350"/>
      <c r="B117" s="351"/>
      <c r="C117" s="350"/>
      <c r="D117" s="346" t="s">
        <v>171</v>
      </c>
      <c r="E117" s="352" t="s">
        <v>5</v>
      </c>
      <c r="F117" s="353" t="s">
        <v>798</v>
      </c>
      <c r="G117" s="350"/>
      <c r="H117" s="354">
        <v>0.816</v>
      </c>
      <c r="I117" s="350"/>
      <c r="J117" s="350"/>
      <c r="K117" s="350"/>
      <c r="L117" s="119"/>
      <c r="M117" s="122"/>
      <c r="N117" s="123"/>
      <c r="O117" s="123"/>
      <c r="P117" s="123"/>
      <c r="Q117" s="123"/>
      <c r="R117" s="123"/>
      <c r="S117" s="123"/>
      <c r="T117" s="124"/>
      <c r="AT117" s="120" t="s">
        <v>171</v>
      </c>
      <c r="AU117" s="120" t="s">
        <v>90</v>
      </c>
      <c r="AV117" s="12" t="s">
        <v>90</v>
      </c>
      <c r="AW117" s="12" t="s">
        <v>42</v>
      </c>
      <c r="AX117" s="12" t="s">
        <v>82</v>
      </c>
      <c r="AY117" s="120" t="s">
        <v>163</v>
      </c>
    </row>
    <row r="118" spans="1:51" s="12" customFormat="1" ht="13.5">
      <c r="A118" s="350"/>
      <c r="B118" s="351"/>
      <c r="C118" s="350"/>
      <c r="D118" s="346" t="s">
        <v>171</v>
      </c>
      <c r="E118" s="352" t="s">
        <v>5</v>
      </c>
      <c r="F118" s="353" t="s">
        <v>799</v>
      </c>
      <c r="G118" s="350"/>
      <c r="H118" s="354">
        <v>0.816</v>
      </c>
      <c r="I118" s="350"/>
      <c r="J118" s="350"/>
      <c r="K118" s="350"/>
      <c r="L118" s="119"/>
      <c r="M118" s="122"/>
      <c r="N118" s="123"/>
      <c r="O118" s="123"/>
      <c r="P118" s="123"/>
      <c r="Q118" s="123"/>
      <c r="R118" s="123"/>
      <c r="S118" s="123"/>
      <c r="T118" s="124"/>
      <c r="AT118" s="120" t="s">
        <v>171</v>
      </c>
      <c r="AU118" s="120" t="s">
        <v>90</v>
      </c>
      <c r="AV118" s="12" t="s">
        <v>90</v>
      </c>
      <c r="AW118" s="12" t="s">
        <v>42</v>
      </c>
      <c r="AX118" s="12" t="s">
        <v>82</v>
      </c>
      <c r="AY118" s="120" t="s">
        <v>163</v>
      </c>
    </row>
    <row r="119" spans="1:51" s="12" customFormat="1" ht="13.5">
      <c r="A119" s="350"/>
      <c r="B119" s="351"/>
      <c r="C119" s="350"/>
      <c r="D119" s="346" t="s">
        <v>171</v>
      </c>
      <c r="E119" s="352" t="s">
        <v>5</v>
      </c>
      <c r="F119" s="353" t="s">
        <v>800</v>
      </c>
      <c r="G119" s="350"/>
      <c r="H119" s="354">
        <v>0.711</v>
      </c>
      <c r="I119" s="350"/>
      <c r="J119" s="350"/>
      <c r="K119" s="350"/>
      <c r="L119" s="119"/>
      <c r="M119" s="122"/>
      <c r="N119" s="123"/>
      <c r="O119" s="123"/>
      <c r="P119" s="123"/>
      <c r="Q119" s="123"/>
      <c r="R119" s="123"/>
      <c r="S119" s="123"/>
      <c r="T119" s="124"/>
      <c r="AT119" s="120" t="s">
        <v>171</v>
      </c>
      <c r="AU119" s="120" t="s">
        <v>90</v>
      </c>
      <c r="AV119" s="12" t="s">
        <v>90</v>
      </c>
      <c r="AW119" s="12" t="s">
        <v>42</v>
      </c>
      <c r="AX119" s="12" t="s">
        <v>82</v>
      </c>
      <c r="AY119" s="120" t="s">
        <v>163</v>
      </c>
    </row>
    <row r="120" spans="1:51" s="13" customFormat="1" ht="13.5">
      <c r="A120" s="355"/>
      <c r="B120" s="356"/>
      <c r="C120" s="355"/>
      <c r="D120" s="346" t="s">
        <v>171</v>
      </c>
      <c r="E120" s="357" t="s">
        <v>5</v>
      </c>
      <c r="F120" s="358" t="s">
        <v>179</v>
      </c>
      <c r="G120" s="355"/>
      <c r="H120" s="359">
        <v>5.307</v>
      </c>
      <c r="I120" s="355"/>
      <c r="J120" s="355"/>
      <c r="K120" s="355"/>
      <c r="L120" s="125"/>
      <c r="M120" s="127"/>
      <c r="N120" s="128"/>
      <c r="O120" s="128"/>
      <c r="P120" s="128"/>
      <c r="Q120" s="128"/>
      <c r="R120" s="128"/>
      <c r="S120" s="128"/>
      <c r="T120" s="129"/>
      <c r="AT120" s="126" t="s">
        <v>171</v>
      </c>
      <c r="AU120" s="126" t="s">
        <v>90</v>
      </c>
      <c r="AV120" s="13" t="s">
        <v>93</v>
      </c>
      <c r="AW120" s="13" t="s">
        <v>42</v>
      </c>
      <c r="AX120" s="13" t="s">
        <v>82</v>
      </c>
      <c r="AY120" s="126" t="s">
        <v>163</v>
      </c>
    </row>
    <row r="121" spans="1:51" s="12" customFormat="1" ht="13.5">
      <c r="A121" s="350"/>
      <c r="B121" s="351"/>
      <c r="C121" s="350"/>
      <c r="D121" s="346" t="s">
        <v>171</v>
      </c>
      <c r="E121" s="352" t="s">
        <v>5</v>
      </c>
      <c r="F121" s="353" t="s">
        <v>801</v>
      </c>
      <c r="G121" s="350"/>
      <c r="H121" s="354">
        <v>0.816</v>
      </c>
      <c r="I121" s="350"/>
      <c r="J121" s="350"/>
      <c r="K121" s="350"/>
      <c r="L121" s="119"/>
      <c r="M121" s="122"/>
      <c r="N121" s="123"/>
      <c r="O121" s="123"/>
      <c r="P121" s="123"/>
      <c r="Q121" s="123"/>
      <c r="R121" s="123"/>
      <c r="S121" s="123"/>
      <c r="T121" s="124"/>
      <c r="AT121" s="120" t="s">
        <v>171</v>
      </c>
      <c r="AU121" s="120" t="s">
        <v>90</v>
      </c>
      <c r="AV121" s="12" t="s">
        <v>90</v>
      </c>
      <c r="AW121" s="12" t="s">
        <v>42</v>
      </c>
      <c r="AX121" s="12" t="s">
        <v>82</v>
      </c>
      <c r="AY121" s="120" t="s">
        <v>163</v>
      </c>
    </row>
    <row r="122" spans="1:51" s="12" customFormat="1" ht="13.5">
      <c r="A122" s="350"/>
      <c r="B122" s="351"/>
      <c r="C122" s="350"/>
      <c r="D122" s="346" t="s">
        <v>171</v>
      </c>
      <c r="E122" s="352" t="s">
        <v>5</v>
      </c>
      <c r="F122" s="353" t="s">
        <v>802</v>
      </c>
      <c r="G122" s="350"/>
      <c r="H122" s="354">
        <v>0.779</v>
      </c>
      <c r="I122" s="350"/>
      <c r="J122" s="350"/>
      <c r="K122" s="350"/>
      <c r="L122" s="119"/>
      <c r="M122" s="122"/>
      <c r="N122" s="123"/>
      <c r="O122" s="123"/>
      <c r="P122" s="123"/>
      <c r="Q122" s="123"/>
      <c r="R122" s="123"/>
      <c r="S122" s="123"/>
      <c r="T122" s="124"/>
      <c r="AT122" s="120" t="s">
        <v>171</v>
      </c>
      <c r="AU122" s="120" t="s">
        <v>90</v>
      </c>
      <c r="AV122" s="12" t="s">
        <v>90</v>
      </c>
      <c r="AW122" s="12" t="s">
        <v>42</v>
      </c>
      <c r="AX122" s="12" t="s">
        <v>82</v>
      </c>
      <c r="AY122" s="120" t="s">
        <v>163</v>
      </c>
    </row>
    <row r="123" spans="1:51" s="13" customFormat="1" ht="13.5">
      <c r="A123" s="355"/>
      <c r="B123" s="356"/>
      <c r="C123" s="355"/>
      <c r="D123" s="346" t="s">
        <v>171</v>
      </c>
      <c r="E123" s="357" t="s">
        <v>5</v>
      </c>
      <c r="F123" s="358" t="s">
        <v>181</v>
      </c>
      <c r="G123" s="355"/>
      <c r="H123" s="359">
        <v>1.595</v>
      </c>
      <c r="I123" s="355"/>
      <c r="J123" s="355"/>
      <c r="K123" s="355"/>
      <c r="L123" s="125"/>
      <c r="M123" s="127"/>
      <c r="N123" s="128"/>
      <c r="O123" s="128"/>
      <c r="P123" s="128"/>
      <c r="Q123" s="128"/>
      <c r="R123" s="128"/>
      <c r="S123" s="128"/>
      <c r="T123" s="129"/>
      <c r="AT123" s="126" t="s">
        <v>171</v>
      </c>
      <c r="AU123" s="126" t="s">
        <v>90</v>
      </c>
      <c r="AV123" s="13" t="s">
        <v>93</v>
      </c>
      <c r="AW123" s="13" t="s">
        <v>42</v>
      </c>
      <c r="AX123" s="13" t="s">
        <v>82</v>
      </c>
      <c r="AY123" s="126" t="s">
        <v>163</v>
      </c>
    </row>
    <row r="124" spans="1:51" s="12" customFormat="1" ht="13.5">
      <c r="A124" s="350"/>
      <c r="B124" s="351"/>
      <c r="C124" s="350"/>
      <c r="D124" s="346" t="s">
        <v>171</v>
      </c>
      <c r="E124" s="352" t="s">
        <v>5</v>
      </c>
      <c r="F124" s="353" t="s">
        <v>803</v>
      </c>
      <c r="G124" s="350"/>
      <c r="H124" s="354">
        <v>0.816</v>
      </c>
      <c r="I124" s="350"/>
      <c r="J124" s="350"/>
      <c r="K124" s="350"/>
      <c r="L124" s="119"/>
      <c r="M124" s="122"/>
      <c r="N124" s="123"/>
      <c r="O124" s="123"/>
      <c r="P124" s="123"/>
      <c r="Q124" s="123"/>
      <c r="R124" s="123"/>
      <c r="S124" s="123"/>
      <c r="T124" s="124"/>
      <c r="AT124" s="120" t="s">
        <v>171</v>
      </c>
      <c r="AU124" s="120" t="s">
        <v>90</v>
      </c>
      <c r="AV124" s="12" t="s">
        <v>90</v>
      </c>
      <c r="AW124" s="12" t="s">
        <v>42</v>
      </c>
      <c r="AX124" s="12" t="s">
        <v>82</v>
      </c>
      <c r="AY124" s="120" t="s">
        <v>163</v>
      </c>
    </row>
    <row r="125" spans="1:51" s="12" customFormat="1" ht="13.5">
      <c r="A125" s="350"/>
      <c r="B125" s="351"/>
      <c r="C125" s="350"/>
      <c r="D125" s="346" t="s">
        <v>171</v>
      </c>
      <c r="E125" s="352" t="s">
        <v>5</v>
      </c>
      <c r="F125" s="353" t="s">
        <v>804</v>
      </c>
      <c r="G125" s="350"/>
      <c r="H125" s="354">
        <v>0.816</v>
      </c>
      <c r="I125" s="350"/>
      <c r="J125" s="350"/>
      <c r="K125" s="350"/>
      <c r="L125" s="119"/>
      <c r="M125" s="122"/>
      <c r="N125" s="123"/>
      <c r="O125" s="123"/>
      <c r="P125" s="123"/>
      <c r="Q125" s="123"/>
      <c r="R125" s="123"/>
      <c r="S125" s="123"/>
      <c r="T125" s="124"/>
      <c r="AT125" s="120" t="s">
        <v>171</v>
      </c>
      <c r="AU125" s="120" t="s">
        <v>90</v>
      </c>
      <c r="AV125" s="12" t="s">
        <v>90</v>
      </c>
      <c r="AW125" s="12" t="s">
        <v>42</v>
      </c>
      <c r="AX125" s="12" t="s">
        <v>82</v>
      </c>
      <c r="AY125" s="120" t="s">
        <v>163</v>
      </c>
    </row>
    <row r="126" spans="1:51" s="12" customFormat="1" ht="13.5">
      <c r="A126" s="350"/>
      <c r="B126" s="351"/>
      <c r="C126" s="350"/>
      <c r="D126" s="346" t="s">
        <v>171</v>
      </c>
      <c r="E126" s="352" t="s">
        <v>5</v>
      </c>
      <c r="F126" s="353" t="s">
        <v>805</v>
      </c>
      <c r="G126" s="350"/>
      <c r="H126" s="354">
        <v>0.547</v>
      </c>
      <c r="I126" s="350"/>
      <c r="J126" s="350"/>
      <c r="K126" s="350"/>
      <c r="L126" s="119"/>
      <c r="M126" s="122"/>
      <c r="N126" s="123"/>
      <c r="O126" s="123"/>
      <c r="P126" s="123"/>
      <c r="Q126" s="123"/>
      <c r="R126" s="123"/>
      <c r="S126" s="123"/>
      <c r="T126" s="124"/>
      <c r="AT126" s="120" t="s">
        <v>171</v>
      </c>
      <c r="AU126" s="120" t="s">
        <v>90</v>
      </c>
      <c r="AV126" s="12" t="s">
        <v>90</v>
      </c>
      <c r="AW126" s="12" t="s">
        <v>42</v>
      </c>
      <c r="AX126" s="12" t="s">
        <v>82</v>
      </c>
      <c r="AY126" s="120" t="s">
        <v>163</v>
      </c>
    </row>
    <row r="127" spans="1:51" s="13" customFormat="1" ht="13.5">
      <c r="A127" s="355"/>
      <c r="B127" s="356"/>
      <c r="C127" s="355"/>
      <c r="D127" s="346" t="s">
        <v>171</v>
      </c>
      <c r="E127" s="357" t="s">
        <v>5</v>
      </c>
      <c r="F127" s="358" t="s">
        <v>653</v>
      </c>
      <c r="G127" s="355"/>
      <c r="H127" s="359">
        <v>2.179</v>
      </c>
      <c r="I127" s="355"/>
      <c r="J127" s="355"/>
      <c r="K127" s="355"/>
      <c r="L127" s="125"/>
      <c r="M127" s="127"/>
      <c r="N127" s="128"/>
      <c r="O127" s="128"/>
      <c r="P127" s="128"/>
      <c r="Q127" s="128"/>
      <c r="R127" s="128"/>
      <c r="S127" s="128"/>
      <c r="T127" s="129"/>
      <c r="AT127" s="126" t="s">
        <v>171</v>
      </c>
      <c r="AU127" s="126" t="s">
        <v>90</v>
      </c>
      <c r="AV127" s="13" t="s">
        <v>93</v>
      </c>
      <c r="AW127" s="13" t="s">
        <v>42</v>
      </c>
      <c r="AX127" s="13" t="s">
        <v>82</v>
      </c>
      <c r="AY127" s="126" t="s">
        <v>163</v>
      </c>
    </row>
    <row r="128" spans="1:51" s="12" customFormat="1" ht="13.5">
      <c r="A128" s="350"/>
      <c r="B128" s="351"/>
      <c r="C128" s="350"/>
      <c r="D128" s="346" t="s">
        <v>171</v>
      </c>
      <c r="E128" s="352" t="s">
        <v>5</v>
      </c>
      <c r="F128" s="353" t="s">
        <v>806</v>
      </c>
      <c r="G128" s="350"/>
      <c r="H128" s="354">
        <v>0.816</v>
      </c>
      <c r="I128" s="350"/>
      <c r="J128" s="350"/>
      <c r="K128" s="350"/>
      <c r="L128" s="119"/>
      <c r="M128" s="122"/>
      <c r="N128" s="123"/>
      <c r="O128" s="123"/>
      <c r="P128" s="123"/>
      <c r="Q128" s="123"/>
      <c r="R128" s="123"/>
      <c r="S128" s="123"/>
      <c r="T128" s="124"/>
      <c r="AT128" s="120" t="s">
        <v>171</v>
      </c>
      <c r="AU128" s="120" t="s">
        <v>90</v>
      </c>
      <c r="AV128" s="12" t="s">
        <v>90</v>
      </c>
      <c r="AW128" s="12" t="s">
        <v>42</v>
      </c>
      <c r="AX128" s="12" t="s">
        <v>82</v>
      </c>
      <c r="AY128" s="120" t="s">
        <v>163</v>
      </c>
    </row>
    <row r="129" spans="1:51" s="13" customFormat="1" ht="13.5">
      <c r="A129" s="355"/>
      <c r="B129" s="356"/>
      <c r="C129" s="355"/>
      <c r="D129" s="346" t="s">
        <v>171</v>
      </c>
      <c r="E129" s="357" t="s">
        <v>5</v>
      </c>
      <c r="F129" s="358" t="s">
        <v>792</v>
      </c>
      <c r="G129" s="355"/>
      <c r="H129" s="359">
        <v>0.816</v>
      </c>
      <c r="I129" s="355"/>
      <c r="J129" s="355"/>
      <c r="K129" s="355"/>
      <c r="L129" s="125"/>
      <c r="M129" s="127"/>
      <c r="N129" s="128"/>
      <c r="O129" s="128"/>
      <c r="P129" s="128"/>
      <c r="Q129" s="128"/>
      <c r="R129" s="128"/>
      <c r="S129" s="128"/>
      <c r="T129" s="129"/>
      <c r="AT129" s="126" t="s">
        <v>171</v>
      </c>
      <c r="AU129" s="126" t="s">
        <v>90</v>
      </c>
      <c r="AV129" s="13" t="s">
        <v>93</v>
      </c>
      <c r="AW129" s="13" t="s">
        <v>42</v>
      </c>
      <c r="AX129" s="13" t="s">
        <v>82</v>
      </c>
      <c r="AY129" s="126" t="s">
        <v>163</v>
      </c>
    </row>
    <row r="130" spans="1:51" s="14" customFormat="1" ht="13.5">
      <c r="A130" s="360"/>
      <c r="B130" s="361"/>
      <c r="C130" s="360"/>
      <c r="D130" s="362" t="s">
        <v>171</v>
      </c>
      <c r="E130" s="363" t="s">
        <v>5</v>
      </c>
      <c r="F130" s="364" t="s">
        <v>185</v>
      </c>
      <c r="G130" s="360"/>
      <c r="H130" s="365">
        <v>9.897</v>
      </c>
      <c r="I130" s="360"/>
      <c r="J130" s="360"/>
      <c r="K130" s="360"/>
      <c r="L130" s="130"/>
      <c r="M130" s="131"/>
      <c r="N130" s="132"/>
      <c r="O130" s="132"/>
      <c r="P130" s="132"/>
      <c r="Q130" s="132"/>
      <c r="R130" s="132"/>
      <c r="S130" s="132"/>
      <c r="T130" s="133"/>
      <c r="AT130" s="134" t="s">
        <v>171</v>
      </c>
      <c r="AU130" s="134" t="s">
        <v>90</v>
      </c>
      <c r="AV130" s="14" t="s">
        <v>96</v>
      </c>
      <c r="AW130" s="14" t="s">
        <v>42</v>
      </c>
      <c r="AX130" s="14" t="s">
        <v>44</v>
      </c>
      <c r="AY130" s="134" t="s">
        <v>163</v>
      </c>
    </row>
    <row r="131" spans="1:65" s="1" customFormat="1" ht="31.5" customHeight="1">
      <c r="A131" s="267"/>
      <c r="B131" s="268"/>
      <c r="C131" s="338" t="s">
        <v>93</v>
      </c>
      <c r="D131" s="338" t="s">
        <v>165</v>
      </c>
      <c r="E131" s="339" t="s">
        <v>211</v>
      </c>
      <c r="F131" s="340" t="s">
        <v>212</v>
      </c>
      <c r="G131" s="341" t="s">
        <v>188</v>
      </c>
      <c r="H131" s="342">
        <v>52</v>
      </c>
      <c r="I131" s="107"/>
      <c r="J131" s="343">
        <f>ROUND(I131*H131,2)</f>
        <v>0</v>
      </c>
      <c r="K131" s="340" t="s">
        <v>169</v>
      </c>
      <c r="L131" s="38"/>
      <c r="M131" s="108" t="s">
        <v>5</v>
      </c>
      <c r="N131" s="109" t="s">
        <v>53</v>
      </c>
      <c r="O131" s="39"/>
      <c r="P131" s="110">
        <f>O131*H131</f>
        <v>0</v>
      </c>
      <c r="Q131" s="110">
        <v>0.00012</v>
      </c>
      <c r="R131" s="110">
        <f>Q131*H131</f>
        <v>0.00624</v>
      </c>
      <c r="S131" s="110">
        <v>0</v>
      </c>
      <c r="T131" s="111">
        <f>S131*H131</f>
        <v>0</v>
      </c>
      <c r="AR131" s="24" t="s">
        <v>96</v>
      </c>
      <c r="AT131" s="24" t="s">
        <v>165</v>
      </c>
      <c r="AU131" s="24" t="s">
        <v>90</v>
      </c>
      <c r="AY131" s="24" t="s">
        <v>163</v>
      </c>
      <c r="BE131" s="112">
        <f>IF(N131="základní",J131,0)</f>
        <v>0</v>
      </c>
      <c r="BF131" s="112">
        <f>IF(N131="snížená",J131,0)</f>
        <v>0</v>
      </c>
      <c r="BG131" s="112">
        <f>IF(N131="zákl. přenesená",J131,0)</f>
        <v>0</v>
      </c>
      <c r="BH131" s="112">
        <f>IF(N131="sníž. přenesená",J131,0)</f>
        <v>0</v>
      </c>
      <c r="BI131" s="112">
        <f>IF(N131="nulová",J131,0)</f>
        <v>0</v>
      </c>
      <c r="BJ131" s="24" t="s">
        <v>44</v>
      </c>
      <c r="BK131" s="112">
        <f>ROUND(I131*H131,2)</f>
        <v>0</v>
      </c>
      <c r="BL131" s="24" t="s">
        <v>96</v>
      </c>
      <c r="BM131" s="24" t="s">
        <v>807</v>
      </c>
    </row>
    <row r="132" spans="1:47" s="1" customFormat="1" ht="54">
      <c r="A132" s="267"/>
      <c r="B132" s="268"/>
      <c r="C132" s="267"/>
      <c r="D132" s="346" t="s">
        <v>190</v>
      </c>
      <c r="E132" s="267"/>
      <c r="F132" s="366" t="s">
        <v>214</v>
      </c>
      <c r="G132" s="267"/>
      <c r="H132" s="267"/>
      <c r="I132" s="267"/>
      <c r="J132" s="267"/>
      <c r="K132" s="267"/>
      <c r="L132" s="38"/>
      <c r="M132" s="136"/>
      <c r="N132" s="39"/>
      <c r="O132" s="39"/>
      <c r="P132" s="39"/>
      <c r="Q132" s="39"/>
      <c r="R132" s="39"/>
      <c r="S132" s="39"/>
      <c r="T132" s="60"/>
      <c r="AT132" s="24" t="s">
        <v>190</v>
      </c>
      <c r="AU132" s="24" t="s">
        <v>90</v>
      </c>
    </row>
    <row r="133" spans="1:51" s="11" customFormat="1" ht="13.5">
      <c r="A133" s="344"/>
      <c r="B133" s="345"/>
      <c r="C133" s="344"/>
      <c r="D133" s="346" t="s">
        <v>171</v>
      </c>
      <c r="E133" s="347" t="s">
        <v>5</v>
      </c>
      <c r="F133" s="348" t="s">
        <v>172</v>
      </c>
      <c r="G133" s="344"/>
      <c r="H133" s="349" t="s">
        <v>5</v>
      </c>
      <c r="I133" s="344"/>
      <c r="J133" s="344"/>
      <c r="K133" s="344"/>
      <c r="L133" s="113"/>
      <c r="M133" s="116"/>
      <c r="N133" s="117"/>
      <c r="O133" s="117"/>
      <c r="P133" s="117"/>
      <c r="Q133" s="117"/>
      <c r="R133" s="117"/>
      <c r="S133" s="117"/>
      <c r="T133" s="118"/>
      <c r="AT133" s="114" t="s">
        <v>171</v>
      </c>
      <c r="AU133" s="114" t="s">
        <v>90</v>
      </c>
      <c r="AV133" s="11" t="s">
        <v>44</v>
      </c>
      <c r="AW133" s="11" t="s">
        <v>42</v>
      </c>
      <c r="AX133" s="11" t="s">
        <v>82</v>
      </c>
      <c r="AY133" s="114" t="s">
        <v>163</v>
      </c>
    </row>
    <row r="134" spans="1:51" s="11" customFormat="1" ht="27">
      <c r="A134" s="344"/>
      <c r="B134" s="345"/>
      <c r="C134" s="344"/>
      <c r="D134" s="346" t="s">
        <v>171</v>
      </c>
      <c r="E134" s="347" t="s">
        <v>5</v>
      </c>
      <c r="F134" s="348" t="s">
        <v>215</v>
      </c>
      <c r="G134" s="344"/>
      <c r="H134" s="349" t="s">
        <v>5</v>
      </c>
      <c r="I134" s="344"/>
      <c r="J134" s="344"/>
      <c r="K134" s="344"/>
      <c r="L134" s="113"/>
      <c r="M134" s="116"/>
      <c r="N134" s="117"/>
      <c r="O134" s="117"/>
      <c r="P134" s="117"/>
      <c r="Q134" s="117"/>
      <c r="R134" s="117"/>
      <c r="S134" s="117"/>
      <c r="T134" s="118"/>
      <c r="AT134" s="114" t="s">
        <v>171</v>
      </c>
      <c r="AU134" s="114" t="s">
        <v>90</v>
      </c>
      <c r="AV134" s="11" t="s">
        <v>44</v>
      </c>
      <c r="AW134" s="11" t="s">
        <v>42</v>
      </c>
      <c r="AX134" s="11" t="s">
        <v>82</v>
      </c>
      <c r="AY134" s="114" t="s">
        <v>163</v>
      </c>
    </row>
    <row r="135" spans="1:51" s="11" customFormat="1" ht="13.5">
      <c r="A135" s="344"/>
      <c r="B135" s="345"/>
      <c r="C135" s="344"/>
      <c r="D135" s="346" t="s">
        <v>171</v>
      </c>
      <c r="E135" s="347" t="s">
        <v>5</v>
      </c>
      <c r="F135" s="348" t="s">
        <v>787</v>
      </c>
      <c r="G135" s="344"/>
      <c r="H135" s="349" t="s">
        <v>5</v>
      </c>
      <c r="I135" s="344"/>
      <c r="J135" s="344"/>
      <c r="K135" s="344"/>
      <c r="L135" s="113"/>
      <c r="M135" s="116"/>
      <c r="N135" s="117"/>
      <c r="O135" s="117"/>
      <c r="P135" s="117"/>
      <c r="Q135" s="117"/>
      <c r="R135" s="117"/>
      <c r="S135" s="117"/>
      <c r="T135" s="118"/>
      <c r="AT135" s="114" t="s">
        <v>171</v>
      </c>
      <c r="AU135" s="114" t="s">
        <v>90</v>
      </c>
      <c r="AV135" s="11" t="s">
        <v>44</v>
      </c>
      <c r="AW135" s="11" t="s">
        <v>42</v>
      </c>
      <c r="AX135" s="11" t="s">
        <v>82</v>
      </c>
      <c r="AY135" s="114" t="s">
        <v>163</v>
      </c>
    </row>
    <row r="136" spans="1:51" s="12" customFormat="1" ht="13.5">
      <c r="A136" s="350"/>
      <c r="B136" s="351"/>
      <c r="C136" s="350"/>
      <c r="D136" s="346" t="s">
        <v>171</v>
      </c>
      <c r="E136" s="352" t="s">
        <v>5</v>
      </c>
      <c r="F136" s="353" t="s">
        <v>217</v>
      </c>
      <c r="G136" s="350"/>
      <c r="H136" s="354">
        <v>28</v>
      </c>
      <c r="I136" s="350"/>
      <c r="J136" s="350"/>
      <c r="K136" s="350"/>
      <c r="L136" s="119"/>
      <c r="M136" s="122"/>
      <c r="N136" s="123"/>
      <c r="O136" s="123"/>
      <c r="P136" s="123"/>
      <c r="Q136" s="123"/>
      <c r="R136" s="123"/>
      <c r="S136" s="123"/>
      <c r="T136" s="124"/>
      <c r="AT136" s="120" t="s">
        <v>171</v>
      </c>
      <c r="AU136" s="120" t="s">
        <v>90</v>
      </c>
      <c r="AV136" s="12" t="s">
        <v>90</v>
      </c>
      <c r="AW136" s="12" t="s">
        <v>42</v>
      </c>
      <c r="AX136" s="12" t="s">
        <v>82</v>
      </c>
      <c r="AY136" s="120" t="s">
        <v>163</v>
      </c>
    </row>
    <row r="137" spans="1:51" s="13" customFormat="1" ht="13.5">
      <c r="A137" s="355"/>
      <c r="B137" s="356"/>
      <c r="C137" s="355"/>
      <c r="D137" s="346" t="s">
        <v>171</v>
      </c>
      <c r="E137" s="357" t="s">
        <v>5</v>
      </c>
      <c r="F137" s="358" t="s">
        <v>179</v>
      </c>
      <c r="G137" s="355"/>
      <c r="H137" s="359">
        <v>28</v>
      </c>
      <c r="I137" s="355"/>
      <c r="J137" s="355"/>
      <c r="K137" s="355"/>
      <c r="L137" s="125"/>
      <c r="M137" s="127"/>
      <c r="N137" s="128"/>
      <c r="O137" s="128"/>
      <c r="P137" s="128"/>
      <c r="Q137" s="128"/>
      <c r="R137" s="128"/>
      <c r="S137" s="128"/>
      <c r="T137" s="129"/>
      <c r="AT137" s="126" t="s">
        <v>171</v>
      </c>
      <c r="AU137" s="126" t="s">
        <v>90</v>
      </c>
      <c r="AV137" s="13" t="s">
        <v>93</v>
      </c>
      <c r="AW137" s="13" t="s">
        <v>42</v>
      </c>
      <c r="AX137" s="13" t="s">
        <v>82</v>
      </c>
      <c r="AY137" s="126" t="s">
        <v>163</v>
      </c>
    </row>
    <row r="138" spans="1:51" s="11" customFormat="1" ht="13.5">
      <c r="A138" s="344"/>
      <c r="B138" s="345"/>
      <c r="C138" s="344"/>
      <c r="D138" s="346" t="s">
        <v>171</v>
      </c>
      <c r="E138" s="347" t="s">
        <v>5</v>
      </c>
      <c r="F138" s="348" t="s">
        <v>788</v>
      </c>
      <c r="G138" s="344"/>
      <c r="H138" s="349" t="s">
        <v>5</v>
      </c>
      <c r="I138" s="344"/>
      <c r="J138" s="344"/>
      <c r="K138" s="344"/>
      <c r="L138" s="113"/>
      <c r="M138" s="116"/>
      <c r="N138" s="117"/>
      <c r="O138" s="117"/>
      <c r="P138" s="117"/>
      <c r="Q138" s="117"/>
      <c r="R138" s="117"/>
      <c r="S138" s="117"/>
      <c r="T138" s="118"/>
      <c r="AT138" s="114" t="s">
        <v>171</v>
      </c>
      <c r="AU138" s="114" t="s">
        <v>90</v>
      </c>
      <c r="AV138" s="11" t="s">
        <v>44</v>
      </c>
      <c r="AW138" s="11" t="s">
        <v>42</v>
      </c>
      <c r="AX138" s="11" t="s">
        <v>82</v>
      </c>
      <c r="AY138" s="114" t="s">
        <v>163</v>
      </c>
    </row>
    <row r="139" spans="1:51" s="12" customFormat="1" ht="13.5">
      <c r="A139" s="350"/>
      <c r="B139" s="351"/>
      <c r="C139" s="350"/>
      <c r="D139" s="346" t="s">
        <v>171</v>
      </c>
      <c r="E139" s="352" t="s">
        <v>5</v>
      </c>
      <c r="F139" s="353" t="s">
        <v>664</v>
      </c>
      <c r="G139" s="350"/>
      <c r="H139" s="354">
        <v>8</v>
      </c>
      <c r="I139" s="350"/>
      <c r="J139" s="350"/>
      <c r="K139" s="350"/>
      <c r="L139" s="119"/>
      <c r="M139" s="122"/>
      <c r="N139" s="123"/>
      <c r="O139" s="123"/>
      <c r="P139" s="123"/>
      <c r="Q139" s="123"/>
      <c r="R139" s="123"/>
      <c r="S139" s="123"/>
      <c r="T139" s="124"/>
      <c r="AT139" s="120" t="s">
        <v>171</v>
      </c>
      <c r="AU139" s="120" t="s">
        <v>90</v>
      </c>
      <c r="AV139" s="12" t="s">
        <v>90</v>
      </c>
      <c r="AW139" s="12" t="s">
        <v>42</v>
      </c>
      <c r="AX139" s="12" t="s">
        <v>82</v>
      </c>
      <c r="AY139" s="120" t="s">
        <v>163</v>
      </c>
    </row>
    <row r="140" spans="1:51" s="13" customFormat="1" ht="13.5">
      <c r="A140" s="355"/>
      <c r="B140" s="356"/>
      <c r="C140" s="355"/>
      <c r="D140" s="346" t="s">
        <v>171</v>
      </c>
      <c r="E140" s="357" t="s">
        <v>5</v>
      </c>
      <c r="F140" s="358" t="s">
        <v>181</v>
      </c>
      <c r="G140" s="355"/>
      <c r="H140" s="359">
        <v>8</v>
      </c>
      <c r="I140" s="355"/>
      <c r="J140" s="355"/>
      <c r="K140" s="355"/>
      <c r="L140" s="125"/>
      <c r="M140" s="127"/>
      <c r="N140" s="128"/>
      <c r="O140" s="128"/>
      <c r="P140" s="128"/>
      <c r="Q140" s="128"/>
      <c r="R140" s="128"/>
      <c r="S140" s="128"/>
      <c r="T140" s="129"/>
      <c r="AT140" s="126" t="s">
        <v>171</v>
      </c>
      <c r="AU140" s="126" t="s">
        <v>90</v>
      </c>
      <c r="AV140" s="13" t="s">
        <v>93</v>
      </c>
      <c r="AW140" s="13" t="s">
        <v>42</v>
      </c>
      <c r="AX140" s="13" t="s">
        <v>82</v>
      </c>
      <c r="AY140" s="126" t="s">
        <v>163</v>
      </c>
    </row>
    <row r="141" spans="1:51" s="11" customFormat="1" ht="13.5">
      <c r="A141" s="344"/>
      <c r="B141" s="345"/>
      <c r="C141" s="344"/>
      <c r="D141" s="346" t="s">
        <v>171</v>
      </c>
      <c r="E141" s="347" t="s">
        <v>5</v>
      </c>
      <c r="F141" s="348" t="s">
        <v>789</v>
      </c>
      <c r="G141" s="344"/>
      <c r="H141" s="349" t="s">
        <v>5</v>
      </c>
      <c r="I141" s="344"/>
      <c r="J141" s="344"/>
      <c r="K141" s="344"/>
      <c r="L141" s="113"/>
      <c r="M141" s="116"/>
      <c r="N141" s="117"/>
      <c r="O141" s="117"/>
      <c r="P141" s="117"/>
      <c r="Q141" s="117"/>
      <c r="R141" s="117"/>
      <c r="S141" s="117"/>
      <c r="T141" s="118"/>
      <c r="AT141" s="114" t="s">
        <v>171</v>
      </c>
      <c r="AU141" s="114" t="s">
        <v>90</v>
      </c>
      <c r="AV141" s="11" t="s">
        <v>44</v>
      </c>
      <c r="AW141" s="11" t="s">
        <v>42</v>
      </c>
      <c r="AX141" s="11" t="s">
        <v>82</v>
      </c>
      <c r="AY141" s="114" t="s">
        <v>163</v>
      </c>
    </row>
    <row r="142" spans="1:51" s="12" customFormat="1" ht="13.5">
      <c r="A142" s="350"/>
      <c r="B142" s="351"/>
      <c r="C142" s="350"/>
      <c r="D142" s="346" t="s">
        <v>171</v>
      </c>
      <c r="E142" s="352" t="s">
        <v>5</v>
      </c>
      <c r="F142" s="353" t="s">
        <v>808</v>
      </c>
      <c r="G142" s="350"/>
      <c r="H142" s="354">
        <v>12</v>
      </c>
      <c r="I142" s="350"/>
      <c r="J142" s="350"/>
      <c r="K142" s="350"/>
      <c r="L142" s="119"/>
      <c r="M142" s="122"/>
      <c r="N142" s="123"/>
      <c r="O142" s="123"/>
      <c r="P142" s="123"/>
      <c r="Q142" s="123"/>
      <c r="R142" s="123"/>
      <c r="S142" s="123"/>
      <c r="T142" s="124"/>
      <c r="AT142" s="120" t="s">
        <v>171</v>
      </c>
      <c r="AU142" s="120" t="s">
        <v>90</v>
      </c>
      <c r="AV142" s="12" t="s">
        <v>90</v>
      </c>
      <c r="AW142" s="12" t="s">
        <v>42</v>
      </c>
      <c r="AX142" s="12" t="s">
        <v>82</v>
      </c>
      <c r="AY142" s="120" t="s">
        <v>163</v>
      </c>
    </row>
    <row r="143" spans="1:51" s="13" customFormat="1" ht="13.5">
      <c r="A143" s="355"/>
      <c r="B143" s="356"/>
      <c r="C143" s="355"/>
      <c r="D143" s="346" t="s">
        <v>171</v>
      </c>
      <c r="E143" s="357" t="s">
        <v>5</v>
      </c>
      <c r="F143" s="358" t="s">
        <v>653</v>
      </c>
      <c r="G143" s="355"/>
      <c r="H143" s="359">
        <v>12</v>
      </c>
      <c r="I143" s="355"/>
      <c r="J143" s="355"/>
      <c r="K143" s="355"/>
      <c r="L143" s="125"/>
      <c r="M143" s="127"/>
      <c r="N143" s="128"/>
      <c r="O143" s="128"/>
      <c r="P143" s="128"/>
      <c r="Q143" s="128"/>
      <c r="R143" s="128"/>
      <c r="S143" s="128"/>
      <c r="T143" s="129"/>
      <c r="AT143" s="126" t="s">
        <v>171</v>
      </c>
      <c r="AU143" s="126" t="s">
        <v>90</v>
      </c>
      <c r="AV143" s="13" t="s">
        <v>93</v>
      </c>
      <c r="AW143" s="13" t="s">
        <v>42</v>
      </c>
      <c r="AX143" s="13" t="s">
        <v>82</v>
      </c>
      <c r="AY143" s="126" t="s">
        <v>163</v>
      </c>
    </row>
    <row r="144" spans="1:51" s="11" customFormat="1" ht="13.5">
      <c r="A144" s="344"/>
      <c r="B144" s="345"/>
      <c r="C144" s="344"/>
      <c r="D144" s="346" t="s">
        <v>171</v>
      </c>
      <c r="E144" s="347" t="s">
        <v>5</v>
      </c>
      <c r="F144" s="348" t="s">
        <v>791</v>
      </c>
      <c r="G144" s="344"/>
      <c r="H144" s="349" t="s">
        <v>5</v>
      </c>
      <c r="I144" s="344"/>
      <c r="J144" s="344"/>
      <c r="K144" s="344"/>
      <c r="L144" s="113"/>
      <c r="M144" s="116"/>
      <c r="N144" s="117"/>
      <c r="O144" s="117"/>
      <c r="P144" s="117"/>
      <c r="Q144" s="117"/>
      <c r="R144" s="117"/>
      <c r="S144" s="117"/>
      <c r="T144" s="118"/>
      <c r="AT144" s="114" t="s">
        <v>171</v>
      </c>
      <c r="AU144" s="114" t="s">
        <v>90</v>
      </c>
      <c r="AV144" s="11" t="s">
        <v>44</v>
      </c>
      <c r="AW144" s="11" t="s">
        <v>42</v>
      </c>
      <c r="AX144" s="11" t="s">
        <v>82</v>
      </c>
      <c r="AY144" s="114" t="s">
        <v>163</v>
      </c>
    </row>
    <row r="145" spans="1:51" s="12" customFormat="1" ht="13.5">
      <c r="A145" s="350"/>
      <c r="B145" s="351"/>
      <c r="C145" s="350"/>
      <c r="D145" s="346" t="s">
        <v>171</v>
      </c>
      <c r="E145" s="352" t="s">
        <v>5</v>
      </c>
      <c r="F145" s="353" t="s">
        <v>218</v>
      </c>
      <c r="G145" s="350"/>
      <c r="H145" s="354">
        <v>4</v>
      </c>
      <c r="I145" s="350"/>
      <c r="J145" s="350"/>
      <c r="K145" s="350"/>
      <c r="L145" s="119"/>
      <c r="M145" s="122"/>
      <c r="N145" s="123"/>
      <c r="O145" s="123"/>
      <c r="P145" s="123"/>
      <c r="Q145" s="123"/>
      <c r="R145" s="123"/>
      <c r="S145" s="123"/>
      <c r="T145" s="124"/>
      <c r="AT145" s="120" t="s">
        <v>171</v>
      </c>
      <c r="AU145" s="120" t="s">
        <v>90</v>
      </c>
      <c r="AV145" s="12" t="s">
        <v>90</v>
      </c>
      <c r="AW145" s="12" t="s">
        <v>42</v>
      </c>
      <c r="AX145" s="12" t="s">
        <v>82</v>
      </c>
      <c r="AY145" s="120" t="s">
        <v>163</v>
      </c>
    </row>
    <row r="146" spans="1:51" s="13" customFormat="1" ht="13.5">
      <c r="A146" s="355"/>
      <c r="B146" s="356"/>
      <c r="C146" s="355"/>
      <c r="D146" s="346" t="s">
        <v>171</v>
      </c>
      <c r="E146" s="357" t="s">
        <v>5</v>
      </c>
      <c r="F146" s="358" t="s">
        <v>792</v>
      </c>
      <c r="G146" s="355"/>
      <c r="H146" s="359">
        <v>4</v>
      </c>
      <c r="I146" s="355"/>
      <c r="J146" s="355"/>
      <c r="K146" s="355"/>
      <c r="L146" s="125"/>
      <c r="M146" s="127"/>
      <c r="N146" s="128"/>
      <c r="O146" s="128"/>
      <c r="P146" s="128"/>
      <c r="Q146" s="128"/>
      <c r="R146" s="128"/>
      <c r="S146" s="128"/>
      <c r="T146" s="129"/>
      <c r="AT146" s="126" t="s">
        <v>171</v>
      </c>
      <c r="AU146" s="126" t="s">
        <v>90</v>
      </c>
      <c r="AV146" s="13" t="s">
        <v>93</v>
      </c>
      <c r="AW146" s="13" t="s">
        <v>42</v>
      </c>
      <c r="AX146" s="13" t="s">
        <v>82</v>
      </c>
      <c r="AY146" s="126" t="s">
        <v>163</v>
      </c>
    </row>
    <row r="147" spans="1:51" s="14" customFormat="1" ht="13.5">
      <c r="A147" s="360"/>
      <c r="B147" s="361"/>
      <c r="C147" s="360"/>
      <c r="D147" s="362" t="s">
        <v>171</v>
      </c>
      <c r="E147" s="363" t="s">
        <v>5</v>
      </c>
      <c r="F147" s="364" t="s">
        <v>185</v>
      </c>
      <c r="G147" s="360"/>
      <c r="H147" s="365">
        <v>52</v>
      </c>
      <c r="I147" s="360"/>
      <c r="J147" s="360"/>
      <c r="K147" s="360"/>
      <c r="L147" s="130"/>
      <c r="M147" s="131"/>
      <c r="N147" s="132"/>
      <c r="O147" s="132"/>
      <c r="P147" s="132"/>
      <c r="Q147" s="132"/>
      <c r="R147" s="132"/>
      <c r="S147" s="132"/>
      <c r="T147" s="133"/>
      <c r="AT147" s="134" t="s">
        <v>171</v>
      </c>
      <c r="AU147" s="134" t="s">
        <v>90</v>
      </c>
      <c r="AV147" s="14" t="s">
        <v>96</v>
      </c>
      <c r="AW147" s="14" t="s">
        <v>42</v>
      </c>
      <c r="AX147" s="14" t="s">
        <v>44</v>
      </c>
      <c r="AY147" s="134" t="s">
        <v>163</v>
      </c>
    </row>
    <row r="148" spans="1:65" s="1" customFormat="1" ht="31.5" customHeight="1">
      <c r="A148" s="267"/>
      <c r="B148" s="268"/>
      <c r="C148" s="338" t="s">
        <v>96</v>
      </c>
      <c r="D148" s="338" t="s">
        <v>165</v>
      </c>
      <c r="E148" s="339" t="s">
        <v>219</v>
      </c>
      <c r="F148" s="340" t="s">
        <v>220</v>
      </c>
      <c r="G148" s="341" t="s">
        <v>221</v>
      </c>
      <c r="H148" s="342">
        <v>131.948</v>
      </c>
      <c r="I148" s="107"/>
      <c r="J148" s="343">
        <f>ROUND(I148*H148,2)</f>
        <v>0</v>
      </c>
      <c r="K148" s="340" t="s">
        <v>169</v>
      </c>
      <c r="L148" s="38"/>
      <c r="M148" s="108" t="s">
        <v>5</v>
      </c>
      <c r="N148" s="109" t="s">
        <v>53</v>
      </c>
      <c r="O148" s="39"/>
      <c r="P148" s="110">
        <f>O148*H148</f>
        <v>0</v>
      </c>
      <c r="Q148" s="110">
        <v>0</v>
      </c>
      <c r="R148" s="110">
        <f>Q148*H148</f>
        <v>0</v>
      </c>
      <c r="S148" s="110">
        <v>0</v>
      </c>
      <c r="T148" s="111">
        <f>S148*H148</f>
        <v>0</v>
      </c>
      <c r="AR148" s="24" t="s">
        <v>96</v>
      </c>
      <c r="AT148" s="24" t="s">
        <v>165</v>
      </c>
      <c r="AU148" s="24" t="s">
        <v>90</v>
      </c>
      <c r="AY148" s="24" t="s">
        <v>163</v>
      </c>
      <c r="BE148" s="112">
        <f>IF(N148="základní",J148,0)</f>
        <v>0</v>
      </c>
      <c r="BF148" s="112">
        <f>IF(N148="snížená",J148,0)</f>
        <v>0</v>
      </c>
      <c r="BG148" s="112">
        <f>IF(N148="zákl. přenesená",J148,0)</f>
        <v>0</v>
      </c>
      <c r="BH148" s="112">
        <f>IF(N148="sníž. přenesená",J148,0)</f>
        <v>0</v>
      </c>
      <c r="BI148" s="112">
        <f>IF(N148="nulová",J148,0)</f>
        <v>0</v>
      </c>
      <c r="BJ148" s="24" t="s">
        <v>44</v>
      </c>
      <c r="BK148" s="112">
        <f>ROUND(I148*H148,2)</f>
        <v>0</v>
      </c>
      <c r="BL148" s="24" t="s">
        <v>96</v>
      </c>
      <c r="BM148" s="24" t="s">
        <v>809</v>
      </c>
    </row>
    <row r="149" spans="1:47" s="1" customFormat="1" ht="54">
      <c r="A149" s="267"/>
      <c r="B149" s="268"/>
      <c r="C149" s="267"/>
      <c r="D149" s="346" t="s">
        <v>190</v>
      </c>
      <c r="E149" s="267"/>
      <c r="F149" s="366" t="s">
        <v>214</v>
      </c>
      <c r="G149" s="267"/>
      <c r="H149" s="267"/>
      <c r="I149" s="267"/>
      <c r="J149" s="267"/>
      <c r="K149" s="267"/>
      <c r="L149" s="38"/>
      <c r="M149" s="136"/>
      <c r="N149" s="39"/>
      <c r="O149" s="39"/>
      <c r="P149" s="39"/>
      <c r="Q149" s="39"/>
      <c r="R149" s="39"/>
      <c r="S149" s="39"/>
      <c r="T149" s="60"/>
      <c r="AT149" s="24" t="s">
        <v>190</v>
      </c>
      <c r="AU149" s="24" t="s">
        <v>90</v>
      </c>
    </row>
    <row r="150" spans="1:51" s="11" customFormat="1" ht="13.5">
      <c r="A150" s="344"/>
      <c r="B150" s="345"/>
      <c r="C150" s="344"/>
      <c r="D150" s="346" t="s">
        <v>171</v>
      </c>
      <c r="E150" s="347" t="s">
        <v>5</v>
      </c>
      <c r="F150" s="348" t="s">
        <v>172</v>
      </c>
      <c r="G150" s="344"/>
      <c r="H150" s="349" t="s">
        <v>5</v>
      </c>
      <c r="I150" s="344"/>
      <c r="J150" s="344"/>
      <c r="K150" s="344"/>
      <c r="L150" s="113"/>
      <c r="M150" s="116"/>
      <c r="N150" s="117"/>
      <c r="O150" s="117"/>
      <c r="P150" s="117"/>
      <c r="Q150" s="117"/>
      <c r="R150" s="117"/>
      <c r="S150" s="117"/>
      <c r="T150" s="118"/>
      <c r="AT150" s="114" t="s">
        <v>171</v>
      </c>
      <c r="AU150" s="114" t="s">
        <v>90</v>
      </c>
      <c r="AV150" s="11" t="s">
        <v>44</v>
      </c>
      <c r="AW150" s="11" t="s">
        <v>42</v>
      </c>
      <c r="AX150" s="11" t="s">
        <v>82</v>
      </c>
      <c r="AY150" s="114" t="s">
        <v>163</v>
      </c>
    </row>
    <row r="151" spans="1:51" s="11" customFormat="1" ht="13.5">
      <c r="A151" s="344"/>
      <c r="B151" s="345"/>
      <c r="C151" s="344"/>
      <c r="D151" s="346" t="s">
        <v>171</v>
      </c>
      <c r="E151" s="347" t="s">
        <v>5</v>
      </c>
      <c r="F151" s="348" t="s">
        <v>223</v>
      </c>
      <c r="G151" s="344"/>
      <c r="H151" s="349" t="s">
        <v>5</v>
      </c>
      <c r="I151" s="344"/>
      <c r="J151" s="344"/>
      <c r="K151" s="344"/>
      <c r="L151" s="113"/>
      <c r="M151" s="116"/>
      <c r="N151" s="117"/>
      <c r="O151" s="117"/>
      <c r="P151" s="117"/>
      <c r="Q151" s="117"/>
      <c r="R151" s="117"/>
      <c r="S151" s="117"/>
      <c r="T151" s="118"/>
      <c r="AT151" s="114" t="s">
        <v>171</v>
      </c>
      <c r="AU151" s="114" t="s">
        <v>90</v>
      </c>
      <c r="AV151" s="11" t="s">
        <v>44</v>
      </c>
      <c r="AW151" s="11" t="s">
        <v>42</v>
      </c>
      <c r="AX151" s="11" t="s">
        <v>82</v>
      </c>
      <c r="AY151" s="114" t="s">
        <v>163</v>
      </c>
    </row>
    <row r="152" spans="1:51" s="12" customFormat="1" ht="13.5">
      <c r="A152" s="350"/>
      <c r="B152" s="351"/>
      <c r="C152" s="350"/>
      <c r="D152" s="346" t="s">
        <v>171</v>
      </c>
      <c r="E152" s="352" t="s">
        <v>5</v>
      </c>
      <c r="F152" s="353" t="s">
        <v>810</v>
      </c>
      <c r="G152" s="350"/>
      <c r="H152" s="354">
        <v>9.48</v>
      </c>
      <c r="I152" s="350"/>
      <c r="J152" s="350"/>
      <c r="K152" s="350"/>
      <c r="L152" s="119"/>
      <c r="M152" s="122"/>
      <c r="N152" s="123"/>
      <c r="O152" s="123"/>
      <c r="P152" s="123"/>
      <c r="Q152" s="123"/>
      <c r="R152" s="123"/>
      <c r="S152" s="123"/>
      <c r="T152" s="124"/>
      <c r="AT152" s="120" t="s">
        <v>171</v>
      </c>
      <c r="AU152" s="120" t="s">
        <v>90</v>
      </c>
      <c r="AV152" s="12" t="s">
        <v>90</v>
      </c>
      <c r="AW152" s="12" t="s">
        <v>42</v>
      </c>
      <c r="AX152" s="12" t="s">
        <v>82</v>
      </c>
      <c r="AY152" s="120" t="s">
        <v>163</v>
      </c>
    </row>
    <row r="153" spans="1:51" s="12" customFormat="1" ht="13.5">
      <c r="A153" s="350"/>
      <c r="B153" s="351"/>
      <c r="C153" s="350"/>
      <c r="D153" s="346" t="s">
        <v>171</v>
      </c>
      <c r="E153" s="352" t="s">
        <v>5</v>
      </c>
      <c r="F153" s="353" t="s">
        <v>811</v>
      </c>
      <c r="G153" s="350"/>
      <c r="H153" s="354">
        <v>9.48</v>
      </c>
      <c r="I153" s="350"/>
      <c r="J153" s="350"/>
      <c r="K153" s="350"/>
      <c r="L153" s="119"/>
      <c r="M153" s="122"/>
      <c r="N153" s="123"/>
      <c r="O153" s="123"/>
      <c r="P153" s="123"/>
      <c r="Q153" s="123"/>
      <c r="R153" s="123"/>
      <c r="S153" s="123"/>
      <c r="T153" s="124"/>
      <c r="AT153" s="120" t="s">
        <v>171</v>
      </c>
      <c r="AU153" s="120" t="s">
        <v>90</v>
      </c>
      <c r="AV153" s="12" t="s">
        <v>90</v>
      </c>
      <c r="AW153" s="12" t="s">
        <v>42</v>
      </c>
      <c r="AX153" s="12" t="s">
        <v>82</v>
      </c>
      <c r="AY153" s="120" t="s">
        <v>163</v>
      </c>
    </row>
    <row r="154" spans="1:51" s="12" customFormat="1" ht="13.5">
      <c r="A154" s="350"/>
      <c r="B154" s="351"/>
      <c r="C154" s="350"/>
      <c r="D154" s="346" t="s">
        <v>171</v>
      </c>
      <c r="E154" s="352" t="s">
        <v>5</v>
      </c>
      <c r="F154" s="353" t="s">
        <v>812</v>
      </c>
      <c r="G154" s="350"/>
      <c r="H154" s="354">
        <v>9.68</v>
      </c>
      <c r="I154" s="350"/>
      <c r="J154" s="350"/>
      <c r="K154" s="350"/>
      <c r="L154" s="119"/>
      <c r="M154" s="122"/>
      <c r="N154" s="123"/>
      <c r="O154" s="123"/>
      <c r="P154" s="123"/>
      <c r="Q154" s="123"/>
      <c r="R154" s="123"/>
      <c r="S154" s="123"/>
      <c r="T154" s="124"/>
      <c r="AT154" s="120" t="s">
        <v>171</v>
      </c>
      <c r="AU154" s="120" t="s">
        <v>90</v>
      </c>
      <c r="AV154" s="12" t="s">
        <v>90</v>
      </c>
      <c r="AW154" s="12" t="s">
        <v>42</v>
      </c>
      <c r="AX154" s="12" t="s">
        <v>82</v>
      </c>
      <c r="AY154" s="120" t="s">
        <v>163</v>
      </c>
    </row>
    <row r="155" spans="1:51" s="12" customFormat="1" ht="13.5">
      <c r="A155" s="350"/>
      <c r="B155" s="351"/>
      <c r="C155" s="350"/>
      <c r="D155" s="346" t="s">
        <v>171</v>
      </c>
      <c r="E155" s="352" t="s">
        <v>5</v>
      </c>
      <c r="F155" s="353" t="s">
        <v>813</v>
      </c>
      <c r="G155" s="350"/>
      <c r="H155" s="354">
        <v>10.88</v>
      </c>
      <c r="I155" s="350"/>
      <c r="J155" s="350"/>
      <c r="K155" s="350"/>
      <c r="L155" s="119"/>
      <c r="M155" s="122"/>
      <c r="N155" s="123"/>
      <c r="O155" s="123"/>
      <c r="P155" s="123"/>
      <c r="Q155" s="123"/>
      <c r="R155" s="123"/>
      <c r="S155" s="123"/>
      <c r="T155" s="124"/>
      <c r="AT155" s="120" t="s">
        <v>171</v>
      </c>
      <c r="AU155" s="120" t="s">
        <v>90</v>
      </c>
      <c r="AV155" s="12" t="s">
        <v>90</v>
      </c>
      <c r="AW155" s="12" t="s">
        <v>42</v>
      </c>
      <c r="AX155" s="12" t="s">
        <v>82</v>
      </c>
      <c r="AY155" s="120" t="s">
        <v>163</v>
      </c>
    </row>
    <row r="156" spans="1:51" s="12" customFormat="1" ht="13.5">
      <c r="A156" s="350"/>
      <c r="B156" s="351"/>
      <c r="C156" s="350"/>
      <c r="D156" s="346" t="s">
        <v>171</v>
      </c>
      <c r="E156" s="352" t="s">
        <v>5</v>
      </c>
      <c r="F156" s="353" t="s">
        <v>814</v>
      </c>
      <c r="G156" s="350"/>
      <c r="H156" s="354">
        <v>10.88</v>
      </c>
      <c r="I156" s="350"/>
      <c r="J156" s="350"/>
      <c r="K156" s="350"/>
      <c r="L156" s="119"/>
      <c r="M156" s="122"/>
      <c r="N156" s="123"/>
      <c r="O156" s="123"/>
      <c r="P156" s="123"/>
      <c r="Q156" s="123"/>
      <c r="R156" s="123"/>
      <c r="S156" s="123"/>
      <c r="T156" s="124"/>
      <c r="AT156" s="120" t="s">
        <v>171</v>
      </c>
      <c r="AU156" s="120" t="s">
        <v>90</v>
      </c>
      <c r="AV156" s="12" t="s">
        <v>90</v>
      </c>
      <c r="AW156" s="12" t="s">
        <v>42</v>
      </c>
      <c r="AX156" s="12" t="s">
        <v>82</v>
      </c>
      <c r="AY156" s="120" t="s">
        <v>163</v>
      </c>
    </row>
    <row r="157" spans="1:51" s="12" customFormat="1" ht="13.5">
      <c r="A157" s="350"/>
      <c r="B157" s="351"/>
      <c r="C157" s="350"/>
      <c r="D157" s="346" t="s">
        <v>171</v>
      </c>
      <c r="E157" s="352" t="s">
        <v>5</v>
      </c>
      <c r="F157" s="353" t="s">
        <v>815</v>
      </c>
      <c r="G157" s="350"/>
      <c r="H157" s="354">
        <v>10.88</v>
      </c>
      <c r="I157" s="350"/>
      <c r="J157" s="350"/>
      <c r="K157" s="350"/>
      <c r="L157" s="119"/>
      <c r="M157" s="122"/>
      <c r="N157" s="123"/>
      <c r="O157" s="123"/>
      <c r="P157" s="123"/>
      <c r="Q157" s="123"/>
      <c r="R157" s="123"/>
      <c r="S157" s="123"/>
      <c r="T157" s="124"/>
      <c r="AT157" s="120" t="s">
        <v>171</v>
      </c>
      <c r="AU157" s="120" t="s">
        <v>90</v>
      </c>
      <c r="AV157" s="12" t="s">
        <v>90</v>
      </c>
      <c r="AW157" s="12" t="s">
        <v>42</v>
      </c>
      <c r="AX157" s="12" t="s">
        <v>82</v>
      </c>
      <c r="AY157" s="120" t="s">
        <v>163</v>
      </c>
    </row>
    <row r="158" spans="1:51" s="12" customFormat="1" ht="13.5">
      <c r="A158" s="350"/>
      <c r="B158" s="351"/>
      <c r="C158" s="350"/>
      <c r="D158" s="346" t="s">
        <v>171</v>
      </c>
      <c r="E158" s="352" t="s">
        <v>5</v>
      </c>
      <c r="F158" s="353" t="s">
        <v>816</v>
      </c>
      <c r="G158" s="350"/>
      <c r="H158" s="354">
        <v>9.48</v>
      </c>
      <c r="I158" s="350"/>
      <c r="J158" s="350"/>
      <c r="K158" s="350"/>
      <c r="L158" s="119"/>
      <c r="M158" s="122"/>
      <c r="N158" s="123"/>
      <c r="O158" s="123"/>
      <c r="P158" s="123"/>
      <c r="Q158" s="123"/>
      <c r="R158" s="123"/>
      <c r="S158" s="123"/>
      <c r="T158" s="124"/>
      <c r="AT158" s="120" t="s">
        <v>171</v>
      </c>
      <c r="AU158" s="120" t="s">
        <v>90</v>
      </c>
      <c r="AV158" s="12" t="s">
        <v>90</v>
      </c>
      <c r="AW158" s="12" t="s">
        <v>42</v>
      </c>
      <c r="AX158" s="12" t="s">
        <v>82</v>
      </c>
      <c r="AY158" s="120" t="s">
        <v>163</v>
      </c>
    </row>
    <row r="159" spans="1:51" s="13" customFormat="1" ht="13.5">
      <c r="A159" s="355"/>
      <c r="B159" s="356"/>
      <c r="C159" s="355"/>
      <c r="D159" s="346" t="s">
        <v>171</v>
      </c>
      <c r="E159" s="357" t="s">
        <v>5</v>
      </c>
      <c r="F159" s="358" t="s">
        <v>179</v>
      </c>
      <c r="G159" s="355"/>
      <c r="H159" s="359">
        <v>70.76</v>
      </c>
      <c r="I159" s="355"/>
      <c r="J159" s="355"/>
      <c r="K159" s="355"/>
      <c r="L159" s="125"/>
      <c r="M159" s="127"/>
      <c r="N159" s="128"/>
      <c r="O159" s="128"/>
      <c r="P159" s="128"/>
      <c r="Q159" s="128"/>
      <c r="R159" s="128"/>
      <c r="S159" s="128"/>
      <c r="T159" s="129"/>
      <c r="AT159" s="126" t="s">
        <v>171</v>
      </c>
      <c r="AU159" s="126" t="s">
        <v>90</v>
      </c>
      <c r="AV159" s="13" t="s">
        <v>93</v>
      </c>
      <c r="AW159" s="13" t="s">
        <v>42</v>
      </c>
      <c r="AX159" s="13" t="s">
        <v>82</v>
      </c>
      <c r="AY159" s="126" t="s">
        <v>163</v>
      </c>
    </row>
    <row r="160" spans="1:51" s="12" customFormat="1" ht="13.5">
      <c r="A160" s="350"/>
      <c r="B160" s="351"/>
      <c r="C160" s="350"/>
      <c r="D160" s="346" t="s">
        <v>171</v>
      </c>
      <c r="E160" s="352" t="s">
        <v>5</v>
      </c>
      <c r="F160" s="353" t="s">
        <v>817</v>
      </c>
      <c r="G160" s="350"/>
      <c r="H160" s="354">
        <v>10.88</v>
      </c>
      <c r="I160" s="350"/>
      <c r="J160" s="350"/>
      <c r="K160" s="350"/>
      <c r="L160" s="119"/>
      <c r="M160" s="122"/>
      <c r="N160" s="123"/>
      <c r="O160" s="123"/>
      <c r="P160" s="123"/>
      <c r="Q160" s="123"/>
      <c r="R160" s="123"/>
      <c r="S160" s="123"/>
      <c r="T160" s="124"/>
      <c r="AT160" s="120" t="s">
        <v>171</v>
      </c>
      <c r="AU160" s="120" t="s">
        <v>90</v>
      </c>
      <c r="AV160" s="12" t="s">
        <v>90</v>
      </c>
      <c r="AW160" s="12" t="s">
        <v>42</v>
      </c>
      <c r="AX160" s="12" t="s">
        <v>82</v>
      </c>
      <c r="AY160" s="120" t="s">
        <v>163</v>
      </c>
    </row>
    <row r="161" spans="1:51" s="12" customFormat="1" ht="13.5">
      <c r="A161" s="350"/>
      <c r="B161" s="351"/>
      <c r="C161" s="350"/>
      <c r="D161" s="346" t="s">
        <v>171</v>
      </c>
      <c r="E161" s="352" t="s">
        <v>5</v>
      </c>
      <c r="F161" s="353" t="s">
        <v>818</v>
      </c>
      <c r="G161" s="350"/>
      <c r="H161" s="354">
        <v>10.38</v>
      </c>
      <c r="I161" s="350"/>
      <c r="J161" s="350"/>
      <c r="K161" s="350"/>
      <c r="L161" s="119"/>
      <c r="M161" s="122"/>
      <c r="N161" s="123"/>
      <c r="O161" s="123"/>
      <c r="P161" s="123"/>
      <c r="Q161" s="123"/>
      <c r="R161" s="123"/>
      <c r="S161" s="123"/>
      <c r="T161" s="124"/>
      <c r="AT161" s="120" t="s">
        <v>171</v>
      </c>
      <c r="AU161" s="120" t="s">
        <v>90</v>
      </c>
      <c r="AV161" s="12" t="s">
        <v>90</v>
      </c>
      <c r="AW161" s="12" t="s">
        <v>42</v>
      </c>
      <c r="AX161" s="12" t="s">
        <v>82</v>
      </c>
      <c r="AY161" s="120" t="s">
        <v>163</v>
      </c>
    </row>
    <row r="162" spans="1:51" s="13" customFormat="1" ht="13.5">
      <c r="A162" s="355"/>
      <c r="B162" s="356"/>
      <c r="C162" s="355"/>
      <c r="D162" s="346" t="s">
        <v>171</v>
      </c>
      <c r="E162" s="357" t="s">
        <v>5</v>
      </c>
      <c r="F162" s="358" t="s">
        <v>181</v>
      </c>
      <c r="G162" s="355"/>
      <c r="H162" s="359">
        <v>21.26</v>
      </c>
      <c r="I162" s="355"/>
      <c r="J162" s="355"/>
      <c r="K162" s="355"/>
      <c r="L162" s="125"/>
      <c r="M162" s="127"/>
      <c r="N162" s="128"/>
      <c r="O162" s="128"/>
      <c r="P162" s="128"/>
      <c r="Q162" s="128"/>
      <c r="R162" s="128"/>
      <c r="S162" s="128"/>
      <c r="T162" s="129"/>
      <c r="AT162" s="126" t="s">
        <v>171</v>
      </c>
      <c r="AU162" s="126" t="s">
        <v>90</v>
      </c>
      <c r="AV162" s="13" t="s">
        <v>93</v>
      </c>
      <c r="AW162" s="13" t="s">
        <v>42</v>
      </c>
      <c r="AX162" s="13" t="s">
        <v>82</v>
      </c>
      <c r="AY162" s="126" t="s">
        <v>163</v>
      </c>
    </row>
    <row r="163" spans="1:51" s="12" customFormat="1" ht="13.5">
      <c r="A163" s="350"/>
      <c r="B163" s="351"/>
      <c r="C163" s="350"/>
      <c r="D163" s="346" t="s">
        <v>171</v>
      </c>
      <c r="E163" s="352" t="s">
        <v>5</v>
      </c>
      <c r="F163" s="353" t="s">
        <v>819</v>
      </c>
      <c r="G163" s="350"/>
      <c r="H163" s="354">
        <v>10.88</v>
      </c>
      <c r="I163" s="350"/>
      <c r="J163" s="350"/>
      <c r="K163" s="350"/>
      <c r="L163" s="119"/>
      <c r="M163" s="122"/>
      <c r="N163" s="123"/>
      <c r="O163" s="123"/>
      <c r="P163" s="123"/>
      <c r="Q163" s="123"/>
      <c r="R163" s="123"/>
      <c r="S163" s="123"/>
      <c r="T163" s="124"/>
      <c r="AT163" s="120" t="s">
        <v>171</v>
      </c>
      <c r="AU163" s="120" t="s">
        <v>90</v>
      </c>
      <c r="AV163" s="12" t="s">
        <v>90</v>
      </c>
      <c r="AW163" s="12" t="s">
        <v>42</v>
      </c>
      <c r="AX163" s="12" t="s">
        <v>82</v>
      </c>
      <c r="AY163" s="120" t="s">
        <v>163</v>
      </c>
    </row>
    <row r="164" spans="1:51" s="12" customFormat="1" ht="13.5">
      <c r="A164" s="350"/>
      <c r="B164" s="351"/>
      <c r="C164" s="350"/>
      <c r="D164" s="346" t="s">
        <v>171</v>
      </c>
      <c r="E164" s="352" t="s">
        <v>5</v>
      </c>
      <c r="F164" s="353" t="s">
        <v>820</v>
      </c>
      <c r="G164" s="350"/>
      <c r="H164" s="354">
        <v>10.88</v>
      </c>
      <c r="I164" s="350"/>
      <c r="J164" s="350"/>
      <c r="K164" s="350"/>
      <c r="L164" s="119"/>
      <c r="M164" s="122"/>
      <c r="N164" s="123"/>
      <c r="O164" s="123"/>
      <c r="P164" s="123"/>
      <c r="Q164" s="123"/>
      <c r="R164" s="123"/>
      <c r="S164" s="123"/>
      <c r="T164" s="124"/>
      <c r="AT164" s="120" t="s">
        <v>171</v>
      </c>
      <c r="AU164" s="120" t="s">
        <v>90</v>
      </c>
      <c r="AV164" s="12" t="s">
        <v>90</v>
      </c>
      <c r="AW164" s="12" t="s">
        <v>42</v>
      </c>
      <c r="AX164" s="12" t="s">
        <v>82</v>
      </c>
      <c r="AY164" s="120" t="s">
        <v>163</v>
      </c>
    </row>
    <row r="165" spans="1:51" s="12" customFormat="1" ht="13.5">
      <c r="A165" s="350"/>
      <c r="B165" s="351"/>
      <c r="C165" s="350"/>
      <c r="D165" s="346" t="s">
        <v>171</v>
      </c>
      <c r="E165" s="352" t="s">
        <v>5</v>
      </c>
      <c r="F165" s="353" t="s">
        <v>821</v>
      </c>
      <c r="G165" s="350"/>
      <c r="H165" s="354">
        <v>7.288</v>
      </c>
      <c r="I165" s="350"/>
      <c r="J165" s="350"/>
      <c r="K165" s="350"/>
      <c r="L165" s="119"/>
      <c r="M165" s="122"/>
      <c r="N165" s="123"/>
      <c r="O165" s="123"/>
      <c r="P165" s="123"/>
      <c r="Q165" s="123"/>
      <c r="R165" s="123"/>
      <c r="S165" s="123"/>
      <c r="T165" s="124"/>
      <c r="AT165" s="120" t="s">
        <v>171</v>
      </c>
      <c r="AU165" s="120" t="s">
        <v>90</v>
      </c>
      <c r="AV165" s="12" t="s">
        <v>90</v>
      </c>
      <c r="AW165" s="12" t="s">
        <v>42</v>
      </c>
      <c r="AX165" s="12" t="s">
        <v>82</v>
      </c>
      <c r="AY165" s="120" t="s">
        <v>163</v>
      </c>
    </row>
    <row r="166" spans="1:51" s="13" customFormat="1" ht="13.5">
      <c r="A166" s="355"/>
      <c r="B166" s="356"/>
      <c r="C166" s="355"/>
      <c r="D166" s="346" t="s">
        <v>171</v>
      </c>
      <c r="E166" s="357" t="s">
        <v>5</v>
      </c>
      <c r="F166" s="358" t="s">
        <v>653</v>
      </c>
      <c r="G166" s="355"/>
      <c r="H166" s="359">
        <v>29.048</v>
      </c>
      <c r="I166" s="355"/>
      <c r="J166" s="355"/>
      <c r="K166" s="355"/>
      <c r="L166" s="125"/>
      <c r="M166" s="127"/>
      <c r="N166" s="128"/>
      <c r="O166" s="128"/>
      <c r="P166" s="128"/>
      <c r="Q166" s="128"/>
      <c r="R166" s="128"/>
      <c r="S166" s="128"/>
      <c r="T166" s="129"/>
      <c r="AT166" s="126" t="s">
        <v>171</v>
      </c>
      <c r="AU166" s="126" t="s">
        <v>90</v>
      </c>
      <c r="AV166" s="13" t="s">
        <v>93</v>
      </c>
      <c r="AW166" s="13" t="s">
        <v>42</v>
      </c>
      <c r="AX166" s="13" t="s">
        <v>82</v>
      </c>
      <c r="AY166" s="126" t="s">
        <v>163</v>
      </c>
    </row>
    <row r="167" spans="1:51" s="12" customFormat="1" ht="13.5">
      <c r="A167" s="350"/>
      <c r="B167" s="351"/>
      <c r="C167" s="350"/>
      <c r="D167" s="346" t="s">
        <v>171</v>
      </c>
      <c r="E167" s="352" t="s">
        <v>5</v>
      </c>
      <c r="F167" s="353" t="s">
        <v>822</v>
      </c>
      <c r="G167" s="350"/>
      <c r="H167" s="354">
        <v>10.88</v>
      </c>
      <c r="I167" s="350"/>
      <c r="J167" s="350"/>
      <c r="K167" s="350"/>
      <c r="L167" s="119"/>
      <c r="M167" s="122"/>
      <c r="N167" s="123"/>
      <c r="O167" s="123"/>
      <c r="P167" s="123"/>
      <c r="Q167" s="123"/>
      <c r="R167" s="123"/>
      <c r="S167" s="123"/>
      <c r="T167" s="124"/>
      <c r="AT167" s="120" t="s">
        <v>171</v>
      </c>
      <c r="AU167" s="120" t="s">
        <v>90</v>
      </c>
      <c r="AV167" s="12" t="s">
        <v>90</v>
      </c>
      <c r="AW167" s="12" t="s">
        <v>42</v>
      </c>
      <c r="AX167" s="12" t="s">
        <v>82</v>
      </c>
      <c r="AY167" s="120" t="s">
        <v>163</v>
      </c>
    </row>
    <row r="168" spans="1:51" s="13" customFormat="1" ht="13.5">
      <c r="A168" s="355"/>
      <c r="B168" s="356"/>
      <c r="C168" s="355"/>
      <c r="D168" s="346" t="s">
        <v>171</v>
      </c>
      <c r="E168" s="357" t="s">
        <v>5</v>
      </c>
      <c r="F168" s="358" t="s">
        <v>792</v>
      </c>
      <c r="G168" s="355"/>
      <c r="H168" s="359">
        <v>10.88</v>
      </c>
      <c r="I168" s="355"/>
      <c r="J168" s="355"/>
      <c r="K168" s="355"/>
      <c r="L168" s="125"/>
      <c r="M168" s="127"/>
      <c r="N168" s="128"/>
      <c r="O168" s="128"/>
      <c r="P168" s="128"/>
      <c r="Q168" s="128"/>
      <c r="R168" s="128"/>
      <c r="S168" s="128"/>
      <c r="T168" s="129"/>
      <c r="AT168" s="126" t="s">
        <v>171</v>
      </c>
      <c r="AU168" s="126" t="s">
        <v>90</v>
      </c>
      <c r="AV168" s="13" t="s">
        <v>93</v>
      </c>
      <c r="AW168" s="13" t="s">
        <v>42</v>
      </c>
      <c r="AX168" s="13" t="s">
        <v>82</v>
      </c>
      <c r="AY168" s="126" t="s">
        <v>163</v>
      </c>
    </row>
    <row r="169" spans="1:51" s="14" customFormat="1" ht="13.5">
      <c r="A169" s="360"/>
      <c r="B169" s="361"/>
      <c r="C169" s="360"/>
      <c r="D169" s="362" t="s">
        <v>171</v>
      </c>
      <c r="E169" s="363" t="s">
        <v>5</v>
      </c>
      <c r="F169" s="364" t="s">
        <v>185</v>
      </c>
      <c r="G169" s="360"/>
      <c r="H169" s="365">
        <v>131.948</v>
      </c>
      <c r="I169" s="360"/>
      <c r="J169" s="360"/>
      <c r="K169" s="360"/>
      <c r="L169" s="130"/>
      <c r="M169" s="131"/>
      <c r="N169" s="132"/>
      <c r="O169" s="132"/>
      <c r="P169" s="132"/>
      <c r="Q169" s="132"/>
      <c r="R169" s="132"/>
      <c r="S169" s="132"/>
      <c r="T169" s="133"/>
      <c r="AT169" s="134" t="s">
        <v>171</v>
      </c>
      <c r="AU169" s="134" t="s">
        <v>90</v>
      </c>
      <c r="AV169" s="14" t="s">
        <v>96</v>
      </c>
      <c r="AW169" s="14" t="s">
        <v>42</v>
      </c>
      <c r="AX169" s="14" t="s">
        <v>44</v>
      </c>
      <c r="AY169" s="134" t="s">
        <v>163</v>
      </c>
    </row>
    <row r="170" spans="1:65" s="1" customFormat="1" ht="22.5" customHeight="1">
      <c r="A170" s="267"/>
      <c r="B170" s="268"/>
      <c r="C170" s="338" t="s">
        <v>99</v>
      </c>
      <c r="D170" s="338" t="s">
        <v>165</v>
      </c>
      <c r="E170" s="339" t="s">
        <v>242</v>
      </c>
      <c r="F170" s="340" t="s">
        <v>243</v>
      </c>
      <c r="G170" s="341" t="s">
        <v>221</v>
      </c>
      <c r="H170" s="342">
        <v>131.948</v>
      </c>
      <c r="I170" s="107"/>
      <c r="J170" s="343">
        <f>ROUND(I170*H170,2)</f>
        <v>0</v>
      </c>
      <c r="K170" s="340" t="s">
        <v>169</v>
      </c>
      <c r="L170" s="38"/>
      <c r="M170" s="108" t="s">
        <v>5</v>
      </c>
      <c r="N170" s="109" t="s">
        <v>53</v>
      </c>
      <c r="O170" s="39"/>
      <c r="P170" s="110">
        <f>O170*H170</f>
        <v>0</v>
      </c>
      <c r="Q170" s="110">
        <v>0.0015</v>
      </c>
      <c r="R170" s="110">
        <f>Q170*H170</f>
        <v>0.19792200000000001</v>
      </c>
      <c r="S170" s="110">
        <v>0</v>
      </c>
      <c r="T170" s="111">
        <f>S170*H170</f>
        <v>0</v>
      </c>
      <c r="AR170" s="24" t="s">
        <v>96</v>
      </c>
      <c r="AT170" s="24" t="s">
        <v>165</v>
      </c>
      <c r="AU170" s="24" t="s">
        <v>90</v>
      </c>
      <c r="AY170" s="24" t="s">
        <v>163</v>
      </c>
      <c r="BE170" s="112">
        <f>IF(N170="základní",J170,0)</f>
        <v>0</v>
      </c>
      <c r="BF170" s="112">
        <f>IF(N170="snížená",J170,0)</f>
        <v>0</v>
      </c>
      <c r="BG170" s="112">
        <f>IF(N170="zákl. přenesená",J170,0)</f>
        <v>0</v>
      </c>
      <c r="BH170" s="112">
        <f>IF(N170="sníž. přenesená",J170,0)</f>
        <v>0</v>
      </c>
      <c r="BI170" s="112">
        <f>IF(N170="nulová",J170,0)</f>
        <v>0</v>
      </c>
      <c r="BJ170" s="24" t="s">
        <v>44</v>
      </c>
      <c r="BK170" s="112">
        <f>ROUND(I170*H170,2)</f>
        <v>0</v>
      </c>
      <c r="BL170" s="24" t="s">
        <v>96</v>
      </c>
      <c r="BM170" s="24" t="s">
        <v>823</v>
      </c>
    </row>
    <row r="171" spans="1:47" s="1" customFormat="1" ht="54">
      <c r="A171" s="267"/>
      <c r="B171" s="268"/>
      <c r="C171" s="267"/>
      <c r="D171" s="346" t="s">
        <v>190</v>
      </c>
      <c r="E171" s="267"/>
      <c r="F171" s="366" t="s">
        <v>245</v>
      </c>
      <c r="G171" s="267"/>
      <c r="H171" s="267"/>
      <c r="I171" s="267"/>
      <c r="J171" s="267"/>
      <c r="K171" s="267"/>
      <c r="L171" s="38"/>
      <c r="M171" s="136"/>
      <c r="N171" s="39"/>
      <c r="O171" s="39"/>
      <c r="P171" s="39"/>
      <c r="Q171" s="39"/>
      <c r="R171" s="39"/>
      <c r="S171" s="39"/>
      <c r="T171" s="60"/>
      <c r="AT171" s="24" t="s">
        <v>190</v>
      </c>
      <c r="AU171" s="24" t="s">
        <v>90</v>
      </c>
    </row>
    <row r="172" spans="1:51" s="11" customFormat="1" ht="13.5">
      <c r="A172" s="344"/>
      <c r="B172" s="345"/>
      <c r="C172" s="344"/>
      <c r="D172" s="346" t="s">
        <v>171</v>
      </c>
      <c r="E172" s="347" t="s">
        <v>5</v>
      </c>
      <c r="F172" s="348" t="s">
        <v>172</v>
      </c>
      <c r="G172" s="344"/>
      <c r="H172" s="349" t="s">
        <v>5</v>
      </c>
      <c r="I172" s="344"/>
      <c r="J172" s="344"/>
      <c r="K172" s="344"/>
      <c r="L172" s="113"/>
      <c r="M172" s="116"/>
      <c r="N172" s="117"/>
      <c r="O172" s="117"/>
      <c r="P172" s="117"/>
      <c r="Q172" s="117"/>
      <c r="R172" s="117"/>
      <c r="S172" s="117"/>
      <c r="T172" s="118"/>
      <c r="AT172" s="114" t="s">
        <v>171</v>
      </c>
      <c r="AU172" s="114" t="s">
        <v>90</v>
      </c>
      <c r="AV172" s="11" t="s">
        <v>44</v>
      </c>
      <c r="AW172" s="11" t="s">
        <v>42</v>
      </c>
      <c r="AX172" s="11" t="s">
        <v>82</v>
      </c>
      <c r="AY172" s="114" t="s">
        <v>163</v>
      </c>
    </row>
    <row r="173" spans="1:51" s="11" customFormat="1" ht="13.5">
      <c r="A173" s="344"/>
      <c r="B173" s="345"/>
      <c r="C173" s="344"/>
      <c r="D173" s="346" t="s">
        <v>171</v>
      </c>
      <c r="E173" s="347" t="s">
        <v>5</v>
      </c>
      <c r="F173" s="348" t="s">
        <v>246</v>
      </c>
      <c r="G173" s="344"/>
      <c r="H173" s="349" t="s">
        <v>5</v>
      </c>
      <c r="I173" s="344"/>
      <c r="J173" s="344"/>
      <c r="K173" s="344"/>
      <c r="L173" s="113"/>
      <c r="M173" s="116"/>
      <c r="N173" s="117"/>
      <c r="O173" s="117"/>
      <c r="P173" s="117"/>
      <c r="Q173" s="117"/>
      <c r="R173" s="117"/>
      <c r="S173" s="117"/>
      <c r="T173" s="118"/>
      <c r="AT173" s="114" t="s">
        <v>171</v>
      </c>
      <c r="AU173" s="114" t="s">
        <v>90</v>
      </c>
      <c r="AV173" s="11" t="s">
        <v>44</v>
      </c>
      <c r="AW173" s="11" t="s">
        <v>42</v>
      </c>
      <c r="AX173" s="11" t="s">
        <v>82</v>
      </c>
      <c r="AY173" s="114" t="s">
        <v>163</v>
      </c>
    </row>
    <row r="174" spans="1:51" s="12" customFormat="1" ht="13.5">
      <c r="A174" s="350"/>
      <c r="B174" s="351"/>
      <c r="C174" s="350"/>
      <c r="D174" s="346" t="s">
        <v>171</v>
      </c>
      <c r="E174" s="352" t="s">
        <v>5</v>
      </c>
      <c r="F174" s="353" t="s">
        <v>810</v>
      </c>
      <c r="G174" s="350"/>
      <c r="H174" s="354">
        <v>9.48</v>
      </c>
      <c r="I174" s="350"/>
      <c r="J174" s="350"/>
      <c r="K174" s="350"/>
      <c r="L174" s="119"/>
      <c r="M174" s="122"/>
      <c r="N174" s="123"/>
      <c r="O174" s="123"/>
      <c r="P174" s="123"/>
      <c r="Q174" s="123"/>
      <c r="R174" s="123"/>
      <c r="S174" s="123"/>
      <c r="T174" s="124"/>
      <c r="AT174" s="120" t="s">
        <v>171</v>
      </c>
      <c r="AU174" s="120" t="s">
        <v>90</v>
      </c>
      <c r="AV174" s="12" t="s">
        <v>90</v>
      </c>
      <c r="AW174" s="12" t="s">
        <v>42</v>
      </c>
      <c r="AX174" s="12" t="s">
        <v>82</v>
      </c>
      <c r="AY174" s="120" t="s">
        <v>163</v>
      </c>
    </row>
    <row r="175" spans="1:51" s="12" customFormat="1" ht="13.5">
      <c r="A175" s="350"/>
      <c r="B175" s="351"/>
      <c r="C175" s="350"/>
      <c r="D175" s="346" t="s">
        <v>171</v>
      </c>
      <c r="E175" s="352" t="s">
        <v>5</v>
      </c>
      <c r="F175" s="353" t="s">
        <v>811</v>
      </c>
      <c r="G175" s="350"/>
      <c r="H175" s="354">
        <v>9.48</v>
      </c>
      <c r="I175" s="350"/>
      <c r="J175" s="350"/>
      <c r="K175" s="350"/>
      <c r="L175" s="119"/>
      <c r="M175" s="122"/>
      <c r="N175" s="123"/>
      <c r="O175" s="123"/>
      <c r="P175" s="123"/>
      <c r="Q175" s="123"/>
      <c r="R175" s="123"/>
      <c r="S175" s="123"/>
      <c r="T175" s="124"/>
      <c r="AT175" s="120" t="s">
        <v>171</v>
      </c>
      <c r="AU175" s="120" t="s">
        <v>90</v>
      </c>
      <c r="AV175" s="12" t="s">
        <v>90</v>
      </c>
      <c r="AW175" s="12" t="s">
        <v>42</v>
      </c>
      <c r="AX175" s="12" t="s">
        <v>82</v>
      </c>
      <c r="AY175" s="120" t="s">
        <v>163</v>
      </c>
    </row>
    <row r="176" spans="1:51" s="12" customFormat="1" ht="13.5">
      <c r="A176" s="350"/>
      <c r="B176" s="351"/>
      <c r="C176" s="350"/>
      <c r="D176" s="346" t="s">
        <v>171</v>
      </c>
      <c r="E176" s="352" t="s">
        <v>5</v>
      </c>
      <c r="F176" s="353" t="s">
        <v>812</v>
      </c>
      <c r="G176" s="350"/>
      <c r="H176" s="354">
        <v>9.68</v>
      </c>
      <c r="I176" s="350"/>
      <c r="J176" s="350"/>
      <c r="K176" s="350"/>
      <c r="L176" s="119"/>
      <c r="M176" s="122"/>
      <c r="N176" s="123"/>
      <c r="O176" s="123"/>
      <c r="P176" s="123"/>
      <c r="Q176" s="123"/>
      <c r="R176" s="123"/>
      <c r="S176" s="123"/>
      <c r="T176" s="124"/>
      <c r="AT176" s="120" t="s">
        <v>171</v>
      </c>
      <c r="AU176" s="120" t="s">
        <v>90</v>
      </c>
      <c r="AV176" s="12" t="s">
        <v>90</v>
      </c>
      <c r="AW176" s="12" t="s">
        <v>42</v>
      </c>
      <c r="AX176" s="12" t="s">
        <v>82</v>
      </c>
      <c r="AY176" s="120" t="s">
        <v>163</v>
      </c>
    </row>
    <row r="177" spans="1:51" s="12" customFormat="1" ht="13.5">
      <c r="A177" s="350"/>
      <c r="B177" s="351"/>
      <c r="C177" s="350"/>
      <c r="D177" s="346" t="s">
        <v>171</v>
      </c>
      <c r="E177" s="352" t="s">
        <v>5</v>
      </c>
      <c r="F177" s="353" t="s">
        <v>813</v>
      </c>
      <c r="G177" s="350"/>
      <c r="H177" s="354">
        <v>10.88</v>
      </c>
      <c r="I177" s="350"/>
      <c r="J177" s="350"/>
      <c r="K177" s="350"/>
      <c r="L177" s="119"/>
      <c r="M177" s="122"/>
      <c r="N177" s="123"/>
      <c r="O177" s="123"/>
      <c r="P177" s="123"/>
      <c r="Q177" s="123"/>
      <c r="R177" s="123"/>
      <c r="S177" s="123"/>
      <c r="T177" s="124"/>
      <c r="AT177" s="120" t="s">
        <v>171</v>
      </c>
      <c r="AU177" s="120" t="s">
        <v>90</v>
      </c>
      <c r="AV177" s="12" t="s">
        <v>90</v>
      </c>
      <c r="AW177" s="12" t="s">
        <v>42</v>
      </c>
      <c r="AX177" s="12" t="s">
        <v>82</v>
      </c>
      <c r="AY177" s="120" t="s">
        <v>163</v>
      </c>
    </row>
    <row r="178" spans="1:51" s="12" customFormat="1" ht="13.5">
      <c r="A178" s="350"/>
      <c r="B178" s="351"/>
      <c r="C178" s="350"/>
      <c r="D178" s="346" t="s">
        <v>171</v>
      </c>
      <c r="E178" s="352" t="s">
        <v>5</v>
      </c>
      <c r="F178" s="353" t="s">
        <v>814</v>
      </c>
      <c r="G178" s="350"/>
      <c r="H178" s="354">
        <v>10.88</v>
      </c>
      <c r="I178" s="350"/>
      <c r="J178" s="350"/>
      <c r="K178" s="350"/>
      <c r="L178" s="119"/>
      <c r="M178" s="122"/>
      <c r="N178" s="123"/>
      <c r="O178" s="123"/>
      <c r="P178" s="123"/>
      <c r="Q178" s="123"/>
      <c r="R178" s="123"/>
      <c r="S178" s="123"/>
      <c r="T178" s="124"/>
      <c r="AT178" s="120" t="s">
        <v>171</v>
      </c>
      <c r="AU178" s="120" t="s">
        <v>90</v>
      </c>
      <c r="AV178" s="12" t="s">
        <v>90</v>
      </c>
      <c r="AW178" s="12" t="s">
        <v>42</v>
      </c>
      <c r="AX178" s="12" t="s">
        <v>82</v>
      </c>
      <c r="AY178" s="120" t="s">
        <v>163</v>
      </c>
    </row>
    <row r="179" spans="1:51" s="12" customFormat="1" ht="13.5">
      <c r="A179" s="350"/>
      <c r="B179" s="351"/>
      <c r="C179" s="350"/>
      <c r="D179" s="346" t="s">
        <v>171</v>
      </c>
      <c r="E179" s="352" t="s">
        <v>5</v>
      </c>
      <c r="F179" s="353" t="s">
        <v>815</v>
      </c>
      <c r="G179" s="350"/>
      <c r="H179" s="354">
        <v>10.88</v>
      </c>
      <c r="I179" s="350"/>
      <c r="J179" s="350"/>
      <c r="K179" s="350"/>
      <c r="L179" s="119"/>
      <c r="M179" s="122"/>
      <c r="N179" s="123"/>
      <c r="O179" s="123"/>
      <c r="P179" s="123"/>
      <c r="Q179" s="123"/>
      <c r="R179" s="123"/>
      <c r="S179" s="123"/>
      <c r="T179" s="124"/>
      <c r="AT179" s="120" t="s">
        <v>171</v>
      </c>
      <c r="AU179" s="120" t="s">
        <v>90</v>
      </c>
      <c r="AV179" s="12" t="s">
        <v>90</v>
      </c>
      <c r="AW179" s="12" t="s">
        <v>42</v>
      </c>
      <c r="AX179" s="12" t="s">
        <v>82</v>
      </c>
      <c r="AY179" s="120" t="s">
        <v>163</v>
      </c>
    </row>
    <row r="180" spans="1:51" s="12" customFormat="1" ht="13.5">
      <c r="A180" s="350"/>
      <c r="B180" s="351"/>
      <c r="C180" s="350"/>
      <c r="D180" s="346" t="s">
        <v>171</v>
      </c>
      <c r="E180" s="352" t="s">
        <v>5</v>
      </c>
      <c r="F180" s="353" t="s">
        <v>816</v>
      </c>
      <c r="G180" s="350"/>
      <c r="H180" s="354">
        <v>9.48</v>
      </c>
      <c r="I180" s="350"/>
      <c r="J180" s="350"/>
      <c r="K180" s="350"/>
      <c r="L180" s="119"/>
      <c r="M180" s="122"/>
      <c r="N180" s="123"/>
      <c r="O180" s="123"/>
      <c r="P180" s="123"/>
      <c r="Q180" s="123"/>
      <c r="R180" s="123"/>
      <c r="S180" s="123"/>
      <c r="T180" s="124"/>
      <c r="AT180" s="120" t="s">
        <v>171</v>
      </c>
      <c r="AU180" s="120" t="s">
        <v>90</v>
      </c>
      <c r="AV180" s="12" t="s">
        <v>90</v>
      </c>
      <c r="AW180" s="12" t="s">
        <v>42</v>
      </c>
      <c r="AX180" s="12" t="s">
        <v>82</v>
      </c>
      <c r="AY180" s="120" t="s">
        <v>163</v>
      </c>
    </row>
    <row r="181" spans="1:51" s="13" customFormat="1" ht="13.5">
      <c r="A181" s="355"/>
      <c r="B181" s="356"/>
      <c r="C181" s="355"/>
      <c r="D181" s="346" t="s">
        <v>171</v>
      </c>
      <c r="E181" s="357" t="s">
        <v>5</v>
      </c>
      <c r="F181" s="358" t="s">
        <v>179</v>
      </c>
      <c r="G181" s="355"/>
      <c r="H181" s="359">
        <v>70.76</v>
      </c>
      <c r="I181" s="355"/>
      <c r="J181" s="355"/>
      <c r="K181" s="355"/>
      <c r="L181" s="125"/>
      <c r="M181" s="127"/>
      <c r="N181" s="128"/>
      <c r="O181" s="128"/>
      <c r="P181" s="128"/>
      <c r="Q181" s="128"/>
      <c r="R181" s="128"/>
      <c r="S181" s="128"/>
      <c r="T181" s="129"/>
      <c r="AT181" s="126" t="s">
        <v>171</v>
      </c>
      <c r="AU181" s="126" t="s">
        <v>90</v>
      </c>
      <c r="AV181" s="13" t="s">
        <v>93</v>
      </c>
      <c r="AW181" s="13" t="s">
        <v>42</v>
      </c>
      <c r="AX181" s="13" t="s">
        <v>82</v>
      </c>
      <c r="AY181" s="126" t="s">
        <v>163</v>
      </c>
    </row>
    <row r="182" spans="1:51" s="12" customFormat="1" ht="13.5">
      <c r="A182" s="350"/>
      <c r="B182" s="351"/>
      <c r="C182" s="350"/>
      <c r="D182" s="346" t="s">
        <v>171</v>
      </c>
      <c r="E182" s="352" t="s">
        <v>5</v>
      </c>
      <c r="F182" s="353" t="s">
        <v>817</v>
      </c>
      <c r="G182" s="350"/>
      <c r="H182" s="354">
        <v>10.88</v>
      </c>
      <c r="I182" s="350"/>
      <c r="J182" s="350"/>
      <c r="K182" s="350"/>
      <c r="L182" s="119"/>
      <c r="M182" s="122"/>
      <c r="N182" s="123"/>
      <c r="O182" s="123"/>
      <c r="P182" s="123"/>
      <c r="Q182" s="123"/>
      <c r="R182" s="123"/>
      <c r="S182" s="123"/>
      <c r="T182" s="124"/>
      <c r="AT182" s="120" t="s">
        <v>171</v>
      </c>
      <c r="AU182" s="120" t="s">
        <v>90</v>
      </c>
      <c r="AV182" s="12" t="s">
        <v>90</v>
      </c>
      <c r="AW182" s="12" t="s">
        <v>42</v>
      </c>
      <c r="AX182" s="12" t="s">
        <v>82</v>
      </c>
      <c r="AY182" s="120" t="s">
        <v>163</v>
      </c>
    </row>
    <row r="183" spans="1:51" s="12" customFormat="1" ht="13.5">
      <c r="A183" s="350"/>
      <c r="B183" s="351"/>
      <c r="C183" s="350"/>
      <c r="D183" s="346" t="s">
        <v>171</v>
      </c>
      <c r="E183" s="352" t="s">
        <v>5</v>
      </c>
      <c r="F183" s="353" t="s">
        <v>818</v>
      </c>
      <c r="G183" s="350"/>
      <c r="H183" s="354">
        <v>10.38</v>
      </c>
      <c r="I183" s="350"/>
      <c r="J183" s="350"/>
      <c r="K183" s="350"/>
      <c r="L183" s="119"/>
      <c r="M183" s="122"/>
      <c r="N183" s="123"/>
      <c r="O183" s="123"/>
      <c r="P183" s="123"/>
      <c r="Q183" s="123"/>
      <c r="R183" s="123"/>
      <c r="S183" s="123"/>
      <c r="T183" s="124"/>
      <c r="AT183" s="120" t="s">
        <v>171</v>
      </c>
      <c r="AU183" s="120" t="s">
        <v>90</v>
      </c>
      <c r="AV183" s="12" t="s">
        <v>90</v>
      </c>
      <c r="AW183" s="12" t="s">
        <v>42</v>
      </c>
      <c r="AX183" s="12" t="s">
        <v>82</v>
      </c>
      <c r="AY183" s="120" t="s">
        <v>163</v>
      </c>
    </row>
    <row r="184" spans="1:51" s="13" customFormat="1" ht="13.5">
      <c r="A184" s="355"/>
      <c r="B184" s="356"/>
      <c r="C184" s="355"/>
      <c r="D184" s="346" t="s">
        <v>171</v>
      </c>
      <c r="E184" s="357" t="s">
        <v>5</v>
      </c>
      <c r="F184" s="358" t="s">
        <v>181</v>
      </c>
      <c r="G184" s="355"/>
      <c r="H184" s="359">
        <v>21.26</v>
      </c>
      <c r="I184" s="355"/>
      <c r="J184" s="355"/>
      <c r="K184" s="355"/>
      <c r="L184" s="125"/>
      <c r="M184" s="127"/>
      <c r="N184" s="128"/>
      <c r="O184" s="128"/>
      <c r="P184" s="128"/>
      <c r="Q184" s="128"/>
      <c r="R184" s="128"/>
      <c r="S184" s="128"/>
      <c r="T184" s="129"/>
      <c r="AT184" s="126" t="s">
        <v>171</v>
      </c>
      <c r="AU184" s="126" t="s">
        <v>90</v>
      </c>
      <c r="AV184" s="13" t="s">
        <v>93</v>
      </c>
      <c r="AW184" s="13" t="s">
        <v>42</v>
      </c>
      <c r="AX184" s="13" t="s">
        <v>82</v>
      </c>
      <c r="AY184" s="126" t="s">
        <v>163</v>
      </c>
    </row>
    <row r="185" spans="1:51" s="12" customFormat="1" ht="13.5">
      <c r="A185" s="350"/>
      <c r="B185" s="351"/>
      <c r="C185" s="350"/>
      <c r="D185" s="346" t="s">
        <v>171</v>
      </c>
      <c r="E185" s="352" t="s">
        <v>5</v>
      </c>
      <c r="F185" s="353" t="s">
        <v>819</v>
      </c>
      <c r="G185" s="350"/>
      <c r="H185" s="354">
        <v>10.88</v>
      </c>
      <c r="I185" s="350"/>
      <c r="J185" s="350"/>
      <c r="K185" s="350"/>
      <c r="L185" s="119"/>
      <c r="M185" s="122"/>
      <c r="N185" s="123"/>
      <c r="O185" s="123"/>
      <c r="P185" s="123"/>
      <c r="Q185" s="123"/>
      <c r="R185" s="123"/>
      <c r="S185" s="123"/>
      <c r="T185" s="124"/>
      <c r="AT185" s="120" t="s">
        <v>171</v>
      </c>
      <c r="AU185" s="120" t="s">
        <v>90</v>
      </c>
      <c r="AV185" s="12" t="s">
        <v>90</v>
      </c>
      <c r="AW185" s="12" t="s">
        <v>42</v>
      </c>
      <c r="AX185" s="12" t="s">
        <v>82</v>
      </c>
      <c r="AY185" s="120" t="s">
        <v>163</v>
      </c>
    </row>
    <row r="186" spans="1:51" s="12" customFormat="1" ht="13.5">
      <c r="A186" s="350"/>
      <c r="B186" s="351"/>
      <c r="C186" s="350"/>
      <c r="D186" s="346" t="s">
        <v>171</v>
      </c>
      <c r="E186" s="352" t="s">
        <v>5</v>
      </c>
      <c r="F186" s="353" t="s">
        <v>820</v>
      </c>
      <c r="G186" s="350"/>
      <c r="H186" s="354">
        <v>10.88</v>
      </c>
      <c r="I186" s="350"/>
      <c r="J186" s="350"/>
      <c r="K186" s="350"/>
      <c r="L186" s="119"/>
      <c r="M186" s="122"/>
      <c r="N186" s="123"/>
      <c r="O186" s="123"/>
      <c r="P186" s="123"/>
      <c r="Q186" s="123"/>
      <c r="R186" s="123"/>
      <c r="S186" s="123"/>
      <c r="T186" s="124"/>
      <c r="AT186" s="120" t="s">
        <v>171</v>
      </c>
      <c r="AU186" s="120" t="s">
        <v>90</v>
      </c>
      <c r="AV186" s="12" t="s">
        <v>90</v>
      </c>
      <c r="AW186" s="12" t="s">
        <v>42</v>
      </c>
      <c r="AX186" s="12" t="s">
        <v>82</v>
      </c>
      <c r="AY186" s="120" t="s">
        <v>163</v>
      </c>
    </row>
    <row r="187" spans="1:51" s="12" customFormat="1" ht="13.5">
      <c r="A187" s="350"/>
      <c r="B187" s="351"/>
      <c r="C187" s="350"/>
      <c r="D187" s="346" t="s">
        <v>171</v>
      </c>
      <c r="E187" s="352" t="s">
        <v>5</v>
      </c>
      <c r="F187" s="353" t="s">
        <v>821</v>
      </c>
      <c r="G187" s="350"/>
      <c r="H187" s="354">
        <v>7.288</v>
      </c>
      <c r="I187" s="350"/>
      <c r="J187" s="350"/>
      <c r="K187" s="350"/>
      <c r="L187" s="119"/>
      <c r="M187" s="122"/>
      <c r="N187" s="123"/>
      <c r="O187" s="123"/>
      <c r="P187" s="123"/>
      <c r="Q187" s="123"/>
      <c r="R187" s="123"/>
      <c r="S187" s="123"/>
      <c r="T187" s="124"/>
      <c r="AT187" s="120" t="s">
        <v>171</v>
      </c>
      <c r="AU187" s="120" t="s">
        <v>90</v>
      </c>
      <c r="AV187" s="12" t="s">
        <v>90</v>
      </c>
      <c r="AW187" s="12" t="s">
        <v>42</v>
      </c>
      <c r="AX187" s="12" t="s">
        <v>82</v>
      </c>
      <c r="AY187" s="120" t="s">
        <v>163</v>
      </c>
    </row>
    <row r="188" spans="1:51" s="13" customFormat="1" ht="13.5">
      <c r="A188" s="355"/>
      <c r="B188" s="356"/>
      <c r="C188" s="355"/>
      <c r="D188" s="346" t="s">
        <v>171</v>
      </c>
      <c r="E188" s="357" t="s">
        <v>5</v>
      </c>
      <c r="F188" s="358" t="s">
        <v>653</v>
      </c>
      <c r="G188" s="355"/>
      <c r="H188" s="359">
        <v>29.048</v>
      </c>
      <c r="I188" s="355"/>
      <c r="J188" s="355"/>
      <c r="K188" s="355"/>
      <c r="L188" s="125"/>
      <c r="M188" s="127"/>
      <c r="N188" s="128"/>
      <c r="O188" s="128"/>
      <c r="P188" s="128"/>
      <c r="Q188" s="128"/>
      <c r="R188" s="128"/>
      <c r="S188" s="128"/>
      <c r="T188" s="129"/>
      <c r="AT188" s="126" t="s">
        <v>171</v>
      </c>
      <c r="AU188" s="126" t="s">
        <v>90</v>
      </c>
      <c r="AV188" s="13" t="s">
        <v>93</v>
      </c>
      <c r="AW188" s="13" t="s">
        <v>42</v>
      </c>
      <c r="AX188" s="13" t="s">
        <v>82</v>
      </c>
      <c r="AY188" s="126" t="s">
        <v>163</v>
      </c>
    </row>
    <row r="189" spans="1:51" s="12" customFormat="1" ht="13.5">
      <c r="A189" s="350"/>
      <c r="B189" s="351"/>
      <c r="C189" s="350"/>
      <c r="D189" s="346" t="s">
        <v>171</v>
      </c>
      <c r="E189" s="352" t="s">
        <v>5</v>
      </c>
      <c r="F189" s="353" t="s">
        <v>822</v>
      </c>
      <c r="G189" s="350"/>
      <c r="H189" s="354">
        <v>10.88</v>
      </c>
      <c r="I189" s="350"/>
      <c r="J189" s="350"/>
      <c r="K189" s="350"/>
      <c r="L189" s="119"/>
      <c r="M189" s="122"/>
      <c r="N189" s="123"/>
      <c r="O189" s="123"/>
      <c r="P189" s="123"/>
      <c r="Q189" s="123"/>
      <c r="R189" s="123"/>
      <c r="S189" s="123"/>
      <c r="T189" s="124"/>
      <c r="AT189" s="120" t="s">
        <v>171</v>
      </c>
      <c r="AU189" s="120" t="s">
        <v>90</v>
      </c>
      <c r="AV189" s="12" t="s">
        <v>90</v>
      </c>
      <c r="AW189" s="12" t="s">
        <v>42</v>
      </c>
      <c r="AX189" s="12" t="s">
        <v>82</v>
      </c>
      <c r="AY189" s="120" t="s">
        <v>163</v>
      </c>
    </row>
    <row r="190" spans="1:51" s="13" customFormat="1" ht="13.5">
      <c r="A190" s="355"/>
      <c r="B190" s="356"/>
      <c r="C190" s="355"/>
      <c r="D190" s="346" t="s">
        <v>171</v>
      </c>
      <c r="E190" s="357" t="s">
        <v>5</v>
      </c>
      <c r="F190" s="358" t="s">
        <v>792</v>
      </c>
      <c r="G190" s="355"/>
      <c r="H190" s="359">
        <v>10.88</v>
      </c>
      <c r="I190" s="355"/>
      <c r="J190" s="355"/>
      <c r="K190" s="355"/>
      <c r="L190" s="125"/>
      <c r="M190" s="127"/>
      <c r="N190" s="128"/>
      <c r="O190" s="128"/>
      <c r="P190" s="128"/>
      <c r="Q190" s="128"/>
      <c r="R190" s="128"/>
      <c r="S190" s="128"/>
      <c r="T190" s="129"/>
      <c r="AT190" s="126" t="s">
        <v>171</v>
      </c>
      <c r="AU190" s="126" t="s">
        <v>90</v>
      </c>
      <c r="AV190" s="13" t="s">
        <v>93</v>
      </c>
      <c r="AW190" s="13" t="s">
        <v>42</v>
      </c>
      <c r="AX190" s="13" t="s">
        <v>82</v>
      </c>
      <c r="AY190" s="126" t="s">
        <v>163</v>
      </c>
    </row>
    <row r="191" spans="1:51" s="14" customFormat="1" ht="13.5">
      <c r="A191" s="360"/>
      <c r="B191" s="361"/>
      <c r="C191" s="360"/>
      <c r="D191" s="362" t="s">
        <v>171</v>
      </c>
      <c r="E191" s="363" t="s">
        <v>5</v>
      </c>
      <c r="F191" s="364" t="s">
        <v>185</v>
      </c>
      <c r="G191" s="360"/>
      <c r="H191" s="365">
        <v>131.948</v>
      </c>
      <c r="I191" s="360"/>
      <c r="J191" s="360"/>
      <c r="K191" s="360"/>
      <c r="L191" s="130"/>
      <c r="M191" s="131"/>
      <c r="N191" s="132"/>
      <c r="O191" s="132"/>
      <c r="P191" s="132"/>
      <c r="Q191" s="132"/>
      <c r="R191" s="132"/>
      <c r="S191" s="132"/>
      <c r="T191" s="133"/>
      <c r="AT191" s="134" t="s">
        <v>171</v>
      </c>
      <c r="AU191" s="134" t="s">
        <v>90</v>
      </c>
      <c r="AV191" s="14" t="s">
        <v>96</v>
      </c>
      <c r="AW191" s="14" t="s">
        <v>42</v>
      </c>
      <c r="AX191" s="14" t="s">
        <v>44</v>
      </c>
      <c r="AY191" s="134" t="s">
        <v>163</v>
      </c>
    </row>
    <row r="192" spans="1:65" s="1" customFormat="1" ht="31.5" customHeight="1">
      <c r="A192" s="267"/>
      <c r="B192" s="268"/>
      <c r="C192" s="338" t="s">
        <v>102</v>
      </c>
      <c r="D192" s="338" t="s">
        <v>165</v>
      </c>
      <c r="E192" s="339" t="s">
        <v>247</v>
      </c>
      <c r="F192" s="340" t="s">
        <v>248</v>
      </c>
      <c r="G192" s="341" t="s">
        <v>168</v>
      </c>
      <c r="H192" s="342">
        <v>4</v>
      </c>
      <c r="I192" s="107"/>
      <c r="J192" s="343">
        <f>ROUND(I192*H192,2)</f>
        <v>0</v>
      </c>
      <c r="K192" s="340" t="s">
        <v>169</v>
      </c>
      <c r="L192" s="38"/>
      <c r="M192" s="108" t="s">
        <v>5</v>
      </c>
      <c r="N192" s="109" t="s">
        <v>53</v>
      </c>
      <c r="O192" s="39"/>
      <c r="P192" s="110">
        <f>O192*H192</f>
        <v>0</v>
      </c>
      <c r="Q192" s="110">
        <v>0.4417</v>
      </c>
      <c r="R192" s="110">
        <f>Q192*H192</f>
        <v>1.7668</v>
      </c>
      <c r="S192" s="110">
        <v>0</v>
      </c>
      <c r="T192" s="111">
        <f>S192*H192</f>
        <v>0</v>
      </c>
      <c r="AR192" s="24" t="s">
        <v>96</v>
      </c>
      <c r="AT192" s="24" t="s">
        <v>165</v>
      </c>
      <c r="AU192" s="24" t="s">
        <v>90</v>
      </c>
      <c r="AY192" s="24" t="s">
        <v>163</v>
      </c>
      <c r="BE192" s="112">
        <f>IF(N192="základní",J192,0)</f>
        <v>0</v>
      </c>
      <c r="BF192" s="112">
        <f>IF(N192="snížená",J192,0)</f>
        <v>0</v>
      </c>
      <c r="BG192" s="112">
        <f>IF(N192="zákl. přenesená",J192,0)</f>
        <v>0</v>
      </c>
      <c r="BH192" s="112">
        <f>IF(N192="sníž. přenesená",J192,0)</f>
        <v>0</v>
      </c>
      <c r="BI192" s="112">
        <f>IF(N192="nulová",J192,0)</f>
        <v>0</v>
      </c>
      <c r="BJ192" s="24" t="s">
        <v>44</v>
      </c>
      <c r="BK192" s="112">
        <f>ROUND(I192*H192,2)</f>
        <v>0</v>
      </c>
      <c r="BL192" s="24" t="s">
        <v>96</v>
      </c>
      <c r="BM192" s="24" t="s">
        <v>824</v>
      </c>
    </row>
    <row r="193" spans="1:47" s="1" customFormat="1" ht="108">
      <c r="A193" s="267"/>
      <c r="B193" s="268"/>
      <c r="C193" s="267"/>
      <c r="D193" s="346" t="s">
        <v>190</v>
      </c>
      <c r="E193" s="267"/>
      <c r="F193" s="366" t="s">
        <v>250</v>
      </c>
      <c r="G193" s="267"/>
      <c r="H193" s="267"/>
      <c r="I193" s="267"/>
      <c r="J193" s="267"/>
      <c r="K193" s="267"/>
      <c r="L193" s="38"/>
      <c r="M193" s="136"/>
      <c r="N193" s="39"/>
      <c r="O193" s="39"/>
      <c r="P193" s="39"/>
      <c r="Q193" s="39"/>
      <c r="R193" s="39"/>
      <c r="S193" s="39"/>
      <c r="T193" s="60"/>
      <c r="AT193" s="24" t="s">
        <v>190</v>
      </c>
      <c r="AU193" s="24" t="s">
        <v>90</v>
      </c>
    </row>
    <row r="194" spans="1:51" s="11" customFormat="1" ht="13.5">
      <c r="A194" s="344"/>
      <c r="B194" s="345"/>
      <c r="C194" s="344"/>
      <c r="D194" s="346" t="s">
        <v>171</v>
      </c>
      <c r="E194" s="347" t="s">
        <v>5</v>
      </c>
      <c r="F194" s="348" t="s">
        <v>172</v>
      </c>
      <c r="G194" s="344"/>
      <c r="H194" s="349" t="s">
        <v>5</v>
      </c>
      <c r="I194" s="344"/>
      <c r="J194" s="344"/>
      <c r="K194" s="344"/>
      <c r="L194" s="113"/>
      <c r="M194" s="116"/>
      <c r="N194" s="117"/>
      <c r="O194" s="117"/>
      <c r="P194" s="117"/>
      <c r="Q194" s="117"/>
      <c r="R194" s="117"/>
      <c r="S194" s="117"/>
      <c r="T194" s="118"/>
      <c r="AT194" s="114" t="s">
        <v>171</v>
      </c>
      <c r="AU194" s="114" t="s">
        <v>90</v>
      </c>
      <c r="AV194" s="11" t="s">
        <v>44</v>
      </c>
      <c r="AW194" s="11" t="s">
        <v>42</v>
      </c>
      <c r="AX194" s="11" t="s">
        <v>82</v>
      </c>
      <c r="AY194" s="114" t="s">
        <v>163</v>
      </c>
    </row>
    <row r="195" spans="1:51" s="12" customFormat="1" ht="13.5">
      <c r="A195" s="350"/>
      <c r="B195" s="351"/>
      <c r="C195" s="350"/>
      <c r="D195" s="346" t="s">
        <v>171</v>
      </c>
      <c r="E195" s="352" t="s">
        <v>5</v>
      </c>
      <c r="F195" s="353" t="s">
        <v>825</v>
      </c>
      <c r="G195" s="350"/>
      <c r="H195" s="354">
        <v>1</v>
      </c>
      <c r="I195" s="350"/>
      <c r="J195" s="350"/>
      <c r="K195" s="350"/>
      <c r="L195" s="119"/>
      <c r="M195" s="122"/>
      <c r="N195" s="123"/>
      <c r="O195" s="123"/>
      <c r="P195" s="123"/>
      <c r="Q195" s="123"/>
      <c r="R195" s="123"/>
      <c r="S195" s="123"/>
      <c r="T195" s="124"/>
      <c r="AT195" s="120" t="s">
        <v>171</v>
      </c>
      <c r="AU195" s="120" t="s">
        <v>90</v>
      </c>
      <c r="AV195" s="12" t="s">
        <v>90</v>
      </c>
      <c r="AW195" s="12" t="s">
        <v>42</v>
      </c>
      <c r="AX195" s="12" t="s">
        <v>82</v>
      </c>
      <c r="AY195" s="120" t="s">
        <v>163</v>
      </c>
    </row>
    <row r="196" spans="1:51" s="12" customFormat="1" ht="13.5">
      <c r="A196" s="350"/>
      <c r="B196" s="351"/>
      <c r="C196" s="350"/>
      <c r="D196" s="346" t="s">
        <v>171</v>
      </c>
      <c r="E196" s="352" t="s">
        <v>5</v>
      </c>
      <c r="F196" s="353" t="s">
        <v>826</v>
      </c>
      <c r="G196" s="350"/>
      <c r="H196" s="354">
        <v>1</v>
      </c>
      <c r="I196" s="350"/>
      <c r="J196" s="350"/>
      <c r="K196" s="350"/>
      <c r="L196" s="119"/>
      <c r="M196" s="122"/>
      <c r="N196" s="123"/>
      <c r="O196" s="123"/>
      <c r="P196" s="123"/>
      <c r="Q196" s="123"/>
      <c r="R196" s="123"/>
      <c r="S196" s="123"/>
      <c r="T196" s="124"/>
      <c r="AT196" s="120" t="s">
        <v>171</v>
      </c>
      <c r="AU196" s="120" t="s">
        <v>90</v>
      </c>
      <c r="AV196" s="12" t="s">
        <v>90</v>
      </c>
      <c r="AW196" s="12" t="s">
        <v>42</v>
      </c>
      <c r="AX196" s="12" t="s">
        <v>82</v>
      </c>
      <c r="AY196" s="120" t="s">
        <v>163</v>
      </c>
    </row>
    <row r="197" spans="1:51" s="12" customFormat="1" ht="13.5">
      <c r="A197" s="350"/>
      <c r="B197" s="351"/>
      <c r="C197" s="350"/>
      <c r="D197" s="346" t="s">
        <v>171</v>
      </c>
      <c r="E197" s="352" t="s">
        <v>5</v>
      </c>
      <c r="F197" s="353" t="s">
        <v>827</v>
      </c>
      <c r="G197" s="350"/>
      <c r="H197" s="354">
        <v>1</v>
      </c>
      <c r="I197" s="350"/>
      <c r="J197" s="350"/>
      <c r="K197" s="350"/>
      <c r="L197" s="119"/>
      <c r="M197" s="122"/>
      <c r="N197" s="123"/>
      <c r="O197" s="123"/>
      <c r="P197" s="123"/>
      <c r="Q197" s="123"/>
      <c r="R197" s="123"/>
      <c r="S197" s="123"/>
      <c r="T197" s="124"/>
      <c r="AT197" s="120" t="s">
        <v>171</v>
      </c>
      <c r="AU197" s="120" t="s">
        <v>90</v>
      </c>
      <c r="AV197" s="12" t="s">
        <v>90</v>
      </c>
      <c r="AW197" s="12" t="s">
        <v>42</v>
      </c>
      <c r="AX197" s="12" t="s">
        <v>82</v>
      </c>
      <c r="AY197" s="120" t="s">
        <v>163</v>
      </c>
    </row>
    <row r="198" spans="1:51" s="12" customFormat="1" ht="13.5">
      <c r="A198" s="350"/>
      <c r="B198" s="351"/>
      <c r="C198" s="350"/>
      <c r="D198" s="346" t="s">
        <v>171</v>
      </c>
      <c r="E198" s="352" t="s">
        <v>5</v>
      </c>
      <c r="F198" s="353" t="s">
        <v>828</v>
      </c>
      <c r="G198" s="350"/>
      <c r="H198" s="354">
        <v>1</v>
      </c>
      <c r="I198" s="350"/>
      <c r="J198" s="350"/>
      <c r="K198" s="350"/>
      <c r="L198" s="119"/>
      <c r="M198" s="122"/>
      <c r="N198" s="123"/>
      <c r="O198" s="123"/>
      <c r="P198" s="123"/>
      <c r="Q198" s="123"/>
      <c r="R198" s="123"/>
      <c r="S198" s="123"/>
      <c r="T198" s="124"/>
      <c r="AT198" s="120" t="s">
        <v>171</v>
      </c>
      <c r="AU198" s="120" t="s">
        <v>90</v>
      </c>
      <c r="AV198" s="12" t="s">
        <v>90</v>
      </c>
      <c r="AW198" s="12" t="s">
        <v>42</v>
      </c>
      <c r="AX198" s="12" t="s">
        <v>82</v>
      </c>
      <c r="AY198" s="120" t="s">
        <v>163</v>
      </c>
    </row>
    <row r="199" spans="1:51" s="13" customFormat="1" ht="13.5">
      <c r="A199" s="355"/>
      <c r="B199" s="356"/>
      <c r="C199" s="355"/>
      <c r="D199" s="346" t="s">
        <v>171</v>
      </c>
      <c r="E199" s="357" t="s">
        <v>5</v>
      </c>
      <c r="F199" s="358" t="s">
        <v>179</v>
      </c>
      <c r="G199" s="355"/>
      <c r="H199" s="359">
        <v>4</v>
      </c>
      <c r="I199" s="355"/>
      <c r="J199" s="355"/>
      <c r="K199" s="355"/>
      <c r="L199" s="125"/>
      <c r="M199" s="127"/>
      <c r="N199" s="128"/>
      <c r="O199" s="128"/>
      <c r="P199" s="128"/>
      <c r="Q199" s="128"/>
      <c r="R199" s="128"/>
      <c r="S199" s="128"/>
      <c r="T199" s="129"/>
      <c r="AT199" s="126" t="s">
        <v>171</v>
      </c>
      <c r="AU199" s="126" t="s">
        <v>90</v>
      </c>
      <c r="AV199" s="13" t="s">
        <v>93</v>
      </c>
      <c r="AW199" s="13" t="s">
        <v>42</v>
      </c>
      <c r="AX199" s="13" t="s">
        <v>82</v>
      </c>
      <c r="AY199" s="126" t="s">
        <v>163</v>
      </c>
    </row>
    <row r="200" spans="1:51" s="14" customFormat="1" ht="13.5">
      <c r="A200" s="360"/>
      <c r="B200" s="361"/>
      <c r="C200" s="360"/>
      <c r="D200" s="362" t="s">
        <v>171</v>
      </c>
      <c r="E200" s="363" t="s">
        <v>5</v>
      </c>
      <c r="F200" s="364" t="s">
        <v>185</v>
      </c>
      <c r="G200" s="360"/>
      <c r="H200" s="365">
        <v>4</v>
      </c>
      <c r="I200" s="360"/>
      <c r="J200" s="360"/>
      <c r="K200" s="360"/>
      <c r="L200" s="130"/>
      <c r="M200" s="131"/>
      <c r="N200" s="132"/>
      <c r="O200" s="132"/>
      <c r="P200" s="132"/>
      <c r="Q200" s="132"/>
      <c r="R200" s="132"/>
      <c r="S200" s="132"/>
      <c r="T200" s="133"/>
      <c r="AT200" s="134" t="s">
        <v>171</v>
      </c>
      <c r="AU200" s="134" t="s">
        <v>90</v>
      </c>
      <c r="AV200" s="14" t="s">
        <v>96</v>
      </c>
      <c r="AW200" s="14" t="s">
        <v>42</v>
      </c>
      <c r="AX200" s="14" t="s">
        <v>44</v>
      </c>
      <c r="AY200" s="134" t="s">
        <v>163</v>
      </c>
    </row>
    <row r="201" spans="1:65" s="1" customFormat="1" ht="22.5" customHeight="1">
      <c r="A201" s="267"/>
      <c r="B201" s="268"/>
      <c r="C201" s="367" t="s">
        <v>105</v>
      </c>
      <c r="D201" s="367" t="s">
        <v>256</v>
      </c>
      <c r="E201" s="368" t="s">
        <v>257</v>
      </c>
      <c r="F201" s="369" t="s">
        <v>258</v>
      </c>
      <c r="G201" s="370" t="s">
        <v>168</v>
      </c>
      <c r="H201" s="371">
        <v>3</v>
      </c>
      <c r="I201" s="137"/>
      <c r="J201" s="372">
        <f>ROUND(I201*H201,2)</f>
        <v>0</v>
      </c>
      <c r="K201" s="369" t="s">
        <v>169</v>
      </c>
      <c r="L201" s="138"/>
      <c r="M201" s="139" t="s">
        <v>5</v>
      </c>
      <c r="N201" s="140" t="s">
        <v>53</v>
      </c>
      <c r="O201" s="39"/>
      <c r="P201" s="110">
        <f>O201*H201</f>
        <v>0</v>
      </c>
      <c r="Q201" s="110">
        <v>0.02333</v>
      </c>
      <c r="R201" s="110">
        <f>Q201*H201</f>
        <v>0.06999</v>
      </c>
      <c r="S201" s="110">
        <v>0</v>
      </c>
      <c r="T201" s="111">
        <f>S201*H201</f>
        <v>0</v>
      </c>
      <c r="AR201" s="24" t="s">
        <v>108</v>
      </c>
      <c r="AT201" s="24" t="s">
        <v>256</v>
      </c>
      <c r="AU201" s="24" t="s">
        <v>90</v>
      </c>
      <c r="AY201" s="24" t="s">
        <v>163</v>
      </c>
      <c r="BE201" s="112">
        <f>IF(N201="základní",J201,0)</f>
        <v>0</v>
      </c>
      <c r="BF201" s="112">
        <f>IF(N201="snížená",J201,0)</f>
        <v>0</v>
      </c>
      <c r="BG201" s="112">
        <f>IF(N201="zákl. přenesená",J201,0)</f>
        <v>0</v>
      </c>
      <c r="BH201" s="112">
        <f>IF(N201="sníž. přenesená",J201,0)</f>
        <v>0</v>
      </c>
      <c r="BI201" s="112">
        <f>IF(N201="nulová",J201,0)</f>
        <v>0</v>
      </c>
      <c r="BJ201" s="24" t="s">
        <v>44</v>
      </c>
      <c r="BK201" s="112">
        <f>ROUND(I201*H201,2)</f>
        <v>0</v>
      </c>
      <c r="BL201" s="24" t="s">
        <v>96</v>
      </c>
      <c r="BM201" s="24" t="s">
        <v>829</v>
      </c>
    </row>
    <row r="202" spans="1:65" s="1" customFormat="1" ht="22.5" customHeight="1">
      <c r="A202" s="267"/>
      <c r="B202" s="268"/>
      <c r="C202" s="367" t="s">
        <v>108</v>
      </c>
      <c r="D202" s="367" t="s">
        <v>256</v>
      </c>
      <c r="E202" s="368" t="s">
        <v>260</v>
      </c>
      <c r="F202" s="369" t="s">
        <v>261</v>
      </c>
      <c r="G202" s="370" t="s">
        <v>168</v>
      </c>
      <c r="H202" s="371">
        <v>1</v>
      </c>
      <c r="I202" s="137"/>
      <c r="J202" s="372">
        <f>ROUND(I202*H202,2)</f>
        <v>0</v>
      </c>
      <c r="K202" s="369" t="s">
        <v>169</v>
      </c>
      <c r="L202" s="138"/>
      <c r="M202" s="139" t="s">
        <v>5</v>
      </c>
      <c r="N202" s="140" t="s">
        <v>53</v>
      </c>
      <c r="O202" s="39"/>
      <c r="P202" s="110">
        <f>O202*H202</f>
        <v>0</v>
      </c>
      <c r="Q202" s="110">
        <v>0.02381</v>
      </c>
      <c r="R202" s="110">
        <f>Q202*H202</f>
        <v>0.02381</v>
      </c>
      <c r="S202" s="110">
        <v>0</v>
      </c>
      <c r="T202" s="111">
        <f>S202*H202</f>
        <v>0</v>
      </c>
      <c r="AR202" s="24" t="s">
        <v>108</v>
      </c>
      <c r="AT202" s="24" t="s">
        <v>256</v>
      </c>
      <c r="AU202" s="24" t="s">
        <v>90</v>
      </c>
      <c r="AY202" s="24" t="s">
        <v>163</v>
      </c>
      <c r="BE202" s="112">
        <f>IF(N202="základní",J202,0)</f>
        <v>0</v>
      </c>
      <c r="BF202" s="112">
        <f>IF(N202="snížená",J202,0)</f>
        <v>0</v>
      </c>
      <c r="BG202" s="112">
        <f>IF(N202="zákl. přenesená",J202,0)</f>
        <v>0</v>
      </c>
      <c r="BH202" s="112">
        <f>IF(N202="sníž. přenesená",J202,0)</f>
        <v>0</v>
      </c>
      <c r="BI202" s="112">
        <f>IF(N202="nulová",J202,0)</f>
        <v>0</v>
      </c>
      <c r="BJ202" s="24" t="s">
        <v>44</v>
      </c>
      <c r="BK202" s="112">
        <f>ROUND(I202*H202,2)</f>
        <v>0</v>
      </c>
      <c r="BL202" s="24" t="s">
        <v>96</v>
      </c>
      <c r="BM202" s="24" t="s">
        <v>830</v>
      </c>
    </row>
    <row r="203" spans="1:65" s="1" customFormat="1" ht="31.5" customHeight="1">
      <c r="A203" s="267"/>
      <c r="B203" s="268"/>
      <c r="C203" s="338" t="s">
        <v>111</v>
      </c>
      <c r="D203" s="338" t="s">
        <v>165</v>
      </c>
      <c r="E203" s="339" t="s">
        <v>266</v>
      </c>
      <c r="F203" s="340" t="s">
        <v>267</v>
      </c>
      <c r="G203" s="341" t="s">
        <v>168</v>
      </c>
      <c r="H203" s="342">
        <v>9</v>
      </c>
      <c r="I203" s="107"/>
      <c r="J203" s="343">
        <f>ROUND(I203*H203,2)</f>
        <v>0</v>
      </c>
      <c r="K203" s="340" t="s">
        <v>169</v>
      </c>
      <c r="L203" s="38"/>
      <c r="M203" s="108" t="s">
        <v>5</v>
      </c>
      <c r="N203" s="109" t="s">
        <v>53</v>
      </c>
      <c r="O203" s="39"/>
      <c r="P203" s="110">
        <f>O203*H203</f>
        <v>0</v>
      </c>
      <c r="Q203" s="110">
        <v>0.54769</v>
      </c>
      <c r="R203" s="110">
        <f>Q203*H203</f>
        <v>4.92921</v>
      </c>
      <c r="S203" s="110">
        <v>0</v>
      </c>
      <c r="T203" s="111">
        <f>S203*H203</f>
        <v>0</v>
      </c>
      <c r="AR203" s="24" t="s">
        <v>96</v>
      </c>
      <c r="AT203" s="24" t="s">
        <v>165</v>
      </c>
      <c r="AU203" s="24" t="s">
        <v>90</v>
      </c>
      <c r="AY203" s="24" t="s">
        <v>163</v>
      </c>
      <c r="BE203" s="112">
        <f>IF(N203="základní",J203,0)</f>
        <v>0</v>
      </c>
      <c r="BF203" s="112">
        <f>IF(N203="snížená",J203,0)</f>
        <v>0</v>
      </c>
      <c r="BG203" s="112">
        <f>IF(N203="zákl. přenesená",J203,0)</f>
        <v>0</v>
      </c>
      <c r="BH203" s="112">
        <f>IF(N203="sníž. přenesená",J203,0)</f>
        <v>0</v>
      </c>
      <c r="BI203" s="112">
        <f>IF(N203="nulová",J203,0)</f>
        <v>0</v>
      </c>
      <c r="BJ203" s="24" t="s">
        <v>44</v>
      </c>
      <c r="BK203" s="112">
        <f>ROUND(I203*H203,2)</f>
        <v>0</v>
      </c>
      <c r="BL203" s="24" t="s">
        <v>96</v>
      </c>
      <c r="BM203" s="24" t="s">
        <v>831</v>
      </c>
    </row>
    <row r="204" spans="1:47" s="1" customFormat="1" ht="108">
      <c r="A204" s="267"/>
      <c r="B204" s="268"/>
      <c r="C204" s="267"/>
      <c r="D204" s="346" t="s">
        <v>190</v>
      </c>
      <c r="E204" s="267"/>
      <c r="F204" s="366" t="s">
        <v>250</v>
      </c>
      <c r="G204" s="267"/>
      <c r="H204" s="267"/>
      <c r="I204" s="267"/>
      <c r="J204" s="267"/>
      <c r="K204" s="267"/>
      <c r="L204" s="38"/>
      <c r="M204" s="136"/>
      <c r="N204" s="39"/>
      <c r="O204" s="39"/>
      <c r="P204" s="39"/>
      <c r="Q204" s="39"/>
      <c r="R204" s="39"/>
      <c r="S204" s="39"/>
      <c r="T204" s="60"/>
      <c r="AT204" s="24" t="s">
        <v>190</v>
      </c>
      <c r="AU204" s="24" t="s">
        <v>90</v>
      </c>
    </row>
    <row r="205" spans="1:51" s="11" customFormat="1" ht="13.5">
      <c r="A205" s="344"/>
      <c r="B205" s="345"/>
      <c r="C205" s="344"/>
      <c r="D205" s="346" t="s">
        <v>171</v>
      </c>
      <c r="E205" s="347" t="s">
        <v>5</v>
      </c>
      <c r="F205" s="348" t="s">
        <v>172</v>
      </c>
      <c r="G205" s="344"/>
      <c r="H205" s="349" t="s">
        <v>5</v>
      </c>
      <c r="I205" s="344"/>
      <c r="J205" s="344"/>
      <c r="K205" s="344"/>
      <c r="L205" s="113"/>
      <c r="M205" s="116"/>
      <c r="N205" s="117"/>
      <c r="O205" s="117"/>
      <c r="P205" s="117"/>
      <c r="Q205" s="117"/>
      <c r="R205" s="117"/>
      <c r="S205" s="117"/>
      <c r="T205" s="118"/>
      <c r="AT205" s="114" t="s">
        <v>171</v>
      </c>
      <c r="AU205" s="114" t="s">
        <v>90</v>
      </c>
      <c r="AV205" s="11" t="s">
        <v>44</v>
      </c>
      <c r="AW205" s="11" t="s">
        <v>42</v>
      </c>
      <c r="AX205" s="11" t="s">
        <v>82</v>
      </c>
      <c r="AY205" s="114" t="s">
        <v>163</v>
      </c>
    </row>
    <row r="206" spans="1:51" s="12" customFormat="1" ht="13.5">
      <c r="A206" s="350"/>
      <c r="B206" s="351"/>
      <c r="C206" s="350"/>
      <c r="D206" s="346" t="s">
        <v>171</v>
      </c>
      <c r="E206" s="352" t="s">
        <v>5</v>
      </c>
      <c r="F206" s="353" t="s">
        <v>832</v>
      </c>
      <c r="G206" s="350"/>
      <c r="H206" s="354">
        <v>1</v>
      </c>
      <c r="I206" s="350"/>
      <c r="J206" s="350"/>
      <c r="K206" s="350"/>
      <c r="L206" s="119"/>
      <c r="M206" s="122"/>
      <c r="N206" s="123"/>
      <c r="O206" s="123"/>
      <c r="P206" s="123"/>
      <c r="Q206" s="123"/>
      <c r="R206" s="123"/>
      <c r="S206" s="123"/>
      <c r="T206" s="124"/>
      <c r="AT206" s="120" t="s">
        <v>171</v>
      </c>
      <c r="AU206" s="120" t="s">
        <v>90</v>
      </c>
      <c r="AV206" s="12" t="s">
        <v>90</v>
      </c>
      <c r="AW206" s="12" t="s">
        <v>42</v>
      </c>
      <c r="AX206" s="12" t="s">
        <v>82</v>
      </c>
      <c r="AY206" s="120" t="s">
        <v>163</v>
      </c>
    </row>
    <row r="207" spans="1:51" s="12" customFormat="1" ht="13.5">
      <c r="A207" s="350"/>
      <c r="B207" s="351"/>
      <c r="C207" s="350"/>
      <c r="D207" s="346" t="s">
        <v>171</v>
      </c>
      <c r="E207" s="352" t="s">
        <v>5</v>
      </c>
      <c r="F207" s="353" t="s">
        <v>833</v>
      </c>
      <c r="G207" s="350"/>
      <c r="H207" s="354">
        <v>1</v>
      </c>
      <c r="I207" s="350"/>
      <c r="J207" s="350"/>
      <c r="K207" s="350"/>
      <c r="L207" s="119"/>
      <c r="M207" s="122"/>
      <c r="N207" s="123"/>
      <c r="O207" s="123"/>
      <c r="P207" s="123"/>
      <c r="Q207" s="123"/>
      <c r="R207" s="123"/>
      <c r="S207" s="123"/>
      <c r="T207" s="124"/>
      <c r="AT207" s="120" t="s">
        <v>171</v>
      </c>
      <c r="AU207" s="120" t="s">
        <v>90</v>
      </c>
      <c r="AV207" s="12" t="s">
        <v>90</v>
      </c>
      <c r="AW207" s="12" t="s">
        <v>42</v>
      </c>
      <c r="AX207" s="12" t="s">
        <v>82</v>
      </c>
      <c r="AY207" s="120" t="s">
        <v>163</v>
      </c>
    </row>
    <row r="208" spans="1:51" s="12" customFormat="1" ht="13.5">
      <c r="A208" s="350"/>
      <c r="B208" s="351"/>
      <c r="C208" s="350"/>
      <c r="D208" s="346" t="s">
        <v>171</v>
      </c>
      <c r="E208" s="352" t="s">
        <v>5</v>
      </c>
      <c r="F208" s="353" t="s">
        <v>834</v>
      </c>
      <c r="G208" s="350"/>
      <c r="H208" s="354">
        <v>1</v>
      </c>
      <c r="I208" s="350"/>
      <c r="J208" s="350"/>
      <c r="K208" s="350"/>
      <c r="L208" s="119"/>
      <c r="M208" s="122"/>
      <c r="N208" s="123"/>
      <c r="O208" s="123"/>
      <c r="P208" s="123"/>
      <c r="Q208" s="123"/>
      <c r="R208" s="123"/>
      <c r="S208" s="123"/>
      <c r="T208" s="124"/>
      <c r="AT208" s="120" t="s">
        <v>171</v>
      </c>
      <c r="AU208" s="120" t="s">
        <v>90</v>
      </c>
      <c r="AV208" s="12" t="s">
        <v>90</v>
      </c>
      <c r="AW208" s="12" t="s">
        <v>42</v>
      </c>
      <c r="AX208" s="12" t="s">
        <v>82</v>
      </c>
      <c r="AY208" s="120" t="s">
        <v>163</v>
      </c>
    </row>
    <row r="209" spans="1:51" s="13" customFormat="1" ht="13.5">
      <c r="A209" s="355"/>
      <c r="B209" s="356"/>
      <c r="C209" s="355"/>
      <c r="D209" s="346" t="s">
        <v>171</v>
      </c>
      <c r="E209" s="357" t="s">
        <v>5</v>
      </c>
      <c r="F209" s="358" t="s">
        <v>179</v>
      </c>
      <c r="G209" s="355"/>
      <c r="H209" s="359">
        <v>3</v>
      </c>
      <c r="I209" s="355"/>
      <c r="J209" s="355"/>
      <c r="K209" s="355"/>
      <c r="L209" s="125"/>
      <c r="M209" s="127"/>
      <c r="N209" s="128"/>
      <c r="O209" s="128"/>
      <c r="P209" s="128"/>
      <c r="Q209" s="128"/>
      <c r="R209" s="128"/>
      <c r="S209" s="128"/>
      <c r="T209" s="129"/>
      <c r="AT209" s="126" t="s">
        <v>171</v>
      </c>
      <c r="AU209" s="126" t="s">
        <v>90</v>
      </c>
      <c r="AV209" s="13" t="s">
        <v>93</v>
      </c>
      <c r="AW209" s="13" t="s">
        <v>42</v>
      </c>
      <c r="AX209" s="13" t="s">
        <v>82</v>
      </c>
      <c r="AY209" s="126" t="s">
        <v>163</v>
      </c>
    </row>
    <row r="210" spans="1:51" s="12" customFormat="1" ht="13.5">
      <c r="A210" s="350"/>
      <c r="B210" s="351"/>
      <c r="C210" s="350"/>
      <c r="D210" s="346" t="s">
        <v>171</v>
      </c>
      <c r="E210" s="352" t="s">
        <v>5</v>
      </c>
      <c r="F210" s="353" t="s">
        <v>835</v>
      </c>
      <c r="G210" s="350"/>
      <c r="H210" s="354">
        <v>1</v>
      </c>
      <c r="I210" s="350"/>
      <c r="J210" s="350"/>
      <c r="K210" s="350"/>
      <c r="L210" s="119"/>
      <c r="M210" s="122"/>
      <c r="N210" s="123"/>
      <c r="O210" s="123"/>
      <c r="P210" s="123"/>
      <c r="Q210" s="123"/>
      <c r="R210" s="123"/>
      <c r="S210" s="123"/>
      <c r="T210" s="124"/>
      <c r="AT210" s="120" t="s">
        <v>171</v>
      </c>
      <c r="AU210" s="120" t="s">
        <v>90</v>
      </c>
      <c r="AV210" s="12" t="s">
        <v>90</v>
      </c>
      <c r="AW210" s="12" t="s">
        <v>42</v>
      </c>
      <c r="AX210" s="12" t="s">
        <v>82</v>
      </c>
      <c r="AY210" s="120" t="s">
        <v>163</v>
      </c>
    </row>
    <row r="211" spans="1:51" s="12" customFormat="1" ht="13.5">
      <c r="A211" s="350"/>
      <c r="B211" s="351"/>
      <c r="C211" s="350"/>
      <c r="D211" s="346" t="s">
        <v>171</v>
      </c>
      <c r="E211" s="352" t="s">
        <v>5</v>
      </c>
      <c r="F211" s="353" t="s">
        <v>836</v>
      </c>
      <c r="G211" s="350"/>
      <c r="H211" s="354">
        <v>1</v>
      </c>
      <c r="I211" s="350"/>
      <c r="J211" s="350"/>
      <c r="K211" s="350"/>
      <c r="L211" s="119"/>
      <c r="M211" s="122"/>
      <c r="N211" s="123"/>
      <c r="O211" s="123"/>
      <c r="P211" s="123"/>
      <c r="Q211" s="123"/>
      <c r="R211" s="123"/>
      <c r="S211" s="123"/>
      <c r="T211" s="124"/>
      <c r="AT211" s="120" t="s">
        <v>171</v>
      </c>
      <c r="AU211" s="120" t="s">
        <v>90</v>
      </c>
      <c r="AV211" s="12" t="s">
        <v>90</v>
      </c>
      <c r="AW211" s="12" t="s">
        <v>42</v>
      </c>
      <c r="AX211" s="12" t="s">
        <v>82</v>
      </c>
      <c r="AY211" s="120" t="s">
        <v>163</v>
      </c>
    </row>
    <row r="212" spans="1:51" s="13" customFormat="1" ht="13.5">
      <c r="A212" s="355"/>
      <c r="B212" s="356"/>
      <c r="C212" s="355"/>
      <c r="D212" s="346" t="s">
        <v>171</v>
      </c>
      <c r="E212" s="357" t="s">
        <v>5</v>
      </c>
      <c r="F212" s="358" t="s">
        <v>181</v>
      </c>
      <c r="G212" s="355"/>
      <c r="H212" s="359">
        <v>2</v>
      </c>
      <c r="I212" s="355"/>
      <c r="J212" s="355"/>
      <c r="K212" s="355"/>
      <c r="L212" s="125"/>
      <c r="M212" s="127"/>
      <c r="N212" s="128"/>
      <c r="O212" s="128"/>
      <c r="P212" s="128"/>
      <c r="Q212" s="128"/>
      <c r="R212" s="128"/>
      <c r="S212" s="128"/>
      <c r="T212" s="129"/>
      <c r="AT212" s="126" t="s">
        <v>171</v>
      </c>
      <c r="AU212" s="126" t="s">
        <v>90</v>
      </c>
      <c r="AV212" s="13" t="s">
        <v>93</v>
      </c>
      <c r="AW212" s="13" t="s">
        <v>42</v>
      </c>
      <c r="AX212" s="13" t="s">
        <v>82</v>
      </c>
      <c r="AY212" s="126" t="s">
        <v>163</v>
      </c>
    </row>
    <row r="213" spans="1:51" s="12" customFormat="1" ht="13.5">
      <c r="A213" s="350"/>
      <c r="B213" s="351"/>
      <c r="C213" s="350"/>
      <c r="D213" s="346" t="s">
        <v>171</v>
      </c>
      <c r="E213" s="352" t="s">
        <v>5</v>
      </c>
      <c r="F213" s="353" t="s">
        <v>837</v>
      </c>
      <c r="G213" s="350"/>
      <c r="H213" s="354">
        <v>1</v>
      </c>
      <c r="I213" s="350"/>
      <c r="J213" s="350"/>
      <c r="K213" s="350"/>
      <c r="L213" s="119"/>
      <c r="M213" s="122"/>
      <c r="N213" s="123"/>
      <c r="O213" s="123"/>
      <c r="P213" s="123"/>
      <c r="Q213" s="123"/>
      <c r="R213" s="123"/>
      <c r="S213" s="123"/>
      <c r="T213" s="124"/>
      <c r="AT213" s="120" t="s">
        <v>171</v>
      </c>
      <c r="AU213" s="120" t="s">
        <v>90</v>
      </c>
      <c r="AV213" s="12" t="s">
        <v>90</v>
      </c>
      <c r="AW213" s="12" t="s">
        <v>42</v>
      </c>
      <c r="AX213" s="12" t="s">
        <v>82</v>
      </c>
      <c r="AY213" s="120" t="s">
        <v>163</v>
      </c>
    </row>
    <row r="214" spans="1:51" s="12" customFormat="1" ht="13.5">
      <c r="A214" s="350"/>
      <c r="B214" s="351"/>
      <c r="C214" s="350"/>
      <c r="D214" s="346" t="s">
        <v>171</v>
      </c>
      <c r="E214" s="352" t="s">
        <v>5</v>
      </c>
      <c r="F214" s="353" t="s">
        <v>449</v>
      </c>
      <c r="G214" s="350"/>
      <c r="H214" s="354">
        <v>1</v>
      </c>
      <c r="I214" s="350"/>
      <c r="J214" s="350"/>
      <c r="K214" s="350"/>
      <c r="L214" s="119"/>
      <c r="M214" s="122"/>
      <c r="N214" s="123"/>
      <c r="O214" s="123"/>
      <c r="P214" s="123"/>
      <c r="Q214" s="123"/>
      <c r="R214" s="123"/>
      <c r="S214" s="123"/>
      <c r="T214" s="124"/>
      <c r="AT214" s="120" t="s">
        <v>171</v>
      </c>
      <c r="AU214" s="120" t="s">
        <v>90</v>
      </c>
      <c r="AV214" s="12" t="s">
        <v>90</v>
      </c>
      <c r="AW214" s="12" t="s">
        <v>42</v>
      </c>
      <c r="AX214" s="12" t="s">
        <v>82</v>
      </c>
      <c r="AY214" s="120" t="s">
        <v>163</v>
      </c>
    </row>
    <row r="215" spans="1:51" s="12" customFormat="1" ht="13.5">
      <c r="A215" s="350"/>
      <c r="B215" s="351"/>
      <c r="C215" s="350"/>
      <c r="D215" s="346" t="s">
        <v>171</v>
      </c>
      <c r="E215" s="352" t="s">
        <v>5</v>
      </c>
      <c r="F215" s="353" t="s">
        <v>838</v>
      </c>
      <c r="G215" s="350"/>
      <c r="H215" s="354">
        <v>1</v>
      </c>
      <c r="I215" s="350"/>
      <c r="J215" s="350"/>
      <c r="K215" s="350"/>
      <c r="L215" s="119"/>
      <c r="M215" s="122"/>
      <c r="N215" s="123"/>
      <c r="O215" s="123"/>
      <c r="P215" s="123"/>
      <c r="Q215" s="123"/>
      <c r="R215" s="123"/>
      <c r="S215" s="123"/>
      <c r="T215" s="124"/>
      <c r="AT215" s="120" t="s">
        <v>171</v>
      </c>
      <c r="AU215" s="120" t="s">
        <v>90</v>
      </c>
      <c r="AV215" s="12" t="s">
        <v>90</v>
      </c>
      <c r="AW215" s="12" t="s">
        <v>42</v>
      </c>
      <c r="AX215" s="12" t="s">
        <v>82</v>
      </c>
      <c r="AY215" s="120" t="s">
        <v>163</v>
      </c>
    </row>
    <row r="216" spans="1:51" s="13" customFormat="1" ht="13.5">
      <c r="A216" s="355"/>
      <c r="B216" s="356"/>
      <c r="C216" s="355"/>
      <c r="D216" s="346" t="s">
        <v>171</v>
      </c>
      <c r="E216" s="357" t="s">
        <v>5</v>
      </c>
      <c r="F216" s="358" t="s">
        <v>653</v>
      </c>
      <c r="G216" s="355"/>
      <c r="H216" s="359">
        <v>3</v>
      </c>
      <c r="I216" s="355"/>
      <c r="J216" s="355"/>
      <c r="K216" s="355"/>
      <c r="L216" s="125"/>
      <c r="M216" s="127"/>
      <c r="N216" s="128"/>
      <c r="O216" s="128"/>
      <c r="P216" s="128"/>
      <c r="Q216" s="128"/>
      <c r="R216" s="128"/>
      <c r="S216" s="128"/>
      <c r="T216" s="129"/>
      <c r="AT216" s="126" t="s">
        <v>171</v>
      </c>
      <c r="AU216" s="126" t="s">
        <v>90</v>
      </c>
      <c r="AV216" s="13" t="s">
        <v>93</v>
      </c>
      <c r="AW216" s="13" t="s">
        <v>42</v>
      </c>
      <c r="AX216" s="13" t="s">
        <v>82</v>
      </c>
      <c r="AY216" s="126" t="s">
        <v>163</v>
      </c>
    </row>
    <row r="217" spans="1:51" s="12" customFormat="1" ht="13.5">
      <c r="A217" s="350"/>
      <c r="B217" s="351"/>
      <c r="C217" s="350"/>
      <c r="D217" s="346" t="s">
        <v>171</v>
      </c>
      <c r="E217" s="352" t="s">
        <v>5</v>
      </c>
      <c r="F217" s="353" t="s">
        <v>839</v>
      </c>
      <c r="G217" s="350"/>
      <c r="H217" s="354">
        <v>1</v>
      </c>
      <c r="I217" s="350"/>
      <c r="J217" s="350"/>
      <c r="K217" s="350"/>
      <c r="L217" s="119"/>
      <c r="M217" s="122"/>
      <c r="N217" s="123"/>
      <c r="O217" s="123"/>
      <c r="P217" s="123"/>
      <c r="Q217" s="123"/>
      <c r="R217" s="123"/>
      <c r="S217" s="123"/>
      <c r="T217" s="124"/>
      <c r="AT217" s="120" t="s">
        <v>171</v>
      </c>
      <c r="AU217" s="120" t="s">
        <v>90</v>
      </c>
      <c r="AV217" s="12" t="s">
        <v>90</v>
      </c>
      <c r="AW217" s="12" t="s">
        <v>42</v>
      </c>
      <c r="AX217" s="12" t="s">
        <v>82</v>
      </c>
      <c r="AY217" s="120" t="s">
        <v>163</v>
      </c>
    </row>
    <row r="218" spans="1:51" s="13" customFormat="1" ht="13.5">
      <c r="A218" s="355"/>
      <c r="B218" s="356"/>
      <c r="C218" s="355"/>
      <c r="D218" s="346" t="s">
        <v>171</v>
      </c>
      <c r="E218" s="357" t="s">
        <v>5</v>
      </c>
      <c r="F218" s="358" t="s">
        <v>792</v>
      </c>
      <c r="G218" s="355"/>
      <c r="H218" s="359">
        <v>1</v>
      </c>
      <c r="I218" s="355"/>
      <c r="J218" s="355"/>
      <c r="K218" s="355"/>
      <c r="L218" s="125"/>
      <c r="M218" s="127"/>
      <c r="N218" s="128"/>
      <c r="O218" s="128"/>
      <c r="P218" s="128"/>
      <c r="Q218" s="128"/>
      <c r="R218" s="128"/>
      <c r="S218" s="128"/>
      <c r="T218" s="129"/>
      <c r="AT218" s="126" t="s">
        <v>171</v>
      </c>
      <c r="AU218" s="126" t="s">
        <v>90</v>
      </c>
      <c r="AV218" s="13" t="s">
        <v>93</v>
      </c>
      <c r="AW218" s="13" t="s">
        <v>42</v>
      </c>
      <c r="AX218" s="13" t="s">
        <v>82</v>
      </c>
      <c r="AY218" s="126" t="s">
        <v>163</v>
      </c>
    </row>
    <row r="219" spans="1:51" s="14" customFormat="1" ht="13.5">
      <c r="A219" s="360"/>
      <c r="B219" s="361"/>
      <c r="C219" s="360"/>
      <c r="D219" s="362" t="s">
        <v>171</v>
      </c>
      <c r="E219" s="363" t="s">
        <v>5</v>
      </c>
      <c r="F219" s="364" t="s">
        <v>185</v>
      </c>
      <c r="G219" s="360"/>
      <c r="H219" s="365">
        <v>9</v>
      </c>
      <c r="I219" s="360"/>
      <c r="J219" s="360"/>
      <c r="K219" s="360"/>
      <c r="L219" s="130"/>
      <c r="M219" s="131"/>
      <c r="N219" s="132"/>
      <c r="O219" s="132"/>
      <c r="P219" s="132"/>
      <c r="Q219" s="132"/>
      <c r="R219" s="132"/>
      <c r="S219" s="132"/>
      <c r="T219" s="133"/>
      <c r="AT219" s="134" t="s">
        <v>171</v>
      </c>
      <c r="AU219" s="134" t="s">
        <v>90</v>
      </c>
      <c r="AV219" s="14" t="s">
        <v>96</v>
      </c>
      <c r="AW219" s="14" t="s">
        <v>42</v>
      </c>
      <c r="AX219" s="14" t="s">
        <v>44</v>
      </c>
      <c r="AY219" s="134" t="s">
        <v>163</v>
      </c>
    </row>
    <row r="220" spans="1:65" s="1" customFormat="1" ht="22.5" customHeight="1">
      <c r="A220" s="267"/>
      <c r="B220" s="268"/>
      <c r="C220" s="367" t="s">
        <v>114</v>
      </c>
      <c r="D220" s="367" t="s">
        <v>256</v>
      </c>
      <c r="E220" s="368" t="s">
        <v>840</v>
      </c>
      <c r="F220" s="369" t="s">
        <v>841</v>
      </c>
      <c r="G220" s="370" t="s">
        <v>168</v>
      </c>
      <c r="H220" s="371">
        <v>2</v>
      </c>
      <c r="I220" s="137"/>
      <c r="J220" s="372">
        <f>ROUND(I220*H220,2)</f>
        <v>0</v>
      </c>
      <c r="K220" s="369" t="s">
        <v>169</v>
      </c>
      <c r="L220" s="138"/>
      <c r="M220" s="139" t="s">
        <v>5</v>
      </c>
      <c r="N220" s="140" t="s">
        <v>53</v>
      </c>
      <c r="O220" s="39"/>
      <c r="P220" s="110">
        <f>O220*H220</f>
        <v>0</v>
      </c>
      <c r="Q220" s="110">
        <v>0.02767</v>
      </c>
      <c r="R220" s="110">
        <f>Q220*H220</f>
        <v>0.05534</v>
      </c>
      <c r="S220" s="110">
        <v>0</v>
      </c>
      <c r="T220" s="111">
        <f>S220*H220</f>
        <v>0</v>
      </c>
      <c r="AR220" s="24" t="s">
        <v>108</v>
      </c>
      <c r="AT220" s="24" t="s">
        <v>256</v>
      </c>
      <c r="AU220" s="24" t="s">
        <v>90</v>
      </c>
      <c r="AY220" s="24" t="s">
        <v>163</v>
      </c>
      <c r="BE220" s="112">
        <f>IF(N220="základní",J220,0)</f>
        <v>0</v>
      </c>
      <c r="BF220" s="112">
        <f>IF(N220="snížená",J220,0)</f>
        <v>0</v>
      </c>
      <c r="BG220" s="112">
        <f>IF(N220="zákl. přenesená",J220,0)</f>
        <v>0</v>
      </c>
      <c r="BH220" s="112">
        <f>IF(N220="sníž. přenesená",J220,0)</f>
        <v>0</v>
      </c>
      <c r="BI220" s="112">
        <f>IF(N220="nulová",J220,0)</f>
        <v>0</v>
      </c>
      <c r="BJ220" s="24" t="s">
        <v>44</v>
      </c>
      <c r="BK220" s="112">
        <f>ROUND(I220*H220,2)</f>
        <v>0</v>
      </c>
      <c r="BL220" s="24" t="s">
        <v>96</v>
      </c>
      <c r="BM220" s="24" t="s">
        <v>842</v>
      </c>
    </row>
    <row r="221" spans="1:65" s="1" customFormat="1" ht="22.5" customHeight="1">
      <c r="A221" s="267"/>
      <c r="B221" s="268"/>
      <c r="C221" s="367" t="s">
        <v>117</v>
      </c>
      <c r="D221" s="367" t="s">
        <v>256</v>
      </c>
      <c r="E221" s="368" t="s">
        <v>843</v>
      </c>
      <c r="F221" s="369" t="s">
        <v>844</v>
      </c>
      <c r="G221" s="370" t="s">
        <v>168</v>
      </c>
      <c r="H221" s="371">
        <v>7</v>
      </c>
      <c r="I221" s="137"/>
      <c r="J221" s="372">
        <f>ROUND(I221*H221,2)</f>
        <v>0</v>
      </c>
      <c r="K221" s="369" t="s">
        <v>5</v>
      </c>
      <c r="L221" s="138"/>
      <c r="M221" s="139" t="s">
        <v>5</v>
      </c>
      <c r="N221" s="140" t="s">
        <v>53</v>
      </c>
      <c r="O221" s="39"/>
      <c r="P221" s="110">
        <f>O221*H221</f>
        <v>0</v>
      </c>
      <c r="Q221" s="110">
        <v>0.03024</v>
      </c>
      <c r="R221" s="110">
        <f>Q221*H221</f>
        <v>0.21168</v>
      </c>
      <c r="S221" s="110">
        <v>0</v>
      </c>
      <c r="T221" s="111">
        <f>S221*H221</f>
        <v>0</v>
      </c>
      <c r="AR221" s="24" t="s">
        <v>108</v>
      </c>
      <c r="AT221" s="24" t="s">
        <v>256</v>
      </c>
      <c r="AU221" s="24" t="s">
        <v>90</v>
      </c>
      <c r="AY221" s="24" t="s">
        <v>163</v>
      </c>
      <c r="BE221" s="112">
        <f>IF(N221="základní",J221,0)</f>
        <v>0</v>
      </c>
      <c r="BF221" s="112">
        <f>IF(N221="snížená",J221,0)</f>
        <v>0</v>
      </c>
      <c r="BG221" s="112">
        <f>IF(N221="zákl. přenesená",J221,0)</f>
        <v>0</v>
      </c>
      <c r="BH221" s="112">
        <f>IF(N221="sníž. přenesená",J221,0)</f>
        <v>0</v>
      </c>
      <c r="BI221" s="112">
        <f>IF(N221="nulová",J221,0)</f>
        <v>0</v>
      </c>
      <c r="BJ221" s="24" t="s">
        <v>44</v>
      </c>
      <c r="BK221" s="112">
        <f>ROUND(I221*H221,2)</f>
        <v>0</v>
      </c>
      <c r="BL221" s="24" t="s">
        <v>96</v>
      </c>
      <c r="BM221" s="24" t="s">
        <v>845</v>
      </c>
    </row>
    <row r="222" spans="1:63" s="10" customFormat="1" ht="29.85" customHeight="1">
      <c r="A222" s="330"/>
      <c r="B222" s="331"/>
      <c r="C222" s="330"/>
      <c r="D222" s="335" t="s">
        <v>81</v>
      </c>
      <c r="E222" s="336" t="s">
        <v>111</v>
      </c>
      <c r="F222" s="336" t="s">
        <v>282</v>
      </c>
      <c r="G222" s="330"/>
      <c r="H222" s="330"/>
      <c r="I222" s="330"/>
      <c r="J222" s="337">
        <f>BK222</f>
        <v>0</v>
      </c>
      <c r="K222" s="330"/>
      <c r="L222" s="99"/>
      <c r="M222" s="101"/>
      <c r="N222" s="102"/>
      <c r="O222" s="102"/>
      <c r="P222" s="103">
        <f>SUM(P223:P329)</f>
        <v>0</v>
      </c>
      <c r="Q222" s="102"/>
      <c r="R222" s="103">
        <f>SUM(R223:R329)</f>
        <v>0.0011840800000000001</v>
      </c>
      <c r="S222" s="102"/>
      <c r="T222" s="104">
        <f>SUM(T223:T329)</f>
        <v>2.651904</v>
      </c>
      <c r="AR222" s="100" t="s">
        <v>44</v>
      </c>
      <c r="AT222" s="105" t="s">
        <v>81</v>
      </c>
      <c r="AU222" s="105" t="s">
        <v>44</v>
      </c>
      <c r="AY222" s="100" t="s">
        <v>163</v>
      </c>
      <c r="BK222" s="106">
        <f>SUM(BK223:BK329)</f>
        <v>0</v>
      </c>
    </row>
    <row r="223" spans="1:65" s="1" customFormat="1" ht="31.5" customHeight="1">
      <c r="A223" s="267"/>
      <c r="B223" s="268"/>
      <c r="C223" s="338" t="s">
        <v>278</v>
      </c>
      <c r="D223" s="338" t="s">
        <v>165</v>
      </c>
      <c r="E223" s="339" t="s">
        <v>284</v>
      </c>
      <c r="F223" s="340" t="s">
        <v>285</v>
      </c>
      <c r="G223" s="341" t="s">
        <v>188</v>
      </c>
      <c r="H223" s="342">
        <v>32.112</v>
      </c>
      <c r="I223" s="107"/>
      <c r="J223" s="343">
        <f>ROUND(I223*H223,2)</f>
        <v>0</v>
      </c>
      <c r="K223" s="340" t="s">
        <v>169</v>
      </c>
      <c r="L223" s="38"/>
      <c r="M223" s="108" t="s">
        <v>5</v>
      </c>
      <c r="N223" s="109" t="s">
        <v>53</v>
      </c>
      <c r="O223" s="39"/>
      <c r="P223" s="110">
        <f>O223*H223</f>
        <v>0</v>
      </c>
      <c r="Q223" s="110">
        <v>1E-05</v>
      </c>
      <c r="R223" s="110">
        <f>Q223*H223</f>
        <v>0.00032112000000000004</v>
      </c>
      <c r="S223" s="110">
        <v>0</v>
      </c>
      <c r="T223" s="111">
        <f>S223*H223</f>
        <v>0</v>
      </c>
      <c r="AR223" s="24" t="s">
        <v>96</v>
      </c>
      <c r="AT223" s="24" t="s">
        <v>165</v>
      </c>
      <c r="AU223" s="24" t="s">
        <v>90</v>
      </c>
      <c r="AY223" s="24" t="s">
        <v>163</v>
      </c>
      <c r="BE223" s="112">
        <f>IF(N223="základní",J223,0)</f>
        <v>0</v>
      </c>
      <c r="BF223" s="112">
        <f>IF(N223="snížená",J223,0)</f>
        <v>0</v>
      </c>
      <c r="BG223" s="112">
        <f>IF(N223="zákl. přenesená",J223,0)</f>
        <v>0</v>
      </c>
      <c r="BH223" s="112">
        <f>IF(N223="sníž. přenesená",J223,0)</f>
        <v>0</v>
      </c>
      <c r="BI223" s="112">
        <f>IF(N223="nulová",J223,0)</f>
        <v>0</v>
      </c>
      <c r="BJ223" s="24" t="s">
        <v>44</v>
      </c>
      <c r="BK223" s="112">
        <f>ROUND(I223*H223,2)</f>
        <v>0</v>
      </c>
      <c r="BL223" s="24" t="s">
        <v>96</v>
      </c>
      <c r="BM223" s="24" t="s">
        <v>846</v>
      </c>
    </row>
    <row r="224" spans="1:47" s="1" customFormat="1" ht="175.5">
      <c r="A224" s="267"/>
      <c r="B224" s="268"/>
      <c r="C224" s="267"/>
      <c r="D224" s="346" t="s">
        <v>190</v>
      </c>
      <c r="E224" s="267"/>
      <c r="F224" s="366" t="s">
        <v>287</v>
      </c>
      <c r="G224" s="267"/>
      <c r="H224" s="267"/>
      <c r="I224" s="267"/>
      <c r="J224" s="267"/>
      <c r="K224" s="267"/>
      <c r="L224" s="38"/>
      <c r="M224" s="136"/>
      <c r="N224" s="39"/>
      <c r="O224" s="39"/>
      <c r="P224" s="39"/>
      <c r="Q224" s="39"/>
      <c r="R224" s="39"/>
      <c r="S224" s="39"/>
      <c r="T224" s="60"/>
      <c r="AT224" s="24" t="s">
        <v>190</v>
      </c>
      <c r="AU224" s="24" t="s">
        <v>90</v>
      </c>
    </row>
    <row r="225" spans="1:51" s="11" customFormat="1" ht="13.5">
      <c r="A225" s="344"/>
      <c r="B225" s="345"/>
      <c r="C225" s="344"/>
      <c r="D225" s="346" t="s">
        <v>171</v>
      </c>
      <c r="E225" s="347" t="s">
        <v>5</v>
      </c>
      <c r="F225" s="348" t="s">
        <v>172</v>
      </c>
      <c r="G225" s="344"/>
      <c r="H225" s="349" t="s">
        <v>5</v>
      </c>
      <c r="I225" s="344"/>
      <c r="J225" s="344"/>
      <c r="K225" s="344"/>
      <c r="L225" s="113"/>
      <c r="M225" s="116"/>
      <c r="N225" s="117"/>
      <c r="O225" s="117"/>
      <c r="P225" s="117"/>
      <c r="Q225" s="117"/>
      <c r="R225" s="117"/>
      <c r="S225" s="117"/>
      <c r="T225" s="118"/>
      <c r="AT225" s="114" t="s">
        <v>171</v>
      </c>
      <c r="AU225" s="114" t="s">
        <v>90</v>
      </c>
      <c r="AV225" s="11" t="s">
        <v>44</v>
      </c>
      <c r="AW225" s="11" t="s">
        <v>42</v>
      </c>
      <c r="AX225" s="11" t="s">
        <v>82</v>
      </c>
      <c r="AY225" s="114" t="s">
        <v>163</v>
      </c>
    </row>
    <row r="226" spans="1:51" s="12" customFormat="1" ht="13.5">
      <c r="A226" s="350"/>
      <c r="B226" s="351"/>
      <c r="C226" s="350"/>
      <c r="D226" s="346" t="s">
        <v>171</v>
      </c>
      <c r="E226" s="352" t="s">
        <v>5</v>
      </c>
      <c r="F226" s="353" t="s">
        <v>847</v>
      </c>
      <c r="G226" s="350"/>
      <c r="H226" s="354">
        <v>1.576</v>
      </c>
      <c r="I226" s="350"/>
      <c r="J226" s="350"/>
      <c r="K226" s="350"/>
      <c r="L226" s="119"/>
      <c r="M226" s="122"/>
      <c r="N226" s="123"/>
      <c r="O226" s="123"/>
      <c r="P226" s="123"/>
      <c r="Q226" s="123"/>
      <c r="R226" s="123"/>
      <c r="S226" s="123"/>
      <c r="T226" s="124"/>
      <c r="AT226" s="120" t="s">
        <v>171</v>
      </c>
      <c r="AU226" s="120" t="s">
        <v>90</v>
      </c>
      <c r="AV226" s="12" t="s">
        <v>90</v>
      </c>
      <c r="AW226" s="12" t="s">
        <v>42</v>
      </c>
      <c r="AX226" s="12" t="s">
        <v>82</v>
      </c>
      <c r="AY226" s="120" t="s">
        <v>163</v>
      </c>
    </row>
    <row r="227" spans="1:51" s="12" customFormat="1" ht="13.5">
      <c r="A227" s="350"/>
      <c r="B227" s="351"/>
      <c r="C227" s="350"/>
      <c r="D227" s="346" t="s">
        <v>171</v>
      </c>
      <c r="E227" s="352" t="s">
        <v>5</v>
      </c>
      <c r="F227" s="353" t="s">
        <v>848</v>
      </c>
      <c r="G227" s="350"/>
      <c r="H227" s="354">
        <v>1.576</v>
      </c>
      <c r="I227" s="350"/>
      <c r="J227" s="350"/>
      <c r="K227" s="350"/>
      <c r="L227" s="119"/>
      <c r="M227" s="122"/>
      <c r="N227" s="123"/>
      <c r="O227" s="123"/>
      <c r="P227" s="123"/>
      <c r="Q227" s="123"/>
      <c r="R227" s="123"/>
      <c r="S227" s="123"/>
      <c r="T227" s="124"/>
      <c r="AT227" s="120" t="s">
        <v>171</v>
      </c>
      <c r="AU227" s="120" t="s">
        <v>90</v>
      </c>
      <c r="AV227" s="12" t="s">
        <v>90</v>
      </c>
      <c r="AW227" s="12" t="s">
        <v>42</v>
      </c>
      <c r="AX227" s="12" t="s">
        <v>82</v>
      </c>
      <c r="AY227" s="120" t="s">
        <v>163</v>
      </c>
    </row>
    <row r="228" spans="1:51" s="12" customFormat="1" ht="13.5">
      <c r="A228" s="350"/>
      <c r="B228" s="351"/>
      <c r="C228" s="350"/>
      <c r="D228" s="346" t="s">
        <v>171</v>
      </c>
      <c r="E228" s="352" t="s">
        <v>5</v>
      </c>
      <c r="F228" s="353" t="s">
        <v>849</v>
      </c>
      <c r="G228" s="350"/>
      <c r="H228" s="354">
        <v>1.773</v>
      </c>
      <c r="I228" s="350"/>
      <c r="J228" s="350"/>
      <c r="K228" s="350"/>
      <c r="L228" s="119"/>
      <c r="M228" s="122"/>
      <c r="N228" s="123"/>
      <c r="O228" s="123"/>
      <c r="P228" s="123"/>
      <c r="Q228" s="123"/>
      <c r="R228" s="123"/>
      <c r="S228" s="123"/>
      <c r="T228" s="124"/>
      <c r="AT228" s="120" t="s">
        <v>171</v>
      </c>
      <c r="AU228" s="120" t="s">
        <v>90</v>
      </c>
      <c r="AV228" s="12" t="s">
        <v>90</v>
      </c>
      <c r="AW228" s="12" t="s">
        <v>42</v>
      </c>
      <c r="AX228" s="12" t="s">
        <v>82</v>
      </c>
      <c r="AY228" s="120" t="s">
        <v>163</v>
      </c>
    </row>
    <row r="229" spans="1:51" s="12" customFormat="1" ht="13.5">
      <c r="A229" s="350"/>
      <c r="B229" s="351"/>
      <c r="C229" s="350"/>
      <c r="D229" s="346" t="s">
        <v>171</v>
      </c>
      <c r="E229" s="352" t="s">
        <v>5</v>
      </c>
      <c r="F229" s="353" t="s">
        <v>850</v>
      </c>
      <c r="G229" s="350"/>
      <c r="H229" s="354">
        <v>2.955</v>
      </c>
      <c r="I229" s="350"/>
      <c r="J229" s="350"/>
      <c r="K229" s="350"/>
      <c r="L229" s="119"/>
      <c r="M229" s="122"/>
      <c r="N229" s="123"/>
      <c r="O229" s="123"/>
      <c r="P229" s="123"/>
      <c r="Q229" s="123"/>
      <c r="R229" s="123"/>
      <c r="S229" s="123"/>
      <c r="T229" s="124"/>
      <c r="AT229" s="120" t="s">
        <v>171</v>
      </c>
      <c r="AU229" s="120" t="s">
        <v>90</v>
      </c>
      <c r="AV229" s="12" t="s">
        <v>90</v>
      </c>
      <c r="AW229" s="12" t="s">
        <v>42</v>
      </c>
      <c r="AX229" s="12" t="s">
        <v>82</v>
      </c>
      <c r="AY229" s="120" t="s">
        <v>163</v>
      </c>
    </row>
    <row r="230" spans="1:51" s="12" customFormat="1" ht="13.5">
      <c r="A230" s="350"/>
      <c r="B230" s="351"/>
      <c r="C230" s="350"/>
      <c r="D230" s="346" t="s">
        <v>171</v>
      </c>
      <c r="E230" s="352" t="s">
        <v>5</v>
      </c>
      <c r="F230" s="353" t="s">
        <v>851</v>
      </c>
      <c r="G230" s="350"/>
      <c r="H230" s="354">
        <v>2.955</v>
      </c>
      <c r="I230" s="350"/>
      <c r="J230" s="350"/>
      <c r="K230" s="350"/>
      <c r="L230" s="119"/>
      <c r="M230" s="122"/>
      <c r="N230" s="123"/>
      <c r="O230" s="123"/>
      <c r="P230" s="123"/>
      <c r="Q230" s="123"/>
      <c r="R230" s="123"/>
      <c r="S230" s="123"/>
      <c r="T230" s="124"/>
      <c r="AT230" s="120" t="s">
        <v>171</v>
      </c>
      <c r="AU230" s="120" t="s">
        <v>90</v>
      </c>
      <c r="AV230" s="12" t="s">
        <v>90</v>
      </c>
      <c r="AW230" s="12" t="s">
        <v>42</v>
      </c>
      <c r="AX230" s="12" t="s">
        <v>82</v>
      </c>
      <c r="AY230" s="120" t="s">
        <v>163</v>
      </c>
    </row>
    <row r="231" spans="1:51" s="12" customFormat="1" ht="13.5">
      <c r="A231" s="350"/>
      <c r="B231" s="351"/>
      <c r="C231" s="350"/>
      <c r="D231" s="346" t="s">
        <v>171</v>
      </c>
      <c r="E231" s="352" t="s">
        <v>5</v>
      </c>
      <c r="F231" s="353" t="s">
        <v>852</v>
      </c>
      <c r="G231" s="350"/>
      <c r="H231" s="354">
        <v>2.955</v>
      </c>
      <c r="I231" s="350"/>
      <c r="J231" s="350"/>
      <c r="K231" s="350"/>
      <c r="L231" s="119"/>
      <c r="M231" s="122"/>
      <c r="N231" s="123"/>
      <c r="O231" s="123"/>
      <c r="P231" s="123"/>
      <c r="Q231" s="123"/>
      <c r="R231" s="123"/>
      <c r="S231" s="123"/>
      <c r="T231" s="124"/>
      <c r="AT231" s="120" t="s">
        <v>171</v>
      </c>
      <c r="AU231" s="120" t="s">
        <v>90</v>
      </c>
      <c r="AV231" s="12" t="s">
        <v>90</v>
      </c>
      <c r="AW231" s="12" t="s">
        <v>42</v>
      </c>
      <c r="AX231" s="12" t="s">
        <v>82</v>
      </c>
      <c r="AY231" s="120" t="s">
        <v>163</v>
      </c>
    </row>
    <row r="232" spans="1:51" s="12" customFormat="1" ht="13.5">
      <c r="A232" s="350"/>
      <c r="B232" s="351"/>
      <c r="C232" s="350"/>
      <c r="D232" s="346" t="s">
        <v>171</v>
      </c>
      <c r="E232" s="352" t="s">
        <v>5</v>
      </c>
      <c r="F232" s="353" t="s">
        <v>853</v>
      </c>
      <c r="G232" s="350"/>
      <c r="H232" s="354">
        <v>1.576</v>
      </c>
      <c r="I232" s="350"/>
      <c r="J232" s="350"/>
      <c r="K232" s="350"/>
      <c r="L232" s="119"/>
      <c r="M232" s="122"/>
      <c r="N232" s="123"/>
      <c r="O232" s="123"/>
      <c r="P232" s="123"/>
      <c r="Q232" s="123"/>
      <c r="R232" s="123"/>
      <c r="S232" s="123"/>
      <c r="T232" s="124"/>
      <c r="AT232" s="120" t="s">
        <v>171</v>
      </c>
      <c r="AU232" s="120" t="s">
        <v>90</v>
      </c>
      <c r="AV232" s="12" t="s">
        <v>90</v>
      </c>
      <c r="AW232" s="12" t="s">
        <v>42</v>
      </c>
      <c r="AX232" s="12" t="s">
        <v>82</v>
      </c>
      <c r="AY232" s="120" t="s">
        <v>163</v>
      </c>
    </row>
    <row r="233" spans="1:51" s="13" customFormat="1" ht="13.5">
      <c r="A233" s="355"/>
      <c r="B233" s="356"/>
      <c r="C233" s="355"/>
      <c r="D233" s="346" t="s">
        <v>171</v>
      </c>
      <c r="E233" s="357" t="s">
        <v>5</v>
      </c>
      <c r="F233" s="358" t="s">
        <v>179</v>
      </c>
      <c r="G233" s="355"/>
      <c r="H233" s="359">
        <v>15.366</v>
      </c>
      <c r="I233" s="355"/>
      <c r="J233" s="355"/>
      <c r="K233" s="355"/>
      <c r="L233" s="125"/>
      <c r="M233" s="127"/>
      <c r="N233" s="128"/>
      <c r="O233" s="128"/>
      <c r="P233" s="128"/>
      <c r="Q233" s="128"/>
      <c r="R233" s="128"/>
      <c r="S233" s="128"/>
      <c r="T233" s="129"/>
      <c r="AT233" s="126" t="s">
        <v>171</v>
      </c>
      <c r="AU233" s="126" t="s">
        <v>90</v>
      </c>
      <c r="AV233" s="13" t="s">
        <v>93</v>
      </c>
      <c r="AW233" s="13" t="s">
        <v>42</v>
      </c>
      <c r="AX233" s="13" t="s">
        <v>82</v>
      </c>
      <c r="AY233" s="126" t="s">
        <v>163</v>
      </c>
    </row>
    <row r="234" spans="1:51" s="12" customFormat="1" ht="13.5">
      <c r="A234" s="350"/>
      <c r="B234" s="351"/>
      <c r="C234" s="350"/>
      <c r="D234" s="346" t="s">
        <v>171</v>
      </c>
      <c r="E234" s="352" t="s">
        <v>5</v>
      </c>
      <c r="F234" s="353" t="s">
        <v>854</v>
      </c>
      <c r="G234" s="350"/>
      <c r="H234" s="354">
        <v>2.955</v>
      </c>
      <c r="I234" s="350"/>
      <c r="J234" s="350"/>
      <c r="K234" s="350"/>
      <c r="L234" s="119"/>
      <c r="M234" s="122"/>
      <c r="N234" s="123"/>
      <c r="O234" s="123"/>
      <c r="P234" s="123"/>
      <c r="Q234" s="123"/>
      <c r="R234" s="123"/>
      <c r="S234" s="123"/>
      <c r="T234" s="124"/>
      <c r="AT234" s="120" t="s">
        <v>171</v>
      </c>
      <c r="AU234" s="120" t="s">
        <v>90</v>
      </c>
      <c r="AV234" s="12" t="s">
        <v>90</v>
      </c>
      <c r="AW234" s="12" t="s">
        <v>42</v>
      </c>
      <c r="AX234" s="12" t="s">
        <v>82</v>
      </c>
      <c r="AY234" s="120" t="s">
        <v>163</v>
      </c>
    </row>
    <row r="235" spans="1:51" s="12" customFormat="1" ht="13.5">
      <c r="A235" s="350"/>
      <c r="B235" s="351"/>
      <c r="C235" s="350"/>
      <c r="D235" s="346" t="s">
        <v>171</v>
      </c>
      <c r="E235" s="352" t="s">
        <v>5</v>
      </c>
      <c r="F235" s="353" t="s">
        <v>855</v>
      </c>
      <c r="G235" s="350"/>
      <c r="H235" s="354">
        <v>2.463</v>
      </c>
      <c r="I235" s="350"/>
      <c r="J235" s="350"/>
      <c r="K235" s="350"/>
      <c r="L235" s="119"/>
      <c r="M235" s="122"/>
      <c r="N235" s="123"/>
      <c r="O235" s="123"/>
      <c r="P235" s="123"/>
      <c r="Q235" s="123"/>
      <c r="R235" s="123"/>
      <c r="S235" s="123"/>
      <c r="T235" s="124"/>
      <c r="AT235" s="120" t="s">
        <v>171</v>
      </c>
      <c r="AU235" s="120" t="s">
        <v>90</v>
      </c>
      <c r="AV235" s="12" t="s">
        <v>90</v>
      </c>
      <c r="AW235" s="12" t="s">
        <v>42</v>
      </c>
      <c r="AX235" s="12" t="s">
        <v>82</v>
      </c>
      <c r="AY235" s="120" t="s">
        <v>163</v>
      </c>
    </row>
    <row r="236" spans="1:51" s="13" customFormat="1" ht="13.5">
      <c r="A236" s="355"/>
      <c r="B236" s="356"/>
      <c r="C236" s="355"/>
      <c r="D236" s="346" t="s">
        <v>171</v>
      </c>
      <c r="E236" s="357" t="s">
        <v>5</v>
      </c>
      <c r="F236" s="358" t="s">
        <v>181</v>
      </c>
      <c r="G236" s="355"/>
      <c r="H236" s="359">
        <v>5.418</v>
      </c>
      <c r="I236" s="355"/>
      <c r="J236" s="355"/>
      <c r="K236" s="355"/>
      <c r="L236" s="125"/>
      <c r="M236" s="127"/>
      <c r="N236" s="128"/>
      <c r="O236" s="128"/>
      <c r="P236" s="128"/>
      <c r="Q236" s="128"/>
      <c r="R236" s="128"/>
      <c r="S236" s="128"/>
      <c r="T236" s="129"/>
      <c r="AT236" s="126" t="s">
        <v>171</v>
      </c>
      <c r="AU236" s="126" t="s">
        <v>90</v>
      </c>
      <c r="AV236" s="13" t="s">
        <v>93</v>
      </c>
      <c r="AW236" s="13" t="s">
        <v>42</v>
      </c>
      <c r="AX236" s="13" t="s">
        <v>82</v>
      </c>
      <c r="AY236" s="126" t="s">
        <v>163</v>
      </c>
    </row>
    <row r="237" spans="1:51" s="12" customFormat="1" ht="13.5">
      <c r="A237" s="350"/>
      <c r="B237" s="351"/>
      <c r="C237" s="350"/>
      <c r="D237" s="346" t="s">
        <v>171</v>
      </c>
      <c r="E237" s="352" t="s">
        <v>5</v>
      </c>
      <c r="F237" s="353" t="s">
        <v>856</v>
      </c>
      <c r="G237" s="350"/>
      <c r="H237" s="354">
        <v>2.955</v>
      </c>
      <c r="I237" s="350"/>
      <c r="J237" s="350"/>
      <c r="K237" s="350"/>
      <c r="L237" s="119"/>
      <c r="M237" s="122"/>
      <c r="N237" s="123"/>
      <c r="O237" s="123"/>
      <c r="P237" s="123"/>
      <c r="Q237" s="123"/>
      <c r="R237" s="123"/>
      <c r="S237" s="123"/>
      <c r="T237" s="124"/>
      <c r="AT237" s="120" t="s">
        <v>171</v>
      </c>
      <c r="AU237" s="120" t="s">
        <v>90</v>
      </c>
      <c r="AV237" s="12" t="s">
        <v>90</v>
      </c>
      <c r="AW237" s="12" t="s">
        <v>42</v>
      </c>
      <c r="AX237" s="12" t="s">
        <v>82</v>
      </c>
      <c r="AY237" s="120" t="s">
        <v>163</v>
      </c>
    </row>
    <row r="238" spans="1:51" s="12" customFormat="1" ht="13.5">
      <c r="A238" s="350"/>
      <c r="B238" s="351"/>
      <c r="C238" s="350"/>
      <c r="D238" s="346" t="s">
        <v>171</v>
      </c>
      <c r="E238" s="352" t="s">
        <v>5</v>
      </c>
      <c r="F238" s="353" t="s">
        <v>857</v>
      </c>
      <c r="G238" s="350"/>
      <c r="H238" s="354">
        <v>2.955</v>
      </c>
      <c r="I238" s="350"/>
      <c r="J238" s="350"/>
      <c r="K238" s="350"/>
      <c r="L238" s="119"/>
      <c r="M238" s="122"/>
      <c r="N238" s="123"/>
      <c r="O238" s="123"/>
      <c r="P238" s="123"/>
      <c r="Q238" s="123"/>
      <c r="R238" s="123"/>
      <c r="S238" s="123"/>
      <c r="T238" s="124"/>
      <c r="AT238" s="120" t="s">
        <v>171</v>
      </c>
      <c r="AU238" s="120" t="s">
        <v>90</v>
      </c>
      <c r="AV238" s="12" t="s">
        <v>90</v>
      </c>
      <c r="AW238" s="12" t="s">
        <v>42</v>
      </c>
      <c r="AX238" s="12" t="s">
        <v>82</v>
      </c>
      <c r="AY238" s="120" t="s">
        <v>163</v>
      </c>
    </row>
    <row r="239" spans="1:51" s="12" customFormat="1" ht="13.5">
      <c r="A239" s="350"/>
      <c r="B239" s="351"/>
      <c r="C239" s="350"/>
      <c r="D239" s="346" t="s">
        <v>171</v>
      </c>
      <c r="E239" s="352" t="s">
        <v>5</v>
      </c>
      <c r="F239" s="353" t="s">
        <v>858</v>
      </c>
      <c r="G239" s="350"/>
      <c r="H239" s="354">
        <v>2.463</v>
      </c>
      <c r="I239" s="350"/>
      <c r="J239" s="350"/>
      <c r="K239" s="350"/>
      <c r="L239" s="119"/>
      <c r="M239" s="122"/>
      <c r="N239" s="123"/>
      <c r="O239" s="123"/>
      <c r="P239" s="123"/>
      <c r="Q239" s="123"/>
      <c r="R239" s="123"/>
      <c r="S239" s="123"/>
      <c r="T239" s="124"/>
      <c r="AT239" s="120" t="s">
        <v>171</v>
      </c>
      <c r="AU239" s="120" t="s">
        <v>90</v>
      </c>
      <c r="AV239" s="12" t="s">
        <v>90</v>
      </c>
      <c r="AW239" s="12" t="s">
        <v>42</v>
      </c>
      <c r="AX239" s="12" t="s">
        <v>82</v>
      </c>
      <c r="AY239" s="120" t="s">
        <v>163</v>
      </c>
    </row>
    <row r="240" spans="1:51" s="13" customFormat="1" ht="13.5">
      <c r="A240" s="355"/>
      <c r="B240" s="356"/>
      <c r="C240" s="355"/>
      <c r="D240" s="346" t="s">
        <v>171</v>
      </c>
      <c r="E240" s="357" t="s">
        <v>5</v>
      </c>
      <c r="F240" s="358" t="s">
        <v>653</v>
      </c>
      <c r="G240" s="355"/>
      <c r="H240" s="359">
        <v>8.373</v>
      </c>
      <c r="I240" s="355"/>
      <c r="J240" s="355"/>
      <c r="K240" s="355"/>
      <c r="L240" s="125"/>
      <c r="M240" s="127"/>
      <c r="N240" s="128"/>
      <c r="O240" s="128"/>
      <c r="P240" s="128"/>
      <c r="Q240" s="128"/>
      <c r="R240" s="128"/>
      <c r="S240" s="128"/>
      <c r="T240" s="129"/>
      <c r="AT240" s="126" t="s">
        <v>171</v>
      </c>
      <c r="AU240" s="126" t="s">
        <v>90</v>
      </c>
      <c r="AV240" s="13" t="s">
        <v>93</v>
      </c>
      <c r="AW240" s="13" t="s">
        <v>42</v>
      </c>
      <c r="AX240" s="13" t="s">
        <v>82</v>
      </c>
      <c r="AY240" s="126" t="s">
        <v>163</v>
      </c>
    </row>
    <row r="241" spans="1:51" s="12" customFormat="1" ht="13.5">
      <c r="A241" s="350"/>
      <c r="B241" s="351"/>
      <c r="C241" s="350"/>
      <c r="D241" s="346" t="s">
        <v>171</v>
      </c>
      <c r="E241" s="352" t="s">
        <v>5</v>
      </c>
      <c r="F241" s="353" t="s">
        <v>859</v>
      </c>
      <c r="G241" s="350"/>
      <c r="H241" s="354">
        <v>2.955</v>
      </c>
      <c r="I241" s="350"/>
      <c r="J241" s="350"/>
      <c r="K241" s="350"/>
      <c r="L241" s="119"/>
      <c r="M241" s="122"/>
      <c r="N241" s="123"/>
      <c r="O241" s="123"/>
      <c r="P241" s="123"/>
      <c r="Q241" s="123"/>
      <c r="R241" s="123"/>
      <c r="S241" s="123"/>
      <c r="T241" s="124"/>
      <c r="AT241" s="120" t="s">
        <v>171</v>
      </c>
      <c r="AU241" s="120" t="s">
        <v>90</v>
      </c>
      <c r="AV241" s="12" t="s">
        <v>90</v>
      </c>
      <c r="AW241" s="12" t="s">
        <v>42</v>
      </c>
      <c r="AX241" s="12" t="s">
        <v>82</v>
      </c>
      <c r="AY241" s="120" t="s">
        <v>163</v>
      </c>
    </row>
    <row r="242" spans="1:51" s="13" customFormat="1" ht="13.5">
      <c r="A242" s="355"/>
      <c r="B242" s="356"/>
      <c r="C242" s="355"/>
      <c r="D242" s="346" t="s">
        <v>171</v>
      </c>
      <c r="E242" s="357" t="s">
        <v>5</v>
      </c>
      <c r="F242" s="358" t="s">
        <v>792</v>
      </c>
      <c r="G242" s="355"/>
      <c r="H242" s="359">
        <v>2.955</v>
      </c>
      <c r="I242" s="355"/>
      <c r="J242" s="355"/>
      <c r="K242" s="355"/>
      <c r="L242" s="125"/>
      <c r="M242" s="127"/>
      <c r="N242" s="128"/>
      <c r="O242" s="128"/>
      <c r="P242" s="128"/>
      <c r="Q242" s="128"/>
      <c r="R242" s="128"/>
      <c r="S242" s="128"/>
      <c r="T242" s="129"/>
      <c r="AT242" s="126" t="s">
        <v>171</v>
      </c>
      <c r="AU242" s="126" t="s">
        <v>90</v>
      </c>
      <c r="AV242" s="13" t="s">
        <v>93</v>
      </c>
      <c r="AW242" s="13" t="s">
        <v>42</v>
      </c>
      <c r="AX242" s="13" t="s">
        <v>82</v>
      </c>
      <c r="AY242" s="126" t="s">
        <v>163</v>
      </c>
    </row>
    <row r="243" spans="1:51" s="14" customFormat="1" ht="13.5">
      <c r="A243" s="360"/>
      <c r="B243" s="361"/>
      <c r="C243" s="360"/>
      <c r="D243" s="362" t="s">
        <v>171</v>
      </c>
      <c r="E243" s="363" t="s">
        <v>5</v>
      </c>
      <c r="F243" s="364" t="s">
        <v>185</v>
      </c>
      <c r="G243" s="360"/>
      <c r="H243" s="365">
        <v>32.112</v>
      </c>
      <c r="I243" s="360"/>
      <c r="J243" s="360"/>
      <c r="K243" s="360"/>
      <c r="L243" s="130"/>
      <c r="M243" s="131"/>
      <c r="N243" s="132"/>
      <c r="O243" s="132"/>
      <c r="P243" s="132"/>
      <c r="Q243" s="132"/>
      <c r="R243" s="132"/>
      <c r="S243" s="132"/>
      <c r="T243" s="133"/>
      <c r="AT243" s="134" t="s">
        <v>171</v>
      </c>
      <c r="AU243" s="134" t="s">
        <v>90</v>
      </c>
      <c r="AV243" s="14" t="s">
        <v>96</v>
      </c>
      <c r="AW243" s="14" t="s">
        <v>42</v>
      </c>
      <c r="AX243" s="14" t="s">
        <v>44</v>
      </c>
      <c r="AY243" s="134" t="s">
        <v>163</v>
      </c>
    </row>
    <row r="244" spans="1:65" s="1" customFormat="1" ht="22.5" customHeight="1">
      <c r="A244" s="267"/>
      <c r="B244" s="268"/>
      <c r="C244" s="338" t="s">
        <v>283</v>
      </c>
      <c r="D244" s="338" t="s">
        <v>165</v>
      </c>
      <c r="E244" s="339" t="s">
        <v>307</v>
      </c>
      <c r="F244" s="340" t="s">
        <v>308</v>
      </c>
      <c r="G244" s="341" t="s">
        <v>188</v>
      </c>
      <c r="H244" s="342">
        <v>17.148</v>
      </c>
      <c r="I244" s="107"/>
      <c r="J244" s="343">
        <f>ROUND(I244*H244,2)</f>
        <v>0</v>
      </c>
      <c r="K244" s="340" t="s">
        <v>169</v>
      </c>
      <c r="L244" s="38"/>
      <c r="M244" s="108" t="s">
        <v>5</v>
      </c>
      <c r="N244" s="109" t="s">
        <v>53</v>
      </c>
      <c r="O244" s="39"/>
      <c r="P244" s="110">
        <f>O244*H244</f>
        <v>0</v>
      </c>
      <c r="Q244" s="110">
        <v>2E-05</v>
      </c>
      <c r="R244" s="110">
        <f>Q244*H244</f>
        <v>0.00034296</v>
      </c>
      <c r="S244" s="110">
        <v>0</v>
      </c>
      <c r="T244" s="111">
        <f>S244*H244</f>
        <v>0</v>
      </c>
      <c r="AR244" s="24" t="s">
        <v>96</v>
      </c>
      <c r="AT244" s="24" t="s">
        <v>165</v>
      </c>
      <c r="AU244" s="24" t="s">
        <v>90</v>
      </c>
      <c r="AY244" s="24" t="s">
        <v>163</v>
      </c>
      <c r="BE244" s="112">
        <f>IF(N244="základní",J244,0)</f>
        <v>0</v>
      </c>
      <c r="BF244" s="112">
        <f>IF(N244="snížená",J244,0)</f>
        <v>0</v>
      </c>
      <c r="BG244" s="112">
        <f>IF(N244="zákl. přenesená",J244,0)</f>
        <v>0</v>
      </c>
      <c r="BH244" s="112">
        <f>IF(N244="sníž. přenesená",J244,0)</f>
        <v>0</v>
      </c>
      <c r="BI244" s="112">
        <f>IF(N244="nulová",J244,0)</f>
        <v>0</v>
      </c>
      <c r="BJ244" s="24" t="s">
        <v>44</v>
      </c>
      <c r="BK244" s="112">
        <f>ROUND(I244*H244,2)</f>
        <v>0</v>
      </c>
      <c r="BL244" s="24" t="s">
        <v>96</v>
      </c>
      <c r="BM244" s="24" t="s">
        <v>860</v>
      </c>
    </row>
    <row r="245" spans="1:47" s="1" customFormat="1" ht="175.5">
      <c r="A245" s="267"/>
      <c r="B245" s="268"/>
      <c r="C245" s="267"/>
      <c r="D245" s="346" t="s">
        <v>190</v>
      </c>
      <c r="E245" s="267"/>
      <c r="F245" s="366" t="s">
        <v>287</v>
      </c>
      <c r="G245" s="267"/>
      <c r="H245" s="267"/>
      <c r="I245" s="267"/>
      <c r="J245" s="267"/>
      <c r="K245" s="267"/>
      <c r="L245" s="38"/>
      <c r="M245" s="136"/>
      <c r="N245" s="39"/>
      <c r="O245" s="39"/>
      <c r="P245" s="39"/>
      <c r="Q245" s="39"/>
      <c r="R245" s="39"/>
      <c r="S245" s="39"/>
      <c r="T245" s="60"/>
      <c r="AT245" s="24" t="s">
        <v>190</v>
      </c>
      <c r="AU245" s="24" t="s">
        <v>90</v>
      </c>
    </row>
    <row r="246" spans="1:51" s="11" customFormat="1" ht="13.5">
      <c r="A246" s="344"/>
      <c r="B246" s="345"/>
      <c r="C246" s="344"/>
      <c r="D246" s="346" t="s">
        <v>171</v>
      </c>
      <c r="E246" s="347" t="s">
        <v>5</v>
      </c>
      <c r="F246" s="348" t="s">
        <v>172</v>
      </c>
      <c r="G246" s="344"/>
      <c r="H246" s="349" t="s">
        <v>5</v>
      </c>
      <c r="I246" s="344"/>
      <c r="J246" s="344"/>
      <c r="K246" s="344"/>
      <c r="L246" s="113"/>
      <c r="M246" s="116"/>
      <c r="N246" s="117"/>
      <c r="O246" s="117"/>
      <c r="P246" s="117"/>
      <c r="Q246" s="117"/>
      <c r="R246" s="117"/>
      <c r="S246" s="117"/>
      <c r="T246" s="118"/>
      <c r="AT246" s="114" t="s">
        <v>171</v>
      </c>
      <c r="AU246" s="114" t="s">
        <v>90</v>
      </c>
      <c r="AV246" s="11" t="s">
        <v>44</v>
      </c>
      <c r="AW246" s="11" t="s">
        <v>42</v>
      </c>
      <c r="AX246" s="11" t="s">
        <v>82</v>
      </c>
      <c r="AY246" s="114" t="s">
        <v>163</v>
      </c>
    </row>
    <row r="247" spans="1:51" s="11" customFormat="1" ht="13.5">
      <c r="A247" s="344"/>
      <c r="B247" s="345"/>
      <c r="C247" s="344"/>
      <c r="D247" s="346" t="s">
        <v>171</v>
      </c>
      <c r="E247" s="347" t="s">
        <v>5</v>
      </c>
      <c r="F247" s="348" t="s">
        <v>310</v>
      </c>
      <c r="G247" s="344"/>
      <c r="H247" s="349" t="s">
        <v>5</v>
      </c>
      <c r="I247" s="344"/>
      <c r="J247" s="344"/>
      <c r="K247" s="344"/>
      <c r="L247" s="113"/>
      <c r="M247" s="116"/>
      <c r="N247" s="117"/>
      <c r="O247" s="117"/>
      <c r="P247" s="117"/>
      <c r="Q247" s="117"/>
      <c r="R247" s="117"/>
      <c r="S247" s="117"/>
      <c r="T247" s="118"/>
      <c r="AT247" s="114" t="s">
        <v>171</v>
      </c>
      <c r="AU247" s="114" t="s">
        <v>90</v>
      </c>
      <c r="AV247" s="11" t="s">
        <v>44</v>
      </c>
      <c r="AW247" s="11" t="s">
        <v>42</v>
      </c>
      <c r="AX247" s="11" t="s">
        <v>82</v>
      </c>
      <c r="AY247" s="114" t="s">
        <v>163</v>
      </c>
    </row>
    <row r="248" spans="1:51" s="12" customFormat="1" ht="13.5">
      <c r="A248" s="350"/>
      <c r="B248" s="351"/>
      <c r="C248" s="350"/>
      <c r="D248" s="346" t="s">
        <v>171</v>
      </c>
      <c r="E248" s="352" t="s">
        <v>5</v>
      </c>
      <c r="F248" s="353" t="s">
        <v>861</v>
      </c>
      <c r="G248" s="350"/>
      <c r="H248" s="354">
        <v>1.232</v>
      </c>
      <c r="I248" s="350"/>
      <c r="J248" s="350"/>
      <c r="K248" s="350"/>
      <c r="L248" s="119"/>
      <c r="M248" s="122"/>
      <c r="N248" s="123"/>
      <c r="O248" s="123"/>
      <c r="P248" s="123"/>
      <c r="Q248" s="123"/>
      <c r="R248" s="123"/>
      <c r="S248" s="123"/>
      <c r="T248" s="124"/>
      <c r="AT248" s="120" t="s">
        <v>171</v>
      </c>
      <c r="AU248" s="120" t="s">
        <v>90</v>
      </c>
      <c r="AV248" s="12" t="s">
        <v>90</v>
      </c>
      <c r="AW248" s="12" t="s">
        <v>42</v>
      </c>
      <c r="AX248" s="12" t="s">
        <v>82</v>
      </c>
      <c r="AY248" s="120" t="s">
        <v>163</v>
      </c>
    </row>
    <row r="249" spans="1:51" s="12" customFormat="1" ht="13.5">
      <c r="A249" s="350"/>
      <c r="B249" s="351"/>
      <c r="C249" s="350"/>
      <c r="D249" s="346" t="s">
        <v>171</v>
      </c>
      <c r="E249" s="352" t="s">
        <v>5</v>
      </c>
      <c r="F249" s="353" t="s">
        <v>862</v>
      </c>
      <c r="G249" s="350"/>
      <c r="H249" s="354">
        <v>1.232</v>
      </c>
      <c r="I249" s="350"/>
      <c r="J249" s="350"/>
      <c r="K249" s="350"/>
      <c r="L249" s="119"/>
      <c r="M249" s="122"/>
      <c r="N249" s="123"/>
      <c r="O249" s="123"/>
      <c r="P249" s="123"/>
      <c r="Q249" s="123"/>
      <c r="R249" s="123"/>
      <c r="S249" s="123"/>
      <c r="T249" s="124"/>
      <c r="AT249" s="120" t="s">
        <v>171</v>
      </c>
      <c r="AU249" s="120" t="s">
        <v>90</v>
      </c>
      <c r="AV249" s="12" t="s">
        <v>90</v>
      </c>
      <c r="AW249" s="12" t="s">
        <v>42</v>
      </c>
      <c r="AX249" s="12" t="s">
        <v>82</v>
      </c>
      <c r="AY249" s="120" t="s">
        <v>163</v>
      </c>
    </row>
    <row r="250" spans="1:51" s="12" customFormat="1" ht="13.5">
      <c r="A250" s="350"/>
      <c r="B250" s="351"/>
      <c r="C250" s="350"/>
      <c r="D250" s="346" t="s">
        <v>171</v>
      </c>
      <c r="E250" s="352" t="s">
        <v>5</v>
      </c>
      <c r="F250" s="353" t="s">
        <v>863</v>
      </c>
      <c r="G250" s="350"/>
      <c r="H250" s="354">
        <v>1.258</v>
      </c>
      <c r="I250" s="350"/>
      <c r="J250" s="350"/>
      <c r="K250" s="350"/>
      <c r="L250" s="119"/>
      <c r="M250" s="122"/>
      <c r="N250" s="123"/>
      <c r="O250" s="123"/>
      <c r="P250" s="123"/>
      <c r="Q250" s="123"/>
      <c r="R250" s="123"/>
      <c r="S250" s="123"/>
      <c r="T250" s="124"/>
      <c r="AT250" s="120" t="s">
        <v>171</v>
      </c>
      <c r="AU250" s="120" t="s">
        <v>90</v>
      </c>
      <c r="AV250" s="12" t="s">
        <v>90</v>
      </c>
      <c r="AW250" s="12" t="s">
        <v>42</v>
      </c>
      <c r="AX250" s="12" t="s">
        <v>82</v>
      </c>
      <c r="AY250" s="120" t="s">
        <v>163</v>
      </c>
    </row>
    <row r="251" spans="1:51" s="12" customFormat="1" ht="13.5">
      <c r="A251" s="350"/>
      <c r="B251" s="351"/>
      <c r="C251" s="350"/>
      <c r="D251" s="346" t="s">
        <v>171</v>
      </c>
      <c r="E251" s="352" t="s">
        <v>5</v>
      </c>
      <c r="F251" s="353" t="s">
        <v>864</v>
      </c>
      <c r="G251" s="350"/>
      <c r="H251" s="354">
        <v>1.414</v>
      </c>
      <c r="I251" s="350"/>
      <c r="J251" s="350"/>
      <c r="K251" s="350"/>
      <c r="L251" s="119"/>
      <c r="M251" s="122"/>
      <c r="N251" s="123"/>
      <c r="O251" s="123"/>
      <c r="P251" s="123"/>
      <c r="Q251" s="123"/>
      <c r="R251" s="123"/>
      <c r="S251" s="123"/>
      <c r="T251" s="124"/>
      <c r="AT251" s="120" t="s">
        <v>171</v>
      </c>
      <c r="AU251" s="120" t="s">
        <v>90</v>
      </c>
      <c r="AV251" s="12" t="s">
        <v>90</v>
      </c>
      <c r="AW251" s="12" t="s">
        <v>42</v>
      </c>
      <c r="AX251" s="12" t="s">
        <v>82</v>
      </c>
      <c r="AY251" s="120" t="s">
        <v>163</v>
      </c>
    </row>
    <row r="252" spans="1:51" s="12" customFormat="1" ht="13.5">
      <c r="A252" s="350"/>
      <c r="B252" s="351"/>
      <c r="C252" s="350"/>
      <c r="D252" s="346" t="s">
        <v>171</v>
      </c>
      <c r="E252" s="352" t="s">
        <v>5</v>
      </c>
      <c r="F252" s="353" t="s">
        <v>865</v>
      </c>
      <c r="G252" s="350"/>
      <c r="H252" s="354">
        <v>1.414</v>
      </c>
      <c r="I252" s="350"/>
      <c r="J252" s="350"/>
      <c r="K252" s="350"/>
      <c r="L252" s="119"/>
      <c r="M252" s="122"/>
      <c r="N252" s="123"/>
      <c r="O252" s="123"/>
      <c r="P252" s="123"/>
      <c r="Q252" s="123"/>
      <c r="R252" s="123"/>
      <c r="S252" s="123"/>
      <c r="T252" s="124"/>
      <c r="AT252" s="120" t="s">
        <v>171</v>
      </c>
      <c r="AU252" s="120" t="s">
        <v>90</v>
      </c>
      <c r="AV252" s="12" t="s">
        <v>90</v>
      </c>
      <c r="AW252" s="12" t="s">
        <v>42</v>
      </c>
      <c r="AX252" s="12" t="s">
        <v>82</v>
      </c>
      <c r="AY252" s="120" t="s">
        <v>163</v>
      </c>
    </row>
    <row r="253" spans="1:51" s="12" customFormat="1" ht="13.5">
      <c r="A253" s="350"/>
      <c r="B253" s="351"/>
      <c r="C253" s="350"/>
      <c r="D253" s="346" t="s">
        <v>171</v>
      </c>
      <c r="E253" s="352" t="s">
        <v>5</v>
      </c>
      <c r="F253" s="353" t="s">
        <v>866</v>
      </c>
      <c r="G253" s="350"/>
      <c r="H253" s="354">
        <v>1.414</v>
      </c>
      <c r="I253" s="350"/>
      <c r="J253" s="350"/>
      <c r="K253" s="350"/>
      <c r="L253" s="119"/>
      <c r="M253" s="122"/>
      <c r="N253" s="123"/>
      <c r="O253" s="123"/>
      <c r="P253" s="123"/>
      <c r="Q253" s="123"/>
      <c r="R253" s="123"/>
      <c r="S253" s="123"/>
      <c r="T253" s="124"/>
      <c r="AT253" s="120" t="s">
        <v>171</v>
      </c>
      <c r="AU253" s="120" t="s">
        <v>90</v>
      </c>
      <c r="AV253" s="12" t="s">
        <v>90</v>
      </c>
      <c r="AW253" s="12" t="s">
        <v>42</v>
      </c>
      <c r="AX253" s="12" t="s">
        <v>82</v>
      </c>
      <c r="AY253" s="120" t="s">
        <v>163</v>
      </c>
    </row>
    <row r="254" spans="1:51" s="12" customFormat="1" ht="13.5">
      <c r="A254" s="350"/>
      <c r="B254" s="351"/>
      <c r="C254" s="350"/>
      <c r="D254" s="346" t="s">
        <v>171</v>
      </c>
      <c r="E254" s="352" t="s">
        <v>5</v>
      </c>
      <c r="F254" s="353" t="s">
        <v>867</v>
      </c>
      <c r="G254" s="350"/>
      <c r="H254" s="354">
        <v>1.232</v>
      </c>
      <c r="I254" s="350"/>
      <c r="J254" s="350"/>
      <c r="K254" s="350"/>
      <c r="L254" s="119"/>
      <c r="M254" s="122"/>
      <c r="N254" s="123"/>
      <c r="O254" s="123"/>
      <c r="P254" s="123"/>
      <c r="Q254" s="123"/>
      <c r="R254" s="123"/>
      <c r="S254" s="123"/>
      <c r="T254" s="124"/>
      <c r="AT254" s="120" t="s">
        <v>171</v>
      </c>
      <c r="AU254" s="120" t="s">
        <v>90</v>
      </c>
      <c r="AV254" s="12" t="s">
        <v>90</v>
      </c>
      <c r="AW254" s="12" t="s">
        <v>42</v>
      </c>
      <c r="AX254" s="12" t="s">
        <v>82</v>
      </c>
      <c r="AY254" s="120" t="s">
        <v>163</v>
      </c>
    </row>
    <row r="255" spans="1:51" s="13" customFormat="1" ht="13.5">
      <c r="A255" s="355"/>
      <c r="B255" s="356"/>
      <c r="C255" s="355"/>
      <c r="D255" s="346" t="s">
        <v>171</v>
      </c>
      <c r="E255" s="357" t="s">
        <v>5</v>
      </c>
      <c r="F255" s="358" t="s">
        <v>179</v>
      </c>
      <c r="G255" s="355"/>
      <c r="H255" s="359">
        <v>9.196</v>
      </c>
      <c r="I255" s="355"/>
      <c r="J255" s="355"/>
      <c r="K255" s="355"/>
      <c r="L255" s="125"/>
      <c r="M255" s="127"/>
      <c r="N255" s="128"/>
      <c r="O255" s="128"/>
      <c r="P255" s="128"/>
      <c r="Q255" s="128"/>
      <c r="R255" s="128"/>
      <c r="S255" s="128"/>
      <c r="T255" s="129"/>
      <c r="AT255" s="126" t="s">
        <v>171</v>
      </c>
      <c r="AU255" s="126" t="s">
        <v>90</v>
      </c>
      <c r="AV255" s="13" t="s">
        <v>93</v>
      </c>
      <c r="AW255" s="13" t="s">
        <v>42</v>
      </c>
      <c r="AX255" s="13" t="s">
        <v>82</v>
      </c>
      <c r="AY255" s="126" t="s">
        <v>163</v>
      </c>
    </row>
    <row r="256" spans="1:51" s="12" customFormat="1" ht="13.5">
      <c r="A256" s="350"/>
      <c r="B256" s="351"/>
      <c r="C256" s="350"/>
      <c r="D256" s="346" t="s">
        <v>171</v>
      </c>
      <c r="E256" s="352" t="s">
        <v>5</v>
      </c>
      <c r="F256" s="353" t="s">
        <v>868</v>
      </c>
      <c r="G256" s="350"/>
      <c r="H256" s="354">
        <v>1.414</v>
      </c>
      <c r="I256" s="350"/>
      <c r="J256" s="350"/>
      <c r="K256" s="350"/>
      <c r="L256" s="119"/>
      <c r="M256" s="122"/>
      <c r="N256" s="123"/>
      <c r="O256" s="123"/>
      <c r="P256" s="123"/>
      <c r="Q256" s="123"/>
      <c r="R256" s="123"/>
      <c r="S256" s="123"/>
      <c r="T256" s="124"/>
      <c r="AT256" s="120" t="s">
        <v>171</v>
      </c>
      <c r="AU256" s="120" t="s">
        <v>90</v>
      </c>
      <c r="AV256" s="12" t="s">
        <v>90</v>
      </c>
      <c r="AW256" s="12" t="s">
        <v>42</v>
      </c>
      <c r="AX256" s="12" t="s">
        <v>82</v>
      </c>
      <c r="AY256" s="120" t="s">
        <v>163</v>
      </c>
    </row>
    <row r="257" spans="1:51" s="12" customFormat="1" ht="13.5">
      <c r="A257" s="350"/>
      <c r="B257" s="351"/>
      <c r="C257" s="350"/>
      <c r="D257" s="346" t="s">
        <v>171</v>
      </c>
      <c r="E257" s="352" t="s">
        <v>5</v>
      </c>
      <c r="F257" s="353" t="s">
        <v>869</v>
      </c>
      <c r="G257" s="350"/>
      <c r="H257" s="354">
        <v>1.349</v>
      </c>
      <c r="I257" s="350"/>
      <c r="J257" s="350"/>
      <c r="K257" s="350"/>
      <c r="L257" s="119"/>
      <c r="M257" s="122"/>
      <c r="N257" s="123"/>
      <c r="O257" s="123"/>
      <c r="P257" s="123"/>
      <c r="Q257" s="123"/>
      <c r="R257" s="123"/>
      <c r="S257" s="123"/>
      <c r="T257" s="124"/>
      <c r="AT257" s="120" t="s">
        <v>171</v>
      </c>
      <c r="AU257" s="120" t="s">
        <v>90</v>
      </c>
      <c r="AV257" s="12" t="s">
        <v>90</v>
      </c>
      <c r="AW257" s="12" t="s">
        <v>42</v>
      </c>
      <c r="AX257" s="12" t="s">
        <v>82</v>
      </c>
      <c r="AY257" s="120" t="s">
        <v>163</v>
      </c>
    </row>
    <row r="258" spans="1:51" s="13" customFormat="1" ht="13.5">
      <c r="A258" s="355"/>
      <c r="B258" s="356"/>
      <c r="C258" s="355"/>
      <c r="D258" s="346" t="s">
        <v>171</v>
      </c>
      <c r="E258" s="357" t="s">
        <v>5</v>
      </c>
      <c r="F258" s="358" t="s">
        <v>181</v>
      </c>
      <c r="G258" s="355"/>
      <c r="H258" s="359">
        <v>2.763</v>
      </c>
      <c r="I258" s="355"/>
      <c r="J258" s="355"/>
      <c r="K258" s="355"/>
      <c r="L258" s="125"/>
      <c r="M258" s="127"/>
      <c r="N258" s="128"/>
      <c r="O258" s="128"/>
      <c r="P258" s="128"/>
      <c r="Q258" s="128"/>
      <c r="R258" s="128"/>
      <c r="S258" s="128"/>
      <c r="T258" s="129"/>
      <c r="AT258" s="126" t="s">
        <v>171</v>
      </c>
      <c r="AU258" s="126" t="s">
        <v>90</v>
      </c>
      <c r="AV258" s="13" t="s">
        <v>93</v>
      </c>
      <c r="AW258" s="13" t="s">
        <v>42</v>
      </c>
      <c r="AX258" s="13" t="s">
        <v>82</v>
      </c>
      <c r="AY258" s="126" t="s">
        <v>163</v>
      </c>
    </row>
    <row r="259" spans="1:51" s="12" customFormat="1" ht="13.5">
      <c r="A259" s="350"/>
      <c r="B259" s="351"/>
      <c r="C259" s="350"/>
      <c r="D259" s="346" t="s">
        <v>171</v>
      </c>
      <c r="E259" s="352" t="s">
        <v>5</v>
      </c>
      <c r="F259" s="353" t="s">
        <v>870</v>
      </c>
      <c r="G259" s="350"/>
      <c r="H259" s="354">
        <v>1.414</v>
      </c>
      <c r="I259" s="350"/>
      <c r="J259" s="350"/>
      <c r="K259" s="350"/>
      <c r="L259" s="119"/>
      <c r="M259" s="122"/>
      <c r="N259" s="123"/>
      <c r="O259" s="123"/>
      <c r="P259" s="123"/>
      <c r="Q259" s="123"/>
      <c r="R259" s="123"/>
      <c r="S259" s="123"/>
      <c r="T259" s="124"/>
      <c r="AT259" s="120" t="s">
        <v>171</v>
      </c>
      <c r="AU259" s="120" t="s">
        <v>90</v>
      </c>
      <c r="AV259" s="12" t="s">
        <v>90</v>
      </c>
      <c r="AW259" s="12" t="s">
        <v>42</v>
      </c>
      <c r="AX259" s="12" t="s">
        <v>82</v>
      </c>
      <c r="AY259" s="120" t="s">
        <v>163</v>
      </c>
    </row>
    <row r="260" spans="1:51" s="12" customFormat="1" ht="13.5">
      <c r="A260" s="350"/>
      <c r="B260" s="351"/>
      <c r="C260" s="350"/>
      <c r="D260" s="346" t="s">
        <v>171</v>
      </c>
      <c r="E260" s="352" t="s">
        <v>5</v>
      </c>
      <c r="F260" s="353" t="s">
        <v>871</v>
      </c>
      <c r="G260" s="350"/>
      <c r="H260" s="354">
        <v>1.414</v>
      </c>
      <c r="I260" s="350"/>
      <c r="J260" s="350"/>
      <c r="K260" s="350"/>
      <c r="L260" s="119"/>
      <c r="M260" s="122"/>
      <c r="N260" s="123"/>
      <c r="O260" s="123"/>
      <c r="P260" s="123"/>
      <c r="Q260" s="123"/>
      <c r="R260" s="123"/>
      <c r="S260" s="123"/>
      <c r="T260" s="124"/>
      <c r="AT260" s="120" t="s">
        <v>171</v>
      </c>
      <c r="AU260" s="120" t="s">
        <v>90</v>
      </c>
      <c r="AV260" s="12" t="s">
        <v>90</v>
      </c>
      <c r="AW260" s="12" t="s">
        <v>42</v>
      </c>
      <c r="AX260" s="12" t="s">
        <v>82</v>
      </c>
      <c r="AY260" s="120" t="s">
        <v>163</v>
      </c>
    </row>
    <row r="261" spans="1:51" s="12" customFormat="1" ht="13.5">
      <c r="A261" s="350"/>
      <c r="B261" s="351"/>
      <c r="C261" s="350"/>
      <c r="D261" s="346" t="s">
        <v>171</v>
      </c>
      <c r="E261" s="352" t="s">
        <v>5</v>
      </c>
      <c r="F261" s="353" t="s">
        <v>872</v>
      </c>
      <c r="G261" s="350"/>
      <c r="H261" s="354">
        <v>0.947</v>
      </c>
      <c r="I261" s="350"/>
      <c r="J261" s="350"/>
      <c r="K261" s="350"/>
      <c r="L261" s="119"/>
      <c r="M261" s="122"/>
      <c r="N261" s="123"/>
      <c r="O261" s="123"/>
      <c r="P261" s="123"/>
      <c r="Q261" s="123"/>
      <c r="R261" s="123"/>
      <c r="S261" s="123"/>
      <c r="T261" s="124"/>
      <c r="AT261" s="120" t="s">
        <v>171</v>
      </c>
      <c r="AU261" s="120" t="s">
        <v>90</v>
      </c>
      <c r="AV261" s="12" t="s">
        <v>90</v>
      </c>
      <c r="AW261" s="12" t="s">
        <v>42</v>
      </c>
      <c r="AX261" s="12" t="s">
        <v>82</v>
      </c>
      <c r="AY261" s="120" t="s">
        <v>163</v>
      </c>
    </row>
    <row r="262" spans="1:51" s="13" customFormat="1" ht="13.5">
      <c r="A262" s="355"/>
      <c r="B262" s="356"/>
      <c r="C262" s="355"/>
      <c r="D262" s="346" t="s">
        <v>171</v>
      </c>
      <c r="E262" s="357" t="s">
        <v>5</v>
      </c>
      <c r="F262" s="358" t="s">
        <v>653</v>
      </c>
      <c r="G262" s="355"/>
      <c r="H262" s="359">
        <v>3.775</v>
      </c>
      <c r="I262" s="355"/>
      <c r="J262" s="355"/>
      <c r="K262" s="355"/>
      <c r="L262" s="125"/>
      <c r="M262" s="127"/>
      <c r="N262" s="128"/>
      <c r="O262" s="128"/>
      <c r="P262" s="128"/>
      <c r="Q262" s="128"/>
      <c r="R262" s="128"/>
      <c r="S262" s="128"/>
      <c r="T262" s="129"/>
      <c r="AT262" s="126" t="s">
        <v>171</v>
      </c>
      <c r="AU262" s="126" t="s">
        <v>90</v>
      </c>
      <c r="AV262" s="13" t="s">
        <v>93</v>
      </c>
      <c r="AW262" s="13" t="s">
        <v>42</v>
      </c>
      <c r="AX262" s="13" t="s">
        <v>82</v>
      </c>
      <c r="AY262" s="126" t="s">
        <v>163</v>
      </c>
    </row>
    <row r="263" spans="1:51" s="12" customFormat="1" ht="13.5">
      <c r="A263" s="350"/>
      <c r="B263" s="351"/>
      <c r="C263" s="350"/>
      <c r="D263" s="346" t="s">
        <v>171</v>
      </c>
      <c r="E263" s="352" t="s">
        <v>5</v>
      </c>
      <c r="F263" s="353" t="s">
        <v>873</v>
      </c>
      <c r="G263" s="350"/>
      <c r="H263" s="354">
        <v>1.414</v>
      </c>
      <c r="I263" s="350"/>
      <c r="J263" s="350"/>
      <c r="K263" s="350"/>
      <c r="L263" s="119"/>
      <c r="M263" s="122"/>
      <c r="N263" s="123"/>
      <c r="O263" s="123"/>
      <c r="P263" s="123"/>
      <c r="Q263" s="123"/>
      <c r="R263" s="123"/>
      <c r="S263" s="123"/>
      <c r="T263" s="124"/>
      <c r="AT263" s="120" t="s">
        <v>171</v>
      </c>
      <c r="AU263" s="120" t="s">
        <v>90</v>
      </c>
      <c r="AV263" s="12" t="s">
        <v>90</v>
      </c>
      <c r="AW263" s="12" t="s">
        <v>42</v>
      </c>
      <c r="AX263" s="12" t="s">
        <v>82</v>
      </c>
      <c r="AY263" s="120" t="s">
        <v>163</v>
      </c>
    </row>
    <row r="264" spans="1:51" s="13" customFormat="1" ht="13.5">
      <c r="A264" s="355"/>
      <c r="B264" s="356"/>
      <c r="C264" s="355"/>
      <c r="D264" s="346" t="s">
        <v>171</v>
      </c>
      <c r="E264" s="357" t="s">
        <v>5</v>
      </c>
      <c r="F264" s="358" t="s">
        <v>792</v>
      </c>
      <c r="G264" s="355"/>
      <c r="H264" s="359">
        <v>1.414</v>
      </c>
      <c r="I264" s="355"/>
      <c r="J264" s="355"/>
      <c r="K264" s="355"/>
      <c r="L264" s="125"/>
      <c r="M264" s="127"/>
      <c r="N264" s="128"/>
      <c r="O264" s="128"/>
      <c r="P264" s="128"/>
      <c r="Q264" s="128"/>
      <c r="R264" s="128"/>
      <c r="S264" s="128"/>
      <c r="T264" s="129"/>
      <c r="AT264" s="126" t="s">
        <v>171</v>
      </c>
      <c r="AU264" s="126" t="s">
        <v>90</v>
      </c>
      <c r="AV264" s="13" t="s">
        <v>93</v>
      </c>
      <c r="AW264" s="13" t="s">
        <v>42</v>
      </c>
      <c r="AX264" s="13" t="s">
        <v>82</v>
      </c>
      <c r="AY264" s="126" t="s">
        <v>163</v>
      </c>
    </row>
    <row r="265" spans="1:51" s="14" customFormat="1" ht="13.5">
      <c r="A265" s="360"/>
      <c r="B265" s="361"/>
      <c r="C265" s="360"/>
      <c r="D265" s="362" t="s">
        <v>171</v>
      </c>
      <c r="E265" s="363" t="s">
        <v>5</v>
      </c>
      <c r="F265" s="364" t="s">
        <v>185</v>
      </c>
      <c r="G265" s="360"/>
      <c r="H265" s="365">
        <v>17.148</v>
      </c>
      <c r="I265" s="360"/>
      <c r="J265" s="360"/>
      <c r="K265" s="360"/>
      <c r="L265" s="130"/>
      <c r="M265" s="131"/>
      <c r="N265" s="132"/>
      <c r="O265" s="132"/>
      <c r="P265" s="132"/>
      <c r="Q265" s="132"/>
      <c r="R265" s="132"/>
      <c r="S265" s="132"/>
      <c r="T265" s="133"/>
      <c r="AT265" s="134" t="s">
        <v>171</v>
      </c>
      <c r="AU265" s="134" t="s">
        <v>90</v>
      </c>
      <c r="AV265" s="14" t="s">
        <v>96</v>
      </c>
      <c r="AW265" s="14" t="s">
        <v>42</v>
      </c>
      <c r="AX265" s="14" t="s">
        <v>44</v>
      </c>
      <c r="AY265" s="134" t="s">
        <v>163</v>
      </c>
    </row>
    <row r="266" spans="1:65" s="1" customFormat="1" ht="22.5" customHeight="1">
      <c r="A266" s="267"/>
      <c r="B266" s="268"/>
      <c r="C266" s="338" t="s">
        <v>306</v>
      </c>
      <c r="D266" s="338" t="s">
        <v>165</v>
      </c>
      <c r="E266" s="339" t="s">
        <v>329</v>
      </c>
      <c r="F266" s="340" t="s">
        <v>330</v>
      </c>
      <c r="G266" s="341" t="s">
        <v>188</v>
      </c>
      <c r="H266" s="342">
        <v>52</v>
      </c>
      <c r="I266" s="107"/>
      <c r="J266" s="343">
        <f>ROUND(I266*H266,2)</f>
        <v>0</v>
      </c>
      <c r="K266" s="340" t="s">
        <v>169</v>
      </c>
      <c r="L266" s="38"/>
      <c r="M266" s="108" t="s">
        <v>5</v>
      </c>
      <c r="N266" s="109" t="s">
        <v>53</v>
      </c>
      <c r="O266" s="39"/>
      <c r="P266" s="110">
        <f>O266*H266</f>
        <v>0</v>
      </c>
      <c r="Q266" s="110">
        <v>1E-05</v>
      </c>
      <c r="R266" s="110">
        <f>Q266*H266</f>
        <v>0.0005200000000000001</v>
      </c>
      <c r="S266" s="110">
        <v>0</v>
      </c>
      <c r="T266" s="111">
        <f>S266*H266</f>
        <v>0</v>
      </c>
      <c r="AR266" s="24" t="s">
        <v>96</v>
      </c>
      <c r="AT266" s="24" t="s">
        <v>165</v>
      </c>
      <c r="AU266" s="24" t="s">
        <v>90</v>
      </c>
      <c r="AY266" s="24" t="s">
        <v>163</v>
      </c>
      <c r="BE266" s="112">
        <f>IF(N266="základní",J266,0)</f>
        <v>0</v>
      </c>
      <c r="BF266" s="112">
        <f>IF(N266="snížená",J266,0)</f>
        <v>0</v>
      </c>
      <c r="BG266" s="112">
        <f>IF(N266="zákl. přenesená",J266,0)</f>
        <v>0</v>
      </c>
      <c r="BH266" s="112">
        <f>IF(N266="sníž. přenesená",J266,0)</f>
        <v>0</v>
      </c>
      <c r="BI266" s="112">
        <f>IF(N266="nulová",J266,0)</f>
        <v>0</v>
      </c>
      <c r="BJ266" s="24" t="s">
        <v>44</v>
      </c>
      <c r="BK266" s="112">
        <f>ROUND(I266*H266,2)</f>
        <v>0</v>
      </c>
      <c r="BL266" s="24" t="s">
        <v>96</v>
      </c>
      <c r="BM266" s="24" t="s">
        <v>874</v>
      </c>
    </row>
    <row r="267" spans="1:47" s="1" customFormat="1" ht="175.5">
      <c r="A267" s="267"/>
      <c r="B267" s="268"/>
      <c r="C267" s="267"/>
      <c r="D267" s="346" t="s">
        <v>190</v>
      </c>
      <c r="E267" s="267"/>
      <c r="F267" s="366" t="s">
        <v>287</v>
      </c>
      <c r="G267" s="267"/>
      <c r="H267" s="267"/>
      <c r="I267" s="267"/>
      <c r="J267" s="267"/>
      <c r="K267" s="267"/>
      <c r="L267" s="38"/>
      <c r="M267" s="136"/>
      <c r="N267" s="39"/>
      <c r="O267" s="39"/>
      <c r="P267" s="39"/>
      <c r="Q267" s="39"/>
      <c r="R267" s="39"/>
      <c r="S267" s="39"/>
      <c r="T267" s="60"/>
      <c r="AT267" s="24" t="s">
        <v>190</v>
      </c>
      <c r="AU267" s="24" t="s">
        <v>90</v>
      </c>
    </row>
    <row r="268" spans="1:51" s="11" customFormat="1" ht="13.5">
      <c r="A268" s="344"/>
      <c r="B268" s="345"/>
      <c r="C268" s="344"/>
      <c r="D268" s="346" t="s">
        <v>171</v>
      </c>
      <c r="E268" s="347" t="s">
        <v>5</v>
      </c>
      <c r="F268" s="348" t="s">
        <v>172</v>
      </c>
      <c r="G268" s="344"/>
      <c r="H268" s="349" t="s">
        <v>5</v>
      </c>
      <c r="I268" s="344"/>
      <c r="J268" s="344"/>
      <c r="K268" s="344"/>
      <c r="L268" s="113"/>
      <c r="M268" s="116"/>
      <c r="N268" s="117"/>
      <c r="O268" s="117"/>
      <c r="P268" s="117"/>
      <c r="Q268" s="117"/>
      <c r="R268" s="117"/>
      <c r="S268" s="117"/>
      <c r="T268" s="118"/>
      <c r="AT268" s="114" t="s">
        <v>171</v>
      </c>
      <c r="AU268" s="114" t="s">
        <v>90</v>
      </c>
      <c r="AV268" s="11" t="s">
        <v>44</v>
      </c>
      <c r="AW268" s="11" t="s">
        <v>42</v>
      </c>
      <c r="AX268" s="11" t="s">
        <v>82</v>
      </c>
      <c r="AY268" s="114" t="s">
        <v>163</v>
      </c>
    </row>
    <row r="269" spans="1:51" s="11" customFormat="1" ht="13.5">
      <c r="A269" s="344"/>
      <c r="B269" s="345"/>
      <c r="C269" s="344"/>
      <c r="D269" s="346" t="s">
        <v>171</v>
      </c>
      <c r="E269" s="347" t="s">
        <v>5</v>
      </c>
      <c r="F269" s="348" t="s">
        <v>332</v>
      </c>
      <c r="G269" s="344"/>
      <c r="H269" s="349" t="s">
        <v>5</v>
      </c>
      <c r="I269" s="344"/>
      <c r="J269" s="344"/>
      <c r="K269" s="344"/>
      <c r="L269" s="113"/>
      <c r="M269" s="116"/>
      <c r="N269" s="117"/>
      <c r="O269" s="117"/>
      <c r="P269" s="117"/>
      <c r="Q269" s="117"/>
      <c r="R269" s="117"/>
      <c r="S269" s="117"/>
      <c r="T269" s="118"/>
      <c r="AT269" s="114" t="s">
        <v>171</v>
      </c>
      <c r="AU269" s="114" t="s">
        <v>90</v>
      </c>
      <c r="AV269" s="11" t="s">
        <v>44</v>
      </c>
      <c r="AW269" s="11" t="s">
        <v>42</v>
      </c>
      <c r="AX269" s="11" t="s">
        <v>82</v>
      </c>
      <c r="AY269" s="114" t="s">
        <v>163</v>
      </c>
    </row>
    <row r="270" spans="1:51" s="11" customFormat="1" ht="13.5">
      <c r="A270" s="344"/>
      <c r="B270" s="345"/>
      <c r="C270" s="344"/>
      <c r="D270" s="346" t="s">
        <v>171</v>
      </c>
      <c r="E270" s="347" t="s">
        <v>5</v>
      </c>
      <c r="F270" s="348" t="s">
        <v>787</v>
      </c>
      <c r="G270" s="344"/>
      <c r="H270" s="349" t="s">
        <v>5</v>
      </c>
      <c r="I270" s="344"/>
      <c r="J270" s="344"/>
      <c r="K270" s="344"/>
      <c r="L270" s="113"/>
      <c r="M270" s="116"/>
      <c r="N270" s="117"/>
      <c r="O270" s="117"/>
      <c r="P270" s="117"/>
      <c r="Q270" s="117"/>
      <c r="R270" s="117"/>
      <c r="S270" s="117"/>
      <c r="T270" s="118"/>
      <c r="AT270" s="114" t="s">
        <v>171</v>
      </c>
      <c r="AU270" s="114" t="s">
        <v>90</v>
      </c>
      <c r="AV270" s="11" t="s">
        <v>44</v>
      </c>
      <c r="AW270" s="11" t="s">
        <v>42</v>
      </c>
      <c r="AX270" s="11" t="s">
        <v>82</v>
      </c>
      <c r="AY270" s="114" t="s">
        <v>163</v>
      </c>
    </row>
    <row r="271" spans="1:51" s="12" customFormat="1" ht="13.5">
      <c r="A271" s="350"/>
      <c r="B271" s="351"/>
      <c r="C271" s="350"/>
      <c r="D271" s="346" t="s">
        <v>171</v>
      </c>
      <c r="E271" s="352" t="s">
        <v>5</v>
      </c>
      <c r="F271" s="353" t="s">
        <v>217</v>
      </c>
      <c r="G271" s="350"/>
      <c r="H271" s="354">
        <v>28</v>
      </c>
      <c r="I271" s="350"/>
      <c r="J271" s="350"/>
      <c r="K271" s="350"/>
      <c r="L271" s="119"/>
      <c r="M271" s="122"/>
      <c r="N271" s="123"/>
      <c r="O271" s="123"/>
      <c r="P271" s="123"/>
      <c r="Q271" s="123"/>
      <c r="R271" s="123"/>
      <c r="S271" s="123"/>
      <c r="T271" s="124"/>
      <c r="AT271" s="120" t="s">
        <v>171</v>
      </c>
      <c r="AU271" s="120" t="s">
        <v>90</v>
      </c>
      <c r="AV271" s="12" t="s">
        <v>90</v>
      </c>
      <c r="AW271" s="12" t="s">
        <v>42</v>
      </c>
      <c r="AX271" s="12" t="s">
        <v>82</v>
      </c>
      <c r="AY271" s="120" t="s">
        <v>163</v>
      </c>
    </row>
    <row r="272" spans="1:51" s="13" customFormat="1" ht="13.5">
      <c r="A272" s="355"/>
      <c r="B272" s="356"/>
      <c r="C272" s="355"/>
      <c r="D272" s="346" t="s">
        <v>171</v>
      </c>
      <c r="E272" s="357" t="s">
        <v>5</v>
      </c>
      <c r="F272" s="358" t="s">
        <v>179</v>
      </c>
      <c r="G272" s="355"/>
      <c r="H272" s="359">
        <v>28</v>
      </c>
      <c r="I272" s="355"/>
      <c r="J272" s="355"/>
      <c r="K272" s="355"/>
      <c r="L272" s="125"/>
      <c r="M272" s="127"/>
      <c r="N272" s="128"/>
      <c r="O272" s="128"/>
      <c r="P272" s="128"/>
      <c r="Q272" s="128"/>
      <c r="R272" s="128"/>
      <c r="S272" s="128"/>
      <c r="T272" s="129"/>
      <c r="AT272" s="126" t="s">
        <v>171</v>
      </c>
      <c r="AU272" s="126" t="s">
        <v>90</v>
      </c>
      <c r="AV272" s="13" t="s">
        <v>93</v>
      </c>
      <c r="AW272" s="13" t="s">
        <v>42</v>
      </c>
      <c r="AX272" s="13" t="s">
        <v>82</v>
      </c>
      <c r="AY272" s="126" t="s">
        <v>163</v>
      </c>
    </row>
    <row r="273" spans="1:51" s="11" customFormat="1" ht="13.5">
      <c r="A273" s="344"/>
      <c r="B273" s="345"/>
      <c r="C273" s="344"/>
      <c r="D273" s="346" t="s">
        <v>171</v>
      </c>
      <c r="E273" s="347" t="s">
        <v>5</v>
      </c>
      <c r="F273" s="348" t="s">
        <v>788</v>
      </c>
      <c r="G273" s="344"/>
      <c r="H273" s="349" t="s">
        <v>5</v>
      </c>
      <c r="I273" s="344"/>
      <c r="J273" s="344"/>
      <c r="K273" s="344"/>
      <c r="L273" s="113"/>
      <c r="M273" s="116"/>
      <c r="N273" s="117"/>
      <c r="O273" s="117"/>
      <c r="P273" s="117"/>
      <c r="Q273" s="117"/>
      <c r="R273" s="117"/>
      <c r="S273" s="117"/>
      <c r="T273" s="118"/>
      <c r="AT273" s="114" t="s">
        <v>171</v>
      </c>
      <c r="AU273" s="114" t="s">
        <v>90</v>
      </c>
      <c r="AV273" s="11" t="s">
        <v>44</v>
      </c>
      <c r="AW273" s="11" t="s">
        <v>42</v>
      </c>
      <c r="AX273" s="11" t="s">
        <v>82</v>
      </c>
      <c r="AY273" s="114" t="s">
        <v>163</v>
      </c>
    </row>
    <row r="274" spans="1:51" s="12" customFormat="1" ht="13.5">
      <c r="A274" s="350"/>
      <c r="B274" s="351"/>
      <c r="C274" s="350"/>
      <c r="D274" s="346" t="s">
        <v>171</v>
      </c>
      <c r="E274" s="352" t="s">
        <v>5</v>
      </c>
      <c r="F274" s="353" t="s">
        <v>664</v>
      </c>
      <c r="G274" s="350"/>
      <c r="H274" s="354">
        <v>8</v>
      </c>
      <c r="I274" s="350"/>
      <c r="J274" s="350"/>
      <c r="K274" s="350"/>
      <c r="L274" s="119"/>
      <c r="M274" s="122"/>
      <c r="N274" s="123"/>
      <c r="O274" s="123"/>
      <c r="P274" s="123"/>
      <c r="Q274" s="123"/>
      <c r="R274" s="123"/>
      <c r="S274" s="123"/>
      <c r="T274" s="124"/>
      <c r="AT274" s="120" t="s">
        <v>171</v>
      </c>
      <c r="AU274" s="120" t="s">
        <v>90</v>
      </c>
      <c r="AV274" s="12" t="s">
        <v>90</v>
      </c>
      <c r="AW274" s="12" t="s">
        <v>42</v>
      </c>
      <c r="AX274" s="12" t="s">
        <v>82</v>
      </c>
      <c r="AY274" s="120" t="s">
        <v>163</v>
      </c>
    </row>
    <row r="275" spans="1:51" s="13" customFormat="1" ht="13.5">
      <c r="A275" s="355"/>
      <c r="B275" s="356"/>
      <c r="C275" s="355"/>
      <c r="D275" s="346" t="s">
        <v>171</v>
      </c>
      <c r="E275" s="357" t="s">
        <v>5</v>
      </c>
      <c r="F275" s="358" t="s">
        <v>181</v>
      </c>
      <c r="G275" s="355"/>
      <c r="H275" s="359">
        <v>8</v>
      </c>
      <c r="I275" s="355"/>
      <c r="J275" s="355"/>
      <c r="K275" s="355"/>
      <c r="L275" s="125"/>
      <c r="M275" s="127"/>
      <c r="N275" s="128"/>
      <c r="O275" s="128"/>
      <c r="P275" s="128"/>
      <c r="Q275" s="128"/>
      <c r="R275" s="128"/>
      <c r="S275" s="128"/>
      <c r="T275" s="129"/>
      <c r="AT275" s="126" t="s">
        <v>171</v>
      </c>
      <c r="AU275" s="126" t="s">
        <v>90</v>
      </c>
      <c r="AV275" s="13" t="s">
        <v>93</v>
      </c>
      <c r="AW275" s="13" t="s">
        <v>42</v>
      </c>
      <c r="AX275" s="13" t="s">
        <v>82</v>
      </c>
      <c r="AY275" s="126" t="s">
        <v>163</v>
      </c>
    </row>
    <row r="276" spans="1:51" s="11" customFormat="1" ht="13.5">
      <c r="A276" s="344"/>
      <c r="B276" s="345"/>
      <c r="C276" s="344"/>
      <c r="D276" s="346" t="s">
        <v>171</v>
      </c>
      <c r="E276" s="347" t="s">
        <v>5</v>
      </c>
      <c r="F276" s="348" t="s">
        <v>789</v>
      </c>
      <c r="G276" s="344"/>
      <c r="H276" s="349" t="s">
        <v>5</v>
      </c>
      <c r="I276" s="344"/>
      <c r="J276" s="344"/>
      <c r="K276" s="344"/>
      <c r="L276" s="113"/>
      <c r="M276" s="116"/>
      <c r="N276" s="117"/>
      <c r="O276" s="117"/>
      <c r="P276" s="117"/>
      <c r="Q276" s="117"/>
      <c r="R276" s="117"/>
      <c r="S276" s="117"/>
      <c r="T276" s="118"/>
      <c r="AT276" s="114" t="s">
        <v>171</v>
      </c>
      <c r="AU276" s="114" t="s">
        <v>90</v>
      </c>
      <c r="AV276" s="11" t="s">
        <v>44</v>
      </c>
      <c r="AW276" s="11" t="s">
        <v>42</v>
      </c>
      <c r="AX276" s="11" t="s">
        <v>82</v>
      </c>
      <c r="AY276" s="114" t="s">
        <v>163</v>
      </c>
    </row>
    <row r="277" spans="1:51" s="12" customFormat="1" ht="13.5">
      <c r="A277" s="350"/>
      <c r="B277" s="351"/>
      <c r="C277" s="350"/>
      <c r="D277" s="346" t="s">
        <v>171</v>
      </c>
      <c r="E277" s="352" t="s">
        <v>5</v>
      </c>
      <c r="F277" s="353" t="s">
        <v>808</v>
      </c>
      <c r="G277" s="350"/>
      <c r="H277" s="354">
        <v>12</v>
      </c>
      <c r="I277" s="350"/>
      <c r="J277" s="350"/>
      <c r="K277" s="350"/>
      <c r="L277" s="119"/>
      <c r="M277" s="122"/>
      <c r="N277" s="123"/>
      <c r="O277" s="123"/>
      <c r="P277" s="123"/>
      <c r="Q277" s="123"/>
      <c r="R277" s="123"/>
      <c r="S277" s="123"/>
      <c r="T277" s="124"/>
      <c r="AT277" s="120" t="s">
        <v>171</v>
      </c>
      <c r="AU277" s="120" t="s">
        <v>90</v>
      </c>
      <c r="AV277" s="12" t="s">
        <v>90</v>
      </c>
      <c r="AW277" s="12" t="s">
        <v>42</v>
      </c>
      <c r="AX277" s="12" t="s">
        <v>82</v>
      </c>
      <c r="AY277" s="120" t="s">
        <v>163</v>
      </c>
    </row>
    <row r="278" spans="1:51" s="13" customFormat="1" ht="13.5">
      <c r="A278" s="355"/>
      <c r="B278" s="356"/>
      <c r="C278" s="355"/>
      <c r="D278" s="346" t="s">
        <v>171</v>
      </c>
      <c r="E278" s="357" t="s">
        <v>5</v>
      </c>
      <c r="F278" s="358" t="s">
        <v>653</v>
      </c>
      <c r="G278" s="355"/>
      <c r="H278" s="359">
        <v>12</v>
      </c>
      <c r="I278" s="355"/>
      <c r="J278" s="355"/>
      <c r="K278" s="355"/>
      <c r="L278" s="125"/>
      <c r="M278" s="127"/>
      <c r="N278" s="128"/>
      <c r="O278" s="128"/>
      <c r="P278" s="128"/>
      <c r="Q278" s="128"/>
      <c r="R278" s="128"/>
      <c r="S278" s="128"/>
      <c r="T278" s="129"/>
      <c r="AT278" s="126" t="s">
        <v>171</v>
      </c>
      <c r="AU278" s="126" t="s">
        <v>90</v>
      </c>
      <c r="AV278" s="13" t="s">
        <v>93</v>
      </c>
      <c r="AW278" s="13" t="s">
        <v>42</v>
      </c>
      <c r="AX278" s="13" t="s">
        <v>82</v>
      </c>
      <c r="AY278" s="126" t="s">
        <v>163</v>
      </c>
    </row>
    <row r="279" spans="1:51" s="11" customFormat="1" ht="13.5">
      <c r="A279" s="344"/>
      <c r="B279" s="345"/>
      <c r="C279" s="344"/>
      <c r="D279" s="346" t="s">
        <v>171</v>
      </c>
      <c r="E279" s="347" t="s">
        <v>5</v>
      </c>
      <c r="F279" s="348" t="s">
        <v>791</v>
      </c>
      <c r="G279" s="344"/>
      <c r="H279" s="349" t="s">
        <v>5</v>
      </c>
      <c r="I279" s="344"/>
      <c r="J279" s="344"/>
      <c r="K279" s="344"/>
      <c r="L279" s="113"/>
      <c r="M279" s="116"/>
      <c r="N279" s="117"/>
      <c r="O279" s="117"/>
      <c r="P279" s="117"/>
      <c r="Q279" s="117"/>
      <c r="R279" s="117"/>
      <c r="S279" s="117"/>
      <c r="T279" s="118"/>
      <c r="AT279" s="114" t="s">
        <v>171</v>
      </c>
      <c r="AU279" s="114" t="s">
        <v>90</v>
      </c>
      <c r="AV279" s="11" t="s">
        <v>44</v>
      </c>
      <c r="AW279" s="11" t="s">
        <v>42</v>
      </c>
      <c r="AX279" s="11" t="s">
        <v>82</v>
      </c>
      <c r="AY279" s="114" t="s">
        <v>163</v>
      </c>
    </row>
    <row r="280" spans="1:51" s="12" customFormat="1" ht="13.5">
      <c r="A280" s="350"/>
      <c r="B280" s="351"/>
      <c r="C280" s="350"/>
      <c r="D280" s="346" t="s">
        <v>171</v>
      </c>
      <c r="E280" s="352" t="s">
        <v>5</v>
      </c>
      <c r="F280" s="353" t="s">
        <v>218</v>
      </c>
      <c r="G280" s="350"/>
      <c r="H280" s="354">
        <v>4</v>
      </c>
      <c r="I280" s="350"/>
      <c r="J280" s="350"/>
      <c r="K280" s="350"/>
      <c r="L280" s="119"/>
      <c r="M280" s="122"/>
      <c r="N280" s="123"/>
      <c r="O280" s="123"/>
      <c r="P280" s="123"/>
      <c r="Q280" s="123"/>
      <c r="R280" s="123"/>
      <c r="S280" s="123"/>
      <c r="T280" s="124"/>
      <c r="AT280" s="120" t="s">
        <v>171</v>
      </c>
      <c r="AU280" s="120" t="s">
        <v>90</v>
      </c>
      <c r="AV280" s="12" t="s">
        <v>90</v>
      </c>
      <c r="AW280" s="12" t="s">
        <v>42</v>
      </c>
      <c r="AX280" s="12" t="s">
        <v>82</v>
      </c>
      <c r="AY280" s="120" t="s">
        <v>163</v>
      </c>
    </row>
    <row r="281" spans="1:51" s="13" customFormat="1" ht="13.5">
      <c r="A281" s="355"/>
      <c r="B281" s="356"/>
      <c r="C281" s="355"/>
      <c r="D281" s="346" t="s">
        <v>171</v>
      </c>
      <c r="E281" s="357" t="s">
        <v>5</v>
      </c>
      <c r="F281" s="358" t="s">
        <v>792</v>
      </c>
      <c r="G281" s="355"/>
      <c r="H281" s="359">
        <v>4</v>
      </c>
      <c r="I281" s="355"/>
      <c r="J281" s="355"/>
      <c r="K281" s="355"/>
      <c r="L281" s="125"/>
      <c r="M281" s="127"/>
      <c r="N281" s="128"/>
      <c r="O281" s="128"/>
      <c r="P281" s="128"/>
      <c r="Q281" s="128"/>
      <c r="R281" s="128"/>
      <c r="S281" s="128"/>
      <c r="T281" s="129"/>
      <c r="AT281" s="126" t="s">
        <v>171</v>
      </c>
      <c r="AU281" s="126" t="s">
        <v>90</v>
      </c>
      <c r="AV281" s="13" t="s">
        <v>93</v>
      </c>
      <c r="AW281" s="13" t="s">
        <v>42</v>
      </c>
      <c r="AX281" s="13" t="s">
        <v>82</v>
      </c>
      <c r="AY281" s="126" t="s">
        <v>163</v>
      </c>
    </row>
    <row r="282" spans="1:51" s="14" customFormat="1" ht="13.5">
      <c r="A282" s="360"/>
      <c r="B282" s="361"/>
      <c r="C282" s="360"/>
      <c r="D282" s="362" t="s">
        <v>171</v>
      </c>
      <c r="E282" s="363" t="s">
        <v>5</v>
      </c>
      <c r="F282" s="364" t="s">
        <v>185</v>
      </c>
      <c r="G282" s="360"/>
      <c r="H282" s="365">
        <v>52</v>
      </c>
      <c r="I282" s="360"/>
      <c r="J282" s="360"/>
      <c r="K282" s="360"/>
      <c r="L282" s="130"/>
      <c r="M282" s="131"/>
      <c r="N282" s="132"/>
      <c r="O282" s="132"/>
      <c r="P282" s="132"/>
      <c r="Q282" s="132"/>
      <c r="R282" s="132"/>
      <c r="S282" s="132"/>
      <c r="T282" s="133"/>
      <c r="AT282" s="134" t="s">
        <v>171</v>
      </c>
      <c r="AU282" s="134" t="s">
        <v>90</v>
      </c>
      <c r="AV282" s="14" t="s">
        <v>96</v>
      </c>
      <c r="AW282" s="14" t="s">
        <v>42</v>
      </c>
      <c r="AX282" s="14" t="s">
        <v>44</v>
      </c>
      <c r="AY282" s="134" t="s">
        <v>163</v>
      </c>
    </row>
    <row r="283" spans="1:65" s="1" customFormat="1" ht="31.5" customHeight="1">
      <c r="A283" s="267"/>
      <c r="B283" s="268"/>
      <c r="C283" s="338" t="s">
        <v>11</v>
      </c>
      <c r="D283" s="338" t="s">
        <v>165</v>
      </c>
      <c r="E283" s="339" t="s">
        <v>334</v>
      </c>
      <c r="F283" s="340" t="s">
        <v>335</v>
      </c>
      <c r="G283" s="341" t="s">
        <v>188</v>
      </c>
      <c r="H283" s="342">
        <v>9.897</v>
      </c>
      <c r="I283" s="107"/>
      <c r="J283" s="343">
        <f>ROUND(I283*H283,2)</f>
        <v>0</v>
      </c>
      <c r="K283" s="340" t="s">
        <v>169</v>
      </c>
      <c r="L283" s="38"/>
      <c r="M283" s="108" t="s">
        <v>5</v>
      </c>
      <c r="N283" s="109" t="s">
        <v>53</v>
      </c>
      <c r="O283" s="39"/>
      <c r="P283" s="110">
        <f>O283*H283</f>
        <v>0</v>
      </c>
      <c r="Q283" s="110">
        <v>0</v>
      </c>
      <c r="R283" s="110">
        <f>Q283*H283</f>
        <v>0</v>
      </c>
      <c r="S283" s="110">
        <v>0.055</v>
      </c>
      <c r="T283" s="111">
        <f>S283*H283</f>
        <v>0.544335</v>
      </c>
      <c r="AR283" s="24" t="s">
        <v>96</v>
      </c>
      <c r="AT283" s="24" t="s">
        <v>165</v>
      </c>
      <c r="AU283" s="24" t="s">
        <v>90</v>
      </c>
      <c r="AY283" s="24" t="s">
        <v>163</v>
      </c>
      <c r="BE283" s="112">
        <f>IF(N283="základní",J283,0)</f>
        <v>0</v>
      </c>
      <c r="BF283" s="112">
        <f>IF(N283="snížená",J283,0)</f>
        <v>0</v>
      </c>
      <c r="BG283" s="112">
        <f>IF(N283="zákl. přenesená",J283,0)</f>
        <v>0</v>
      </c>
      <c r="BH283" s="112">
        <f>IF(N283="sníž. přenesená",J283,0)</f>
        <v>0</v>
      </c>
      <c r="BI283" s="112">
        <f>IF(N283="nulová",J283,0)</f>
        <v>0</v>
      </c>
      <c r="BJ283" s="24" t="s">
        <v>44</v>
      </c>
      <c r="BK283" s="112">
        <f>ROUND(I283*H283,2)</f>
        <v>0</v>
      </c>
      <c r="BL283" s="24" t="s">
        <v>96</v>
      </c>
      <c r="BM283" s="24" t="s">
        <v>875</v>
      </c>
    </row>
    <row r="284" spans="1:51" s="11" customFormat="1" ht="13.5">
      <c r="A284" s="344"/>
      <c r="B284" s="345"/>
      <c r="C284" s="344"/>
      <c r="D284" s="346" t="s">
        <v>171</v>
      </c>
      <c r="E284" s="347" t="s">
        <v>5</v>
      </c>
      <c r="F284" s="348" t="s">
        <v>172</v>
      </c>
      <c r="G284" s="344"/>
      <c r="H284" s="349" t="s">
        <v>5</v>
      </c>
      <c r="I284" s="344"/>
      <c r="J284" s="344"/>
      <c r="K284" s="344"/>
      <c r="L284" s="113"/>
      <c r="M284" s="116"/>
      <c r="N284" s="117"/>
      <c r="O284" s="117"/>
      <c r="P284" s="117"/>
      <c r="Q284" s="117"/>
      <c r="R284" s="117"/>
      <c r="S284" s="117"/>
      <c r="T284" s="118"/>
      <c r="AT284" s="114" t="s">
        <v>171</v>
      </c>
      <c r="AU284" s="114" t="s">
        <v>90</v>
      </c>
      <c r="AV284" s="11" t="s">
        <v>44</v>
      </c>
      <c r="AW284" s="11" t="s">
        <v>42</v>
      </c>
      <c r="AX284" s="11" t="s">
        <v>82</v>
      </c>
      <c r="AY284" s="114" t="s">
        <v>163</v>
      </c>
    </row>
    <row r="285" spans="1:51" s="11" customFormat="1" ht="13.5">
      <c r="A285" s="344"/>
      <c r="B285" s="345"/>
      <c r="C285" s="344"/>
      <c r="D285" s="346" t="s">
        <v>171</v>
      </c>
      <c r="E285" s="347" t="s">
        <v>5</v>
      </c>
      <c r="F285" s="348" t="s">
        <v>192</v>
      </c>
      <c r="G285" s="344"/>
      <c r="H285" s="349" t="s">
        <v>5</v>
      </c>
      <c r="I285" s="344"/>
      <c r="J285" s="344"/>
      <c r="K285" s="344"/>
      <c r="L285" s="113"/>
      <c r="M285" s="116"/>
      <c r="N285" s="117"/>
      <c r="O285" s="117"/>
      <c r="P285" s="117"/>
      <c r="Q285" s="117"/>
      <c r="R285" s="117"/>
      <c r="S285" s="117"/>
      <c r="T285" s="118"/>
      <c r="AT285" s="114" t="s">
        <v>171</v>
      </c>
      <c r="AU285" s="114" t="s">
        <v>90</v>
      </c>
      <c r="AV285" s="11" t="s">
        <v>44</v>
      </c>
      <c r="AW285" s="11" t="s">
        <v>42</v>
      </c>
      <c r="AX285" s="11" t="s">
        <v>82</v>
      </c>
      <c r="AY285" s="114" t="s">
        <v>163</v>
      </c>
    </row>
    <row r="286" spans="1:51" s="12" customFormat="1" ht="13.5">
      <c r="A286" s="350"/>
      <c r="B286" s="351"/>
      <c r="C286" s="350"/>
      <c r="D286" s="346" t="s">
        <v>171</v>
      </c>
      <c r="E286" s="352" t="s">
        <v>5</v>
      </c>
      <c r="F286" s="353" t="s">
        <v>794</v>
      </c>
      <c r="G286" s="350"/>
      <c r="H286" s="354">
        <v>0.711</v>
      </c>
      <c r="I286" s="350"/>
      <c r="J286" s="350"/>
      <c r="K286" s="350"/>
      <c r="L286" s="119"/>
      <c r="M286" s="122"/>
      <c r="N286" s="123"/>
      <c r="O286" s="123"/>
      <c r="P286" s="123"/>
      <c r="Q286" s="123"/>
      <c r="R286" s="123"/>
      <c r="S286" s="123"/>
      <c r="T286" s="124"/>
      <c r="AT286" s="120" t="s">
        <v>171</v>
      </c>
      <c r="AU286" s="120" t="s">
        <v>90</v>
      </c>
      <c r="AV286" s="12" t="s">
        <v>90</v>
      </c>
      <c r="AW286" s="12" t="s">
        <v>42</v>
      </c>
      <c r="AX286" s="12" t="s">
        <v>82</v>
      </c>
      <c r="AY286" s="120" t="s">
        <v>163</v>
      </c>
    </row>
    <row r="287" spans="1:51" s="12" customFormat="1" ht="13.5">
      <c r="A287" s="350"/>
      <c r="B287" s="351"/>
      <c r="C287" s="350"/>
      <c r="D287" s="346" t="s">
        <v>171</v>
      </c>
      <c r="E287" s="352" t="s">
        <v>5</v>
      </c>
      <c r="F287" s="353" t="s">
        <v>795</v>
      </c>
      <c r="G287" s="350"/>
      <c r="H287" s="354">
        <v>0.711</v>
      </c>
      <c r="I287" s="350"/>
      <c r="J287" s="350"/>
      <c r="K287" s="350"/>
      <c r="L287" s="119"/>
      <c r="M287" s="122"/>
      <c r="N287" s="123"/>
      <c r="O287" s="123"/>
      <c r="P287" s="123"/>
      <c r="Q287" s="123"/>
      <c r="R287" s="123"/>
      <c r="S287" s="123"/>
      <c r="T287" s="124"/>
      <c r="AT287" s="120" t="s">
        <v>171</v>
      </c>
      <c r="AU287" s="120" t="s">
        <v>90</v>
      </c>
      <c r="AV287" s="12" t="s">
        <v>90</v>
      </c>
      <c r="AW287" s="12" t="s">
        <v>42</v>
      </c>
      <c r="AX287" s="12" t="s">
        <v>82</v>
      </c>
      <c r="AY287" s="120" t="s">
        <v>163</v>
      </c>
    </row>
    <row r="288" spans="1:51" s="12" customFormat="1" ht="13.5">
      <c r="A288" s="350"/>
      <c r="B288" s="351"/>
      <c r="C288" s="350"/>
      <c r="D288" s="346" t="s">
        <v>171</v>
      </c>
      <c r="E288" s="352" t="s">
        <v>5</v>
      </c>
      <c r="F288" s="353" t="s">
        <v>796</v>
      </c>
      <c r="G288" s="350"/>
      <c r="H288" s="354">
        <v>0.726</v>
      </c>
      <c r="I288" s="350"/>
      <c r="J288" s="350"/>
      <c r="K288" s="350"/>
      <c r="L288" s="119"/>
      <c r="M288" s="122"/>
      <c r="N288" s="123"/>
      <c r="O288" s="123"/>
      <c r="P288" s="123"/>
      <c r="Q288" s="123"/>
      <c r="R288" s="123"/>
      <c r="S288" s="123"/>
      <c r="T288" s="124"/>
      <c r="AT288" s="120" t="s">
        <v>171</v>
      </c>
      <c r="AU288" s="120" t="s">
        <v>90</v>
      </c>
      <c r="AV288" s="12" t="s">
        <v>90</v>
      </c>
      <c r="AW288" s="12" t="s">
        <v>42</v>
      </c>
      <c r="AX288" s="12" t="s">
        <v>82</v>
      </c>
      <c r="AY288" s="120" t="s">
        <v>163</v>
      </c>
    </row>
    <row r="289" spans="1:51" s="12" customFormat="1" ht="13.5">
      <c r="A289" s="350"/>
      <c r="B289" s="351"/>
      <c r="C289" s="350"/>
      <c r="D289" s="346" t="s">
        <v>171</v>
      </c>
      <c r="E289" s="352" t="s">
        <v>5</v>
      </c>
      <c r="F289" s="353" t="s">
        <v>797</v>
      </c>
      <c r="G289" s="350"/>
      <c r="H289" s="354">
        <v>0.816</v>
      </c>
      <c r="I289" s="350"/>
      <c r="J289" s="350"/>
      <c r="K289" s="350"/>
      <c r="L289" s="119"/>
      <c r="M289" s="122"/>
      <c r="N289" s="123"/>
      <c r="O289" s="123"/>
      <c r="P289" s="123"/>
      <c r="Q289" s="123"/>
      <c r="R289" s="123"/>
      <c r="S289" s="123"/>
      <c r="T289" s="124"/>
      <c r="AT289" s="120" t="s">
        <v>171</v>
      </c>
      <c r="AU289" s="120" t="s">
        <v>90</v>
      </c>
      <c r="AV289" s="12" t="s">
        <v>90</v>
      </c>
      <c r="AW289" s="12" t="s">
        <v>42</v>
      </c>
      <c r="AX289" s="12" t="s">
        <v>82</v>
      </c>
      <c r="AY289" s="120" t="s">
        <v>163</v>
      </c>
    </row>
    <row r="290" spans="1:51" s="12" customFormat="1" ht="13.5">
      <c r="A290" s="350"/>
      <c r="B290" s="351"/>
      <c r="C290" s="350"/>
      <c r="D290" s="346" t="s">
        <v>171</v>
      </c>
      <c r="E290" s="352" t="s">
        <v>5</v>
      </c>
      <c r="F290" s="353" t="s">
        <v>798</v>
      </c>
      <c r="G290" s="350"/>
      <c r="H290" s="354">
        <v>0.816</v>
      </c>
      <c r="I290" s="350"/>
      <c r="J290" s="350"/>
      <c r="K290" s="350"/>
      <c r="L290" s="119"/>
      <c r="M290" s="122"/>
      <c r="N290" s="123"/>
      <c r="O290" s="123"/>
      <c r="P290" s="123"/>
      <c r="Q290" s="123"/>
      <c r="R290" s="123"/>
      <c r="S290" s="123"/>
      <c r="T290" s="124"/>
      <c r="AT290" s="120" t="s">
        <v>171</v>
      </c>
      <c r="AU290" s="120" t="s">
        <v>90</v>
      </c>
      <c r="AV290" s="12" t="s">
        <v>90</v>
      </c>
      <c r="AW290" s="12" t="s">
        <v>42</v>
      </c>
      <c r="AX290" s="12" t="s">
        <v>82</v>
      </c>
      <c r="AY290" s="120" t="s">
        <v>163</v>
      </c>
    </row>
    <row r="291" spans="1:51" s="12" customFormat="1" ht="13.5">
      <c r="A291" s="350"/>
      <c r="B291" s="351"/>
      <c r="C291" s="350"/>
      <c r="D291" s="346" t="s">
        <v>171</v>
      </c>
      <c r="E291" s="352" t="s">
        <v>5</v>
      </c>
      <c r="F291" s="353" t="s">
        <v>799</v>
      </c>
      <c r="G291" s="350"/>
      <c r="H291" s="354">
        <v>0.816</v>
      </c>
      <c r="I291" s="350"/>
      <c r="J291" s="350"/>
      <c r="K291" s="350"/>
      <c r="L291" s="119"/>
      <c r="M291" s="122"/>
      <c r="N291" s="123"/>
      <c r="O291" s="123"/>
      <c r="P291" s="123"/>
      <c r="Q291" s="123"/>
      <c r="R291" s="123"/>
      <c r="S291" s="123"/>
      <c r="T291" s="124"/>
      <c r="AT291" s="120" t="s">
        <v>171</v>
      </c>
      <c r="AU291" s="120" t="s">
        <v>90</v>
      </c>
      <c r="AV291" s="12" t="s">
        <v>90</v>
      </c>
      <c r="AW291" s="12" t="s">
        <v>42</v>
      </c>
      <c r="AX291" s="12" t="s">
        <v>82</v>
      </c>
      <c r="AY291" s="120" t="s">
        <v>163</v>
      </c>
    </row>
    <row r="292" spans="1:51" s="12" customFormat="1" ht="13.5">
      <c r="A292" s="350"/>
      <c r="B292" s="351"/>
      <c r="C292" s="350"/>
      <c r="D292" s="346" t="s">
        <v>171</v>
      </c>
      <c r="E292" s="352" t="s">
        <v>5</v>
      </c>
      <c r="F292" s="353" t="s">
        <v>800</v>
      </c>
      <c r="G292" s="350"/>
      <c r="H292" s="354">
        <v>0.711</v>
      </c>
      <c r="I292" s="350"/>
      <c r="J292" s="350"/>
      <c r="K292" s="350"/>
      <c r="L292" s="119"/>
      <c r="M292" s="122"/>
      <c r="N292" s="123"/>
      <c r="O292" s="123"/>
      <c r="P292" s="123"/>
      <c r="Q292" s="123"/>
      <c r="R292" s="123"/>
      <c r="S292" s="123"/>
      <c r="T292" s="124"/>
      <c r="AT292" s="120" t="s">
        <v>171</v>
      </c>
      <c r="AU292" s="120" t="s">
        <v>90</v>
      </c>
      <c r="AV292" s="12" t="s">
        <v>90</v>
      </c>
      <c r="AW292" s="12" t="s">
        <v>42</v>
      </c>
      <c r="AX292" s="12" t="s">
        <v>82</v>
      </c>
      <c r="AY292" s="120" t="s">
        <v>163</v>
      </c>
    </row>
    <row r="293" spans="1:51" s="13" customFormat="1" ht="13.5">
      <c r="A293" s="355"/>
      <c r="B293" s="356"/>
      <c r="C293" s="355"/>
      <c r="D293" s="346" t="s">
        <v>171</v>
      </c>
      <c r="E293" s="357" t="s">
        <v>5</v>
      </c>
      <c r="F293" s="358" t="s">
        <v>179</v>
      </c>
      <c r="G293" s="355"/>
      <c r="H293" s="359">
        <v>5.307</v>
      </c>
      <c r="I293" s="355"/>
      <c r="J293" s="355"/>
      <c r="K293" s="355"/>
      <c r="L293" s="125"/>
      <c r="M293" s="127"/>
      <c r="N293" s="128"/>
      <c r="O293" s="128"/>
      <c r="P293" s="128"/>
      <c r="Q293" s="128"/>
      <c r="R293" s="128"/>
      <c r="S293" s="128"/>
      <c r="T293" s="129"/>
      <c r="AT293" s="126" t="s">
        <v>171</v>
      </c>
      <c r="AU293" s="126" t="s">
        <v>90</v>
      </c>
      <c r="AV293" s="13" t="s">
        <v>93</v>
      </c>
      <c r="AW293" s="13" t="s">
        <v>42</v>
      </c>
      <c r="AX293" s="13" t="s">
        <v>82</v>
      </c>
      <c r="AY293" s="126" t="s">
        <v>163</v>
      </c>
    </row>
    <row r="294" spans="1:51" s="12" customFormat="1" ht="13.5">
      <c r="A294" s="350"/>
      <c r="B294" s="351"/>
      <c r="C294" s="350"/>
      <c r="D294" s="346" t="s">
        <v>171</v>
      </c>
      <c r="E294" s="352" t="s">
        <v>5</v>
      </c>
      <c r="F294" s="353" t="s">
        <v>801</v>
      </c>
      <c r="G294" s="350"/>
      <c r="H294" s="354">
        <v>0.816</v>
      </c>
      <c r="I294" s="350"/>
      <c r="J294" s="350"/>
      <c r="K294" s="350"/>
      <c r="L294" s="119"/>
      <c r="M294" s="122"/>
      <c r="N294" s="123"/>
      <c r="O294" s="123"/>
      <c r="P294" s="123"/>
      <c r="Q294" s="123"/>
      <c r="R294" s="123"/>
      <c r="S294" s="123"/>
      <c r="T294" s="124"/>
      <c r="AT294" s="120" t="s">
        <v>171</v>
      </c>
      <c r="AU294" s="120" t="s">
        <v>90</v>
      </c>
      <c r="AV294" s="12" t="s">
        <v>90</v>
      </c>
      <c r="AW294" s="12" t="s">
        <v>42</v>
      </c>
      <c r="AX294" s="12" t="s">
        <v>82</v>
      </c>
      <c r="AY294" s="120" t="s">
        <v>163</v>
      </c>
    </row>
    <row r="295" spans="1:51" s="12" customFormat="1" ht="13.5">
      <c r="A295" s="350"/>
      <c r="B295" s="351"/>
      <c r="C295" s="350"/>
      <c r="D295" s="346" t="s">
        <v>171</v>
      </c>
      <c r="E295" s="352" t="s">
        <v>5</v>
      </c>
      <c r="F295" s="353" t="s">
        <v>802</v>
      </c>
      <c r="G295" s="350"/>
      <c r="H295" s="354">
        <v>0.779</v>
      </c>
      <c r="I295" s="350"/>
      <c r="J295" s="350"/>
      <c r="K295" s="350"/>
      <c r="L295" s="119"/>
      <c r="M295" s="122"/>
      <c r="N295" s="123"/>
      <c r="O295" s="123"/>
      <c r="P295" s="123"/>
      <c r="Q295" s="123"/>
      <c r="R295" s="123"/>
      <c r="S295" s="123"/>
      <c r="T295" s="124"/>
      <c r="AT295" s="120" t="s">
        <v>171</v>
      </c>
      <c r="AU295" s="120" t="s">
        <v>90</v>
      </c>
      <c r="AV295" s="12" t="s">
        <v>90</v>
      </c>
      <c r="AW295" s="12" t="s">
        <v>42</v>
      </c>
      <c r="AX295" s="12" t="s">
        <v>82</v>
      </c>
      <c r="AY295" s="120" t="s">
        <v>163</v>
      </c>
    </row>
    <row r="296" spans="1:51" s="13" customFormat="1" ht="13.5">
      <c r="A296" s="355"/>
      <c r="B296" s="356"/>
      <c r="C296" s="355"/>
      <c r="D296" s="346" t="s">
        <v>171</v>
      </c>
      <c r="E296" s="357" t="s">
        <v>5</v>
      </c>
      <c r="F296" s="358" t="s">
        <v>181</v>
      </c>
      <c r="G296" s="355"/>
      <c r="H296" s="359">
        <v>1.595</v>
      </c>
      <c r="I296" s="355"/>
      <c r="J296" s="355"/>
      <c r="K296" s="355"/>
      <c r="L296" s="125"/>
      <c r="M296" s="127"/>
      <c r="N296" s="128"/>
      <c r="O296" s="128"/>
      <c r="P296" s="128"/>
      <c r="Q296" s="128"/>
      <c r="R296" s="128"/>
      <c r="S296" s="128"/>
      <c r="T296" s="129"/>
      <c r="AT296" s="126" t="s">
        <v>171</v>
      </c>
      <c r="AU296" s="126" t="s">
        <v>90</v>
      </c>
      <c r="AV296" s="13" t="s">
        <v>93</v>
      </c>
      <c r="AW296" s="13" t="s">
        <v>42</v>
      </c>
      <c r="AX296" s="13" t="s">
        <v>82</v>
      </c>
      <c r="AY296" s="126" t="s">
        <v>163</v>
      </c>
    </row>
    <row r="297" spans="1:51" s="12" customFormat="1" ht="13.5">
      <c r="A297" s="350"/>
      <c r="B297" s="351"/>
      <c r="C297" s="350"/>
      <c r="D297" s="346" t="s">
        <v>171</v>
      </c>
      <c r="E297" s="352" t="s">
        <v>5</v>
      </c>
      <c r="F297" s="353" t="s">
        <v>803</v>
      </c>
      <c r="G297" s="350"/>
      <c r="H297" s="354">
        <v>0.816</v>
      </c>
      <c r="I297" s="350"/>
      <c r="J297" s="350"/>
      <c r="K297" s="350"/>
      <c r="L297" s="119"/>
      <c r="M297" s="122"/>
      <c r="N297" s="123"/>
      <c r="O297" s="123"/>
      <c r="P297" s="123"/>
      <c r="Q297" s="123"/>
      <c r="R297" s="123"/>
      <c r="S297" s="123"/>
      <c r="T297" s="124"/>
      <c r="AT297" s="120" t="s">
        <v>171</v>
      </c>
      <c r="AU297" s="120" t="s">
        <v>90</v>
      </c>
      <c r="AV297" s="12" t="s">
        <v>90</v>
      </c>
      <c r="AW297" s="12" t="s">
        <v>42</v>
      </c>
      <c r="AX297" s="12" t="s">
        <v>82</v>
      </c>
      <c r="AY297" s="120" t="s">
        <v>163</v>
      </c>
    </row>
    <row r="298" spans="1:51" s="12" customFormat="1" ht="13.5">
      <c r="A298" s="350"/>
      <c r="B298" s="351"/>
      <c r="C298" s="350"/>
      <c r="D298" s="346" t="s">
        <v>171</v>
      </c>
      <c r="E298" s="352" t="s">
        <v>5</v>
      </c>
      <c r="F298" s="353" t="s">
        <v>804</v>
      </c>
      <c r="G298" s="350"/>
      <c r="H298" s="354">
        <v>0.816</v>
      </c>
      <c r="I298" s="350"/>
      <c r="J298" s="350"/>
      <c r="K298" s="350"/>
      <c r="L298" s="119"/>
      <c r="M298" s="122"/>
      <c r="N298" s="123"/>
      <c r="O298" s="123"/>
      <c r="P298" s="123"/>
      <c r="Q298" s="123"/>
      <c r="R298" s="123"/>
      <c r="S298" s="123"/>
      <c r="T298" s="124"/>
      <c r="AT298" s="120" t="s">
        <v>171</v>
      </c>
      <c r="AU298" s="120" t="s">
        <v>90</v>
      </c>
      <c r="AV298" s="12" t="s">
        <v>90</v>
      </c>
      <c r="AW298" s="12" t="s">
        <v>42</v>
      </c>
      <c r="AX298" s="12" t="s">
        <v>82</v>
      </c>
      <c r="AY298" s="120" t="s">
        <v>163</v>
      </c>
    </row>
    <row r="299" spans="1:51" s="12" customFormat="1" ht="13.5">
      <c r="A299" s="350"/>
      <c r="B299" s="351"/>
      <c r="C299" s="350"/>
      <c r="D299" s="346" t="s">
        <v>171</v>
      </c>
      <c r="E299" s="352" t="s">
        <v>5</v>
      </c>
      <c r="F299" s="353" t="s">
        <v>805</v>
      </c>
      <c r="G299" s="350"/>
      <c r="H299" s="354">
        <v>0.547</v>
      </c>
      <c r="I299" s="350"/>
      <c r="J299" s="350"/>
      <c r="K299" s="350"/>
      <c r="L299" s="119"/>
      <c r="M299" s="122"/>
      <c r="N299" s="123"/>
      <c r="O299" s="123"/>
      <c r="P299" s="123"/>
      <c r="Q299" s="123"/>
      <c r="R299" s="123"/>
      <c r="S299" s="123"/>
      <c r="T299" s="124"/>
      <c r="AT299" s="120" t="s">
        <v>171</v>
      </c>
      <c r="AU299" s="120" t="s">
        <v>90</v>
      </c>
      <c r="AV299" s="12" t="s">
        <v>90</v>
      </c>
      <c r="AW299" s="12" t="s">
        <v>42</v>
      </c>
      <c r="AX299" s="12" t="s">
        <v>82</v>
      </c>
      <c r="AY299" s="120" t="s">
        <v>163</v>
      </c>
    </row>
    <row r="300" spans="1:51" s="13" customFormat="1" ht="13.5">
      <c r="A300" s="355"/>
      <c r="B300" s="356"/>
      <c r="C300" s="355"/>
      <c r="D300" s="346" t="s">
        <v>171</v>
      </c>
      <c r="E300" s="357" t="s">
        <v>5</v>
      </c>
      <c r="F300" s="358" t="s">
        <v>653</v>
      </c>
      <c r="G300" s="355"/>
      <c r="H300" s="359">
        <v>2.179</v>
      </c>
      <c r="I300" s="355"/>
      <c r="J300" s="355"/>
      <c r="K300" s="355"/>
      <c r="L300" s="125"/>
      <c r="M300" s="127"/>
      <c r="N300" s="128"/>
      <c r="O300" s="128"/>
      <c r="P300" s="128"/>
      <c r="Q300" s="128"/>
      <c r="R300" s="128"/>
      <c r="S300" s="128"/>
      <c r="T300" s="129"/>
      <c r="AT300" s="126" t="s">
        <v>171</v>
      </c>
      <c r="AU300" s="126" t="s">
        <v>90</v>
      </c>
      <c r="AV300" s="13" t="s">
        <v>93</v>
      </c>
      <c r="AW300" s="13" t="s">
        <v>42</v>
      </c>
      <c r="AX300" s="13" t="s">
        <v>82</v>
      </c>
      <c r="AY300" s="126" t="s">
        <v>163</v>
      </c>
    </row>
    <row r="301" spans="1:51" s="12" customFormat="1" ht="13.5">
      <c r="A301" s="350"/>
      <c r="B301" s="351"/>
      <c r="C301" s="350"/>
      <c r="D301" s="346" t="s">
        <v>171</v>
      </c>
      <c r="E301" s="352" t="s">
        <v>5</v>
      </c>
      <c r="F301" s="353" t="s">
        <v>806</v>
      </c>
      <c r="G301" s="350"/>
      <c r="H301" s="354">
        <v>0.816</v>
      </c>
      <c r="I301" s="350"/>
      <c r="J301" s="350"/>
      <c r="K301" s="350"/>
      <c r="L301" s="119"/>
      <c r="M301" s="122"/>
      <c r="N301" s="123"/>
      <c r="O301" s="123"/>
      <c r="P301" s="123"/>
      <c r="Q301" s="123"/>
      <c r="R301" s="123"/>
      <c r="S301" s="123"/>
      <c r="T301" s="124"/>
      <c r="AT301" s="120" t="s">
        <v>171</v>
      </c>
      <c r="AU301" s="120" t="s">
        <v>90</v>
      </c>
      <c r="AV301" s="12" t="s">
        <v>90</v>
      </c>
      <c r="AW301" s="12" t="s">
        <v>42</v>
      </c>
      <c r="AX301" s="12" t="s">
        <v>82</v>
      </c>
      <c r="AY301" s="120" t="s">
        <v>163</v>
      </c>
    </row>
    <row r="302" spans="1:51" s="13" customFormat="1" ht="13.5">
      <c r="A302" s="355"/>
      <c r="B302" s="356"/>
      <c r="C302" s="355"/>
      <c r="D302" s="346" t="s">
        <v>171</v>
      </c>
      <c r="E302" s="357" t="s">
        <v>5</v>
      </c>
      <c r="F302" s="358" t="s">
        <v>792</v>
      </c>
      <c r="G302" s="355"/>
      <c r="H302" s="359">
        <v>0.816</v>
      </c>
      <c r="I302" s="355"/>
      <c r="J302" s="355"/>
      <c r="K302" s="355"/>
      <c r="L302" s="125"/>
      <c r="M302" s="127"/>
      <c r="N302" s="128"/>
      <c r="O302" s="128"/>
      <c r="P302" s="128"/>
      <c r="Q302" s="128"/>
      <c r="R302" s="128"/>
      <c r="S302" s="128"/>
      <c r="T302" s="129"/>
      <c r="AT302" s="126" t="s">
        <v>171</v>
      </c>
      <c r="AU302" s="126" t="s">
        <v>90</v>
      </c>
      <c r="AV302" s="13" t="s">
        <v>93</v>
      </c>
      <c r="AW302" s="13" t="s">
        <v>42</v>
      </c>
      <c r="AX302" s="13" t="s">
        <v>82</v>
      </c>
      <c r="AY302" s="126" t="s">
        <v>163</v>
      </c>
    </row>
    <row r="303" spans="1:51" s="14" customFormat="1" ht="13.5">
      <c r="A303" s="360"/>
      <c r="B303" s="361"/>
      <c r="C303" s="360"/>
      <c r="D303" s="362" t="s">
        <v>171</v>
      </c>
      <c r="E303" s="363" t="s">
        <v>5</v>
      </c>
      <c r="F303" s="364" t="s">
        <v>185</v>
      </c>
      <c r="G303" s="360"/>
      <c r="H303" s="365">
        <v>9.897</v>
      </c>
      <c r="I303" s="360"/>
      <c r="J303" s="360"/>
      <c r="K303" s="360"/>
      <c r="L303" s="130"/>
      <c r="M303" s="131"/>
      <c r="N303" s="132"/>
      <c r="O303" s="132"/>
      <c r="P303" s="132"/>
      <c r="Q303" s="132"/>
      <c r="R303" s="132"/>
      <c r="S303" s="132"/>
      <c r="T303" s="133"/>
      <c r="AT303" s="134" t="s">
        <v>171</v>
      </c>
      <c r="AU303" s="134" t="s">
        <v>90</v>
      </c>
      <c r="AV303" s="14" t="s">
        <v>96</v>
      </c>
      <c r="AW303" s="14" t="s">
        <v>42</v>
      </c>
      <c r="AX303" s="14" t="s">
        <v>44</v>
      </c>
      <c r="AY303" s="134" t="s">
        <v>163</v>
      </c>
    </row>
    <row r="304" spans="1:65" s="1" customFormat="1" ht="31.5" customHeight="1">
      <c r="A304" s="267"/>
      <c r="B304" s="268"/>
      <c r="C304" s="338" t="s">
        <v>333</v>
      </c>
      <c r="D304" s="338" t="s">
        <v>165</v>
      </c>
      <c r="E304" s="339" t="s">
        <v>338</v>
      </c>
      <c r="F304" s="340" t="s">
        <v>339</v>
      </c>
      <c r="G304" s="341" t="s">
        <v>188</v>
      </c>
      <c r="H304" s="342">
        <v>6.501</v>
      </c>
      <c r="I304" s="107"/>
      <c r="J304" s="343">
        <f>ROUND(I304*H304,2)</f>
        <v>0</v>
      </c>
      <c r="K304" s="340" t="s">
        <v>169</v>
      </c>
      <c r="L304" s="38"/>
      <c r="M304" s="108" t="s">
        <v>5</v>
      </c>
      <c r="N304" s="109" t="s">
        <v>53</v>
      </c>
      <c r="O304" s="39"/>
      <c r="P304" s="110">
        <f>O304*H304</f>
        <v>0</v>
      </c>
      <c r="Q304" s="110">
        <v>0</v>
      </c>
      <c r="R304" s="110">
        <f>Q304*H304</f>
        <v>0</v>
      </c>
      <c r="S304" s="110">
        <v>0.076</v>
      </c>
      <c r="T304" s="111">
        <f>S304*H304</f>
        <v>0.494076</v>
      </c>
      <c r="AR304" s="24" t="s">
        <v>96</v>
      </c>
      <c r="AT304" s="24" t="s">
        <v>165</v>
      </c>
      <c r="AU304" s="24" t="s">
        <v>90</v>
      </c>
      <c r="AY304" s="24" t="s">
        <v>163</v>
      </c>
      <c r="BE304" s="112">
        <f>IF(N304="základní",J304,0)</f>
        <v>0</v>
      </c>
      <c r="BF304" s="112">
        <f>IF(N304="snížená",J304,0)</f>
        <v>0</v>
      </c>
      <c r="BG304" s="112">
        <f>IF(N304="zákl. přenesená",J304,0)</f>
        <v>0</v>
      </c>
      <c r="BH304" s="112">
        <f>IF(N304="sníž. přenesená",J304,0)</f>
        <v>0</v>
      </c>
      <c r="BI304" s="112">
        <f>IF(N304="nulová",J304,0)</f>
        <v>0</v>
      </c>
      <c r="BJ304" s="24" t="s">
        <v>44</v>
      </c>
      <c r="BK304" s="112">
        <f>ROUND(I304*H304,2)</f>
        <v>0</v>
      </c>
      <c r="BL304" s="24" t="s">
        <v>96</v>
      </c>
      <c r="BM304" s="24" t="s">
        <v>876</v>
      </c>
    </row>
    <row r="305" spans="1:47" s="1" customFormat="1" ht="40.5">
      <c r="A305" s="267"/>
      <c r="B305" s="268"/>
      <c r="C305" s="267"/>
      <c r="D305" s="346" t="s">
        <v>190</v>
      </c>
      <c r="E305" s="267"/>
      <c r="F305" s="366" t="s">
        <v>341</v>
      </c>
      <c r="G305" s="267"/>
      <c r="H305" s="267"/>
      <c r="I305" s="267"/>
      <c r="J305" s="267"/>
      <c r="K305" s="267"/>
      <c r="L305" s="38"/>
      <c r="M305" s="136"/>
      <c r="N305" s="39"/>
      <c r="O305" s="39"/>
      <c r="P305" s="39"/>
      <c r="Q305" s="39"/>
      <c r="R305" s="39"/>
      <c r="S305" s="39"/>
      <c r="T305" s="60"/>
      <c r="AT305" s="24" t="s">
        <v>190</v>
      </c>
      <c r="AU305" s="24" t="s">
        <v>90</v>
      </c>
    </row>
    <row r="306" spans="1:51" s="11" customFormat="1" ht="13.5">
      <c r="A306" s="344"/>
      <c r="B306" s="345"/>
      <c r="C306" s="344"/>
      <c r="D306" s="346" t="s">
        <v>171</v>
      </c>
      <c r="E306" s="347" t="s">
        <v>5</v>
      </c>
      <c r="F306" s="348" t="s">
        <v>172</v>
      </c>
      <c r="G306" s="344"/>
      <c r="H306" s="349" t="s">
        <v>5</v>
      </c>
      <c r="I306" s="344"/>
      <c r="J306" s="344"/>
      <c r="K306" s="344"/>
      <c r="L306" s="113"/>
      <c r="M306" s="116"/>
      <c r="N306" s="117"/>
      <c r="O306" s="117"/>
      <c r="P306" s="117"/>
      <c r="Q306" s="117"/>
      <c r="R306" s="117"/>
      <c r="S306" s="117"/>
      <c r="T306" s="118"/>
      <c r="AT306" s="114" t="s">
        <v>171</v>
      </c>
      <c r="AU306" s="114" t="s">
        <v>90</v>
      </c>
      <c r="AV306" s="11" t="s">
        <v>44</v>
      </c>
      <c r="AW306" s="11" t="s">
        <v>42</v>
      </c>
      <c r="AX306" s="11" t="s">
        <v>82</v>
      </c>
      <c r="AY306" s="114" t="s">
        <v>163</v>
      </c>
    </row>
    <row r="307" spans="1:51" s="12" customFormat="1" ht="13.5">
      <c r="A307" s="350"/>
      <c r="B307" s="351"/>
      <c r="C307" s="350"/>
      <c r="D307" s="346" t="s">
        <v>171</v>
      </c>
      <c r="E307" s="352" t="s">
        <v>5</v>
      </c>
      <c r="F307" s="353" t="s">
        <v>847</v>
      </c>
      <c r="G307" s="350"/>
      <c r="H307" s="354">
        <v>1.576</v>
      </c>
      <c r="I307" s="350"/>
      <c r="J307" s="350"/>
      <c r="K307" s="350"/>
      <c r="L307" s="119"/>
      <c r="M307" s="122"/>
      <c r="N307" s="123"/>
      <c r="O307" s="123"/>
      <c r="P307" s="123"/>
      <c r="Q307" s="123"/>
      <c r="R307" s="123"/>
      <c r="S307" s="123"/>
      <c r="T307" s="124"/>
      <c r="AT307" s="120" t="s">
        <v>171</v>
      </c>
      <c r="AU307" s="120" t="s">
        <v>90</v>
      </c>
      <c r="AV307" s="12" t="s">
        <v>90</v>
      </c>
      <c r="AW307" s="12" t="s">
        <v>42</v>
      </c>
      <c r="AX307" s="12" t="s">
        <v>82</v>
      </c>
      <c r="AY307" s="120" t="s">
        <v>163</v>
      </c>
    </row>
    <row r="308" spans="1:51" s="12" customFormat="1" ht="13.5">
      <c r="A308" s="350"/>
      <c r="B308" s="351"/>
      <c r="C308" s="350"/>
      <c r="D308" s="346" t="s">
        <v>171</v>
      </c>
      <c r="E308" s="352" t="s">
        <v>5</v>
      </c>
      <c r="F308" s="353" t="s">
        <v>848</v>
      </c>
      <c r="G308" s="350"/>
      <c r="H308" s="354">
        <v>1.576</v>
      </c>
      <c r="I308" s="350"/>
      <c r="J308" s="350"/>
      <c r="K308" s="350"/>
      <c r="L308" s="119"/>
      <c r="M308" s="122"/>
      <c r="N308" s="123"/>
      <c r="O308" s="123"/>
      <c r="P308" s="123"/>
      <c r="Q308" s="123"/>
      <c r="R308" s="123"/>
      <c r="S308" s="123"/>
      <c r="T308" s="124"/>
      <c r="AT308" s="120" t="s">
        <v>171</v>
      </c>
      <c r="AU308" s="120" t="s">
        <v>90</v>
      </c>
      <c r="AV308" s="12" t="s">
        <v>90</v>
      </c>
      <c r="AW308" s="12" t="s">
        <v>42</v>
      </c>
      <c r="AX308" s="12" t="s">
        <v>82</v>
      </c>
      <c r="AY308" s="120" t="s">
        <v>163</v>
      </c>
    </row>
    <row r="309" spans="1:51" s="12" customFormat="1" ht="13.5">
      <c r="A309" s="350"/>
      <c r="B309" s="351"/>
      <c r="C309" s="350"/>
      <c r="D309" s="346" t="s">
        <v>171</v>
      </c>
      <c r="E309" s="352" t="s">
        <v>5</v>
      </c>
      <c r="F309" s="353" t="s">
        <v>849</v>
      </c>
      <c r="G309" s="350"/>
      <c r="H309" s="354">
        <v>1.773</v>
      </c>
      <c r="I309" s="350"/>
      <c r="J309" s="350"/>
      <c r="K309" s="350"/>
      <c r="L309" s="119"/>
      <c r="M309" s="122"/>
      <c r="N309" s="123"/>
      <c r="O309" s="123"/>
      <c r="P309" s="123"/>
      <c r="Q309" s="123"/>
      <c r="R309" s="123"/>
      <c r="S309" s="123"/>
      <c r="T309" s="124"/>
      <c r="AT309" s="120" t="s">
        <v>171</v>
      </c>
      <c r="AU309" s="120" t="s">
        <v>90</v>
      </c>
      <c r="AV309" s="12" t="s">
        <v>90</v>
      </c>
      <c r="AW309" s="12" t="s">
        <v>42</v>
      </c>
      <c r="AX309" s="12" t="s">
        <v>82</v>
      </c>
      <c r="AY309" s="120" t="s">
        <v>163</v>
      </c>
    </row>
    <row r="310" spans="1:51" s="12" customFormat="1" ht="13.5">
      <c r="A310" s="350"/>
      <c r="B310" s="351"/>
      <c r="C310" s="350"/>
      <c r="D310" s="346" t="s">
        <v>171</v>
      </c>
      <c r="E310" s="352" t="s">
        <v>5</v>
      </c>
      <c r="F310" s="353" t="s">
        <v>853</v>
      </c>
      <c r="G310" s="350"/>
      <c r="H310" s="354">
        <v>1.576</v>
      </c>
      <c r="I310" s="350"/>
      <c r="J310" s="350"/>
      <c r="K310" s="350"/>
      <c r="L310" s="119"/>
      <c r="M310" s="122"/>
      <c r="N310" s="123"/>
      <c r="O310" s="123"/>
      <c r="P310" s="123"/>
      <c r="Q310" s="123"/>
      <c r="R310" s="123"/>
      <c r="S310" s="123"/>
      <c r="T310" s="124"/>
      <c r="AT310" s="120" t="s">
        <v>171</v>
      </c>
      <c r="AU310" s="120" t="s">
        <v>90</v>
      </c>
      <c r="AV310" s="12" t="s">
        <v>90</v>
      </c>
      <c r="AW310" s="12" t="s">
        <v>42</v>
      </c>
      <c r="AX310" s="12" t="s">
        <v>82</v>
      </c>
      <c r="AY310" s="120" t="s">
        <v>163</v>
      </c>
    </row>
    <row r="311" spans="1:51" s="13" customFormat="1" ht="13.5">
      <c r="A311" s="355"/>
      <c r="B311" s="356"/>
      <c r="C311" s="355"/>
      <c r="D311" s="346" t="s">
        <v>171</v>
      </c>
      <c r="E311" s="357" t="s">
        <v>5</v>
      </c>
      <c r="F311" s="358" t="s">
        <v>179</v>
      </c>
      <c r="G311" s="355"/>
      <c r="H311" s="359">
        <v>6.501</v>
      </c>
      <c r="I311" s="355"/>
      <c r="J311" s="355"/>
      <c r="K311" s="355"/>
      <c r="L311" s="125"/>
      <c r="M311" s="127"/>
      <c r="N311" s="128"/>
      <c r="O311" s="128"/>
      <c r="P311" s="128"/>
      <c r="Q311" s="128"/>
      <c r="R311" s="128"/>
      <c r="S311" s="128"/>
      <c r="T311" s="129"/>
      <c r="AT311" s="126" t="s">
        <v>171</v>
      </c>
      <c r="AU311" s="126" t="s">
        <v>90</v>
      </c>
      <c r="AV311" s="13" t="s">
        <v>93</v>
      </c>
      <c r="AW311" s="13" t="s">
        <v>42</v>
      </c>
      <c r="AX311" s="13" t="s">
        <v>82</v>
      </c>
      <c r="AY311" s="126" t="s">
        <v>163</v>
      </c>
    </row>
    <row r="312" spans="1:51" s="14" customFormat="1" ht="13.5">
      <c r="A312" s="360"/>
      <c r="B312" s="361"/>
      <c r="C312" s="360"/>
      <c r="D312" s="362" t="s">
        <v>171</v>
      </c>
      <c r="E312" s="363" t="s">
        <v>5</v>
      </c>
      <c r="F312" s="364" t="s">
        <v>185</v>
      </c>
      <c r="G312" s="360"/>
      <c r="H312" s="365">
        <v>6.501</v>
      </c>
      <c r="I312" s="360"/>
      <c r="J312" s="360"/>
      <c r="K312" s="360"/>
      <c r="L312" s="130"/>
      <c r="M312" s="131"/>
      <c r="N312" s="132"/>
      <c r="O312" s="132"/>
      <c r="P312" s="132"/>
      <c r="Q312" s="132"/>
      <c r="R312" s="132"/>
      <c r="S312" s="132"/>
      <c r="T312" s="133"/>
      <c r="AT312" s="134" t="s">
        <v>171</v>
      </c>
      <c r="AU312" s="134" t="s">
        <v>90</v>
      </c>
      <c r="AV312" s="14" t="s">
        <v>96</v>
      </c>
      <c r="AW312" s="14" t="s">
        <v>42</v>
      </c>
      <c r="AX312" s="14" t="s">
        <v>44</v>
      </c>
      <c r="AY312" s="134" t="s">
        <v>163</v>
      </c>
    </row>
    <row r="313" spans="1:65" s="1" customFormat="1" ht="31.5" customHeight="1">
      <c r="A313" s="267"/>
      <c r="B313" s="268"/>
      <c r="C313" s="338" t="s">
        <v>337</v>
      </c>
      <c r="D313" s="338" t="s">
        <v>165</v>
      </c>
      <c r="E313" s="339" t="s">
        <v>346</v>
      </c>
      <c r="F313" s="340" t="s">
        <v>347</v>
      </c>
      <c r="G313" s="341" t="s">
        <v>188</v>
      </c>
      <c r="H313" s="342">
        <v>25.611</v>
      </c>
      <c r="I313" s="107"/>
      <c r="J313" s="343">
        <f>ROUND(I313*H313,2)</f>
        <v>0</v>
      </c>
      <c r="K313" s="340" t="s">
        <v>169</v>
      </c>
      <c r="L313" s="38"/>
      <c r="M313" s="108" t="s">
        <v>5</v>
      </c>
      <c r="N313" s="109" t="s">
        <v>53</v>
      </c>
      <c r="O313" s="39"/>
      <c r="P313" s="110">
        <f>O313*H313</f>
        <v>0</v>
      </c>
      <c r="Q313" s="110">
        <v>0</v>
      </c>
      <c r="R313" s="110">
        <f>Q313*H313</f>
        <v>0</v>
      </c>
      <c r="S313" s="110">
        <v>0.063</v>
      </c>
      <c r="T313" s="111">
        <f>S313*H313</f>
        <v>1.613493</v>
      </c>
      <c r="AR313" s="24" t="s">
        <v>96</v>
      </c>
      <c r="AT313" s="24" t="s">
        <v>165</v>
      </c>
      <c r="AU313" s="24" t="s">
        <v>90</v>
      </c>
      <c r="AY313" s="24" t="s">
        <v>163</v>
      </c>
      <c r="BE313" s="112">
        <f>IF(N313="základní",J313,0)</f>
        <v>0</v>
      </c>
      <c r="BF313" s="112">
        <f>IF(N313="snížená",J313,0)</f>
        <v>0</v>
      </c>
      <c r="BG313" s="112">
        <f>IF(N313="zákl. přenesená",J313,0)</f>
        <v>0</v>
      </c>
      <c r="BH313" s="112">
        <f>IF(N313="sníž. přenesená",J313,0)</f>
        <v>0</v>
      </c>
      <c r="BI313" s="112">
        <f>IF(N313="nulová",J313,0)</f>
        <v>0</v>
      </c>
      <c r="BJ313" s="24" t="s">
        <v>44</v>
      </c>
      <c r="BK313" s="112">
        <f>ROUND(I313*H313,2)</f>
        <v>0</v>
      </c>
      <c r="BL313" s="24" t="s">
        <v>96</v>
      </c>
      <c r="BM313" s="24" t="s">
        <v>877</v>
      </c>
    </row>
    <row r="314" spans="1:47" s="1" customFormat="1" ht="40.5">
      <c r="A314" s="267"/>
      <c r="B314" s="268"/>
      <c r="C314" s="267"/>
      <c r="D314" s="346" t="s">
        <v>190</v>
      </c>
      <c r="E314" s="267"/>
      <c r="F314" s="366" t="s">
        <v>341</v>
      </c>
      <c r="G314" s="267"/>
      <c r="H314" s="267"/>
      <c r="I314" s="267"/>
      <c r="J314" s="267"/>
      <c r="K314" s="267"/>
      <c r="L314" s="38"/>
      <c r="M314" s="136"/>
      <c r="N314" s="39"/>
      <c r="O314" s="39"/>
      <c r="P314" s="39"/>
      <c r="Q314" s="39"/>
      <c r="R314" s="39"/>
      <c r="S314" s="39"/>
      <c r="T314" s="60"/>
      <c r="AT314" s="24" t="s">
        <v>190</v>
      </c>
      <c r="AU314" s="24" t="s">
        <v>90</v>
      </c>
    </row>
    <row r="315" spans="1:51" s="11" customFormat="1" ht="13.5">
      <c r="A315" s="344"/>
      <c r="B315" s="345"/>
      <c r="C315" s="344"/>
      <c r="D315" s="346" t="s">
        <v>171</v>
      </c>
      <c r="E315" s="347" t="s">
        <v>5</v>
      </c>
      <c r="F315" s="348" t="s">
        <v>172</v>
      </c>
      <c r="G315" s="344"/>
      <c r="H315" s="349" t="s">
        <v>5</v>
      </c>
      <c r="I315" s="344"/>
      <c r="J315" s="344"/>
      <c r="K315" s="344"/>
      <c r="L315" s="113"/>
      <c r="M315" s="116"/>
      <c r="N315" s="117"/>
      <c r="O315" s="117"/>
      <c r="P315" s="117"/>
      <c r="Q315" s="117"/>
      <c r="R315" s="117"/>
      <c r="S315" s="117"/>
      <c r="T315" s="118"/>
      <c r="AT315" s="114" t="s">
        <v>171</v>
      </c>
      <c r="AU315" s="114" t="s">
        <v>90</v>
      </c>
      <c r="AV315" s="11" t="s">
        <v>44</v>
      </c>
      <c r="AW315" s="11" t="s">
        <v>42</v>
      </c>
      <c r="AX315" s="11" t="s">
        <v>82</v>
      </c>
      <c r="AY315" s="114" t="s">
        <v>163</v>
      </c>
    </row>
    <row r="316" spans="1:51" s="12" customFormat="1" ht="13.5">
      <c r="A316" s="350"/>
      <c r="B316" s="351"/>
      <c r="C316" s="350"/>
      <c r="D316" s="346" t="s">
        <v>171</v>
      </c>
      <c r="E316" s="352" t="s">
        <v>5</v>
      </c>
      <c r="F316" s="353" t="s">
        <v>850</v>
      </c>
      <c r="G316" s="350"/>
      <c r="H316" s="354">
        <v>2.955</v>
      </c>
      <c r="I316" s="350"/>
      <c r="J316" s="350"/>
      <c r="K316" s="350"/>
      <c r="L316" s="119"/>
      <c r="M316" s="122"/>
      <c r="N316" s="123"/>
      <c r="O316" s="123"/>
      <c r="P316" s="123"/>
      <c r="Q316" s="123"/>
      <c r="R316" s="123"/>
      <c r="S316" s="123"/>
      <c r="T316" s="124"/>
      <c r="AT316" s="120" t="s">
        <v>171</v>
      </c>
      <c r="AU316" s="120" t="s">
        <v>90</v>
      </c>
      <c r="AV316" s="12" t="s">
        <v>90</v>
      </c>
      <c r="AW316" s="12" t="s">
        <v>42</v>
      </c>
      <c r="AX316" s="12" t="s">
        <v>82</v>
      </c>
      <c r="AY316" s="120" t="s">
        <v>163</v>
      </c>
    </row>
    <row r="317" spans="1:51" s="12" customFormat="1" ht="13.5">
      <c r="A317" s="350"/>
      <c r="B317" s="351"/>
      <c r="C317" s="350"/>
      <c r="D317" s="346" t="s">
        <v>171</v>
      </c>
      <c r="E317" s="352" t="s">
        <v>5</v>
      </c>
      <c r="F317" s="353" t="s">
        <v>851</v>
      </c>
      <c r="G317" s="350"/>
      <c r="H317" s="354">
        <v>2.955</v>
      </c>
      <c r="I317" s="350"/>
      <c r="J317" s="350"/>
      <c r="K317" s="350"/>
      <c r="L317" s="119"/>
      <c r="M317" s="122"/>
      <c r="N317" s="123"/>
      <c r="O317" s="123"/>
      <c r="P317" s="123"/>
      <c r="Q317" s="123"/>
      <c r="R317" s="123"/>
      <c r="S317" s="123"/>
      <c r="T317" s="124"/>
      <c r="AT317" s="120" t="s">
        <v>171</v>
      </c>
      <c r="AU317" s="120" t="s">
        <v>90</v>
      </c>
      <c r="AV317" s="12" t="s">
        <v>90</v>
      </c>
      <c r="AW317" s="12" t="s">
        <v>42</v>
      </c>
      <c r="AX317" s="12" t="s">
        <v>82</v>
      </c>
      <c r="AY317" s="120" t="s">
        <v>163</v>
      </c>
    </row>
    <row r="318" spans="1:51" s="12" customFormat="1" ht="13.5">
      <c r="A318" s="350"/>
      <c r="B318" s="351"/>
      <c r="C318" s="350"/>
      <c r="D318" s="346" t="s">
        <v>171</v>
      </c>
      <c r="E318" s="352" t="s">
        <v>5</v>
      </c>
      <c r="F318" s="353" t="s">
        <v>852</v>
      </c>
      <c r="G318" s="350"/>
      <c r="H318" s="354">
        <v>2.955</v>
      </c>
      <c r="I318" s="350"/>
      <c r="J318" s="350"/>
      <c r="K318" s="350"/>
      <c r="L318" s="119"/>
      <c r="M318" s="122"/>
      <c r="N318" s="123"/>
      <c r="O318" s="123"/>
      <c r="P318" s="123"/>
      <c r="Q318" s="123"/>
      <c r="R318" s="123"/>
      <c r="S318" s="123"/>
      <c r="T318" s="124"/>
      <c r="AT318" s="120" t="s">
        <v>171</v>
      </c>
      <c r="AU318" s="120" t="s">
        <v>90</v>
      </c>
      <c r="AV318" s="12" t="s">
        <v>90</v>
      </c>
      <c r="AW318" s="12" t="s">
        <v>42</v>
      </c>
      <c r="AX318" s="12" t="s">
        <v>82</v>
      </c>
      <c r="AY318" s="120" t="s">
        <v>163</v>
      </c>
    </row>
    <row r="319" spans="1:51" s="13" customFormat="1" ht="13.5">
      <c r="A319" s="355"/>
      <c r="B319" s="356"/>
      <c r="C319" s="355"/>
      <c r="D319" s="346" t="s">
        <v>171</v>
      </c>
      <c r="E319" s="357" t="s">
        <v>5</v>
      </c>
      <c r="F319" s="358" t="s">
        <v>179</v>
      </c>
      <c r="G319" s="355"/>
      <c r="H319" s="359">
        <v>8.865</v>
      </c>
      <c r="I319" s="355"/>
      <c r="J319" s="355"/>
      <c r="K319" s="355"/>
      <c r="L319" s="125"/>
      <c r="M319" s="127"/>
      <c r="N319" s="128"/>
      <c r="O319" s="128"/>
      <c r="P319" s="128"/>
      <c r="Q319" s="128"/>
      <c r="R319" s="128"/>
      <c r="S319" s="128"/>
      <c r="T319" s="129"/>
      <c r="AT319" s="126" t="s">
        <v>171</v>
      </c>
      <c r="AU319" s="126" t="s">
        <v>90</v>
      </c>
      <c r="AV319" s="13" t="s">
        <v>93</v>
      </c>
      <c r="AW319" s="13" t="s">
        <v>42</v>
      </c>
      <c r="AX319" s="13" t="s">
        <v>82</v>
      </c>
      <c r="AY319" s="126" t="s">
        <v>163</v>
      </c>
    </row>
    <row r="320" spans="1:51" s="12" customFormat="1" ht="13.5">
      <c r="A320" s="350"/>
      <c r="B320" s="351"/>
      <c r="C320" s="350"/>
      <c r="D320" s="346" t="s">
        <v>171</v>
      </c>
      <c r="E320" s="352" t="s">
        <v>5</v>
      </c>
      <c r="F320" s="353" t="s">
        <v>854</v>
      </c>
      <c r="G320" s="350"/>
      <c r="H320" s="354">
        <v>2.955</v>
      </c>
      <c r="I320" s="350"/>
      <c r="J320" s="350"/>
      <c r="K320" s="350"/>
      <c r="L320" s="119"/>
      <c r="M320" s="122"/>
      <c r="N320" s="123"/>
      <c r="O320" s="123"/>
      <c r="P320" s="123"/>
      <c r="Q320" s="123"/>
      <c r="R320" s="123"/>
      <c r="S320" s="123"/>
      <c r="T320" s="124"/>
      <c r="AT320" s="120" t="s">
        <v>171</v>
      </c>
      <c r="AU320" s="120" t="s">
        <v>90</v>
      </c>
      <c r="AV320" s="12" t="s">
        <v>90</v>
      </c>
      <c r="AW320" s="12" t="s">
        <v>42</v>
      </c>
      <c r="AX320" s="12" t="s">
        <v>82</v>
      </c>
      <c r="AY320" s="120" t="s">
        <v>163</v>
      </c>
    </row>
    <row r="321" spans="1:51" s="12" customFormat="1" ht="13.5">
      <c r="A321" s="350"/>
      <c r="B321" s="351"/>
      <c r="C321" s="350"/>
      <c r="D321" s="346" t="s">
        <v>171</v>
      </c>
      <c r="E321" s="352" t="s">
        <v>5</v>
      </c>
      <c r="F321" s="353" t="s">
        <v>855</v>
      </c>
      <c r="G321" s="350"/>
      <c r="H321" s="354">
        <v>2.463</v>
      </c>
      <c r="I321" s="350"/>
      <c r="J321" s="350"/>
      <c r="K321" s="350"/>
      <c r="L321" s="119"/>
      <c r="M321" s="122"/>
      <c r="N321" s="123"/>
      <c r="O321" s="123"/>
      <c r="P321" s="123"/>
      <c r="Q321" s="123"/>
      <c r="R321" s="123"/>
      <c r="S321" s="123"/>
      <c r="T321" s="124"/>
      <c r="AT321" s="120" t="s">
        <v>171</v>
      </c>
      <c r="AU321" s="120" t="s">
        <v>90</v>
      </c>
      <c r="AV321" s="12" t="s">
        <v>90</v>
      </c>
      <c r="AW321" s="12" t="s">
        <v>42</v>
      </c>
      <c r="AX321" s="12" t="s">
        <v>82</v>
      </c>
      <c r="AY321" s="120" t="s">
        <v>163</v>
      </c>
    </row>
    <row r="322" spans="1:51" s="13" customFormat="1" ht="13.5">
      <c r="A322" s="355"/>
      <c r="B322" s="356"/>
      <c r="C322" s="355"/>
      <c r="D322" s="346" t="s">
        <v>171</v>
      </c>
      <c r="E322" s="357" t="s">
        <v>5</v>
      </c>
      <c r="F322" s="358" t="s">
        <v>181</v>
      </c>
      <c r="G322" s="355"/>
      <c r="H322" s="359">
        <v>5.418</v>
      </c>
      <c r="I322" s="355"/>
      <c r="J322" s="355"/>
      <c r="K322" s="355"/>
      <c r="L322" s="125"/>
      <c r="M322" s="127"/>
      <c r="N322" s="128"/>
      <c r="O322" s="128"/>
      <c r="P322" s="128"/>
      <c r="Q322" s="128"/>
      <c r="R322" s="128"/>
      <c r="S322" s="128"/>
      <c r="T322" s="129"/>
      <c r="AT322" s="126" t="s">
        <v>171</v>
      </c>
      <c r="AU322" s="126" t="s">
        <v>90</v>
      </c>
      <c r="AV322" s="13" t="s">
        <v>93</v>
      </c>
      <c r="AW322" s="13" t="s">
        <v>42</v>
      </c>
      <c r="AX322" s="13" t="s">
        <v>82</v>
      </c>
      <c r="AY322" s="126" t="s">
        <v>163</v>
      </c>
    </row>
    <row r="323" spans="1:51" s="12" customFormat="1" ht="13.5">
      <c r="A323" s="350"/>
      <c r="B323" s="351"/>
      <c r="C323" s="350"/>
      <c r="D323" s="346" t="s">
        <v>171</v>
      </c>
      <c r="E323" s="352" t="s">
        <v>5</v>
      </c>
      <c r="F323" s="353" t="s">
        <v>856</v>
      </c>
      <c r="G323" s="350"/>
      <c r="H323" s="354">
        <v>2.955</v>
      </c>
      <c r="I323" s="350"/>
      <c r="J323" s="350"/>
      <c r="K323" s="350"/>
      <c r="L323" s="119"/>
      <c r="M323" s="122"/>
      <c r="N323" s="123"/>
      <c r="O323" s="123"/>
      <c r="P323" s="123"/>
      <c r="Q323" s="123"/>
      <c r="R323" s="123"/>
      <c r="S323" s="123"/>
      <c r="T323" s="124"/>
      <c r="AT323" s="120" t="s">
        <v>171</v>
      </c>
      <c r="AU323" s="120" t="s">
        <v>90</v>
      </c>
      <c r="AV323" s="12" t="s">
        <v>90</v>
      </c>
      <c r="AW323" s="12" t="s">
        <v>42</v>
      </c>
      <c r="AX323" s="12" t="s">
        <v>82</v>
      </c>
      <c r="AY323" s="120" t="s">
        <v>163</v>
      </c>
    </row>
    <row r="324" spans="1:51" s="12" customFormat="1" ht="13.5">
      <c r="A324" s="350"/>
      <c r="B324" s="351"/>
      <c r="C324" s="350"/>
      <c r="D324" s="346" t="s">
        <v>171</v>
      </c>
      <c r="E324" s="352" t="s">
        <v>5</v>
      </c>
      <c r="F324" s="353" t="s">
        <v>857</v>
      </c>
      <c r="G324" s="350"/>
      <c r="H324" s="354">
        <v>2.955</v>
      </c>
      <c r="I324" s="350"/>
      <c r="J324" s="350"/>
      <c r="K324" s="350"/>
      <c r="L324" s="119"/>
      <c r="M324" s="122"/>
      <c r="N324" s="123"/>
      <c r="O324" s="123"/>
      <c r="P324" s="123"/>
      <c r="Q324" s="123"/>
      <c r="R324" s="123"/>
      <c r="S324" s="123"/>
      <c r="T324" s="124"/>
      <c r="AT324" s="120" t="s">
        <v>171</v>
      </c>
      <c r="AU324" s="120" t="s">
        <v>90</v>
      </c>
      <c r="AV324" s="12" t="s">
        <v>90</v>
      </c>
      <c r="AW324" s="12" t="s">
        <v>42</v>
      </c>
      <c r="AX324" s="12" t="s">
        <v>82</v>
      </c>
      <c r="AY324" s="120" t="s">
        <v>163</v>
      </c>
    </row>
    <row r="325" spans="1:51" s="12" customFormat="1" ht="13.5">
      <c r="A325" s="350"/>
      <c r="B325" s="351"/>
      <c r="C325" s="350"/>
      <c r="D325" s="346" t="s">
        <v>171</v>
      </c>
      <c r="E325" s="352" t="s">
        <v>5</v>
      </c>
      <c r="F325" s="353" t="s">
        <v>858</v>
      </c>
      <c r="G325" s="350"/>
      <c r="H325" s="354">
        <v>2.463</v>
      </c>
      <c r="I325" s="350"/>
      <c r="J325" s="350"/>
      <c r="K325" s="350"/>
      <c r="L325" s="119"/>
      <c r="M325" s="122"/>
      <c r="N325" s="123"/>
      <c r="O325" s="123"/>
      <c r="P325" s="123"/>
      <c r="Q325" s="123"/>
      <c r="R325" s="123"/>
      <c r="S325" s="123"/>
      <c r="T325" s="124"/>
      <c r="AT325" s="120" t="s">
        <v>171</v>
      </c>
      <c r="AU325" s="120" t="s">
        <v>90</v>
      </c>
      <c r="AV325" s="12" t="s">
        <v>90</v>
      </c>
      <c r="AW325" s="12" t="s">
        <v>42</v>
      </c>
      <c r="AX325" s="12" t="s">
        <v>82</v>
      </c>
      <c r="AY325" s="120" t="s">
        <v>163</v>
      </c>
    </row>
    <row r="326" spans="1:51" s="13" customFormat="1" ht="13.5">
      <c r="A326" s="355"/>
      <c r="B326" s="356"/>
      <c r="C326" s="355"/>
      <c r="D326" s="346" t="s">
        <v>171</v>
      </c>
      <c r="E326" s="357" t="s">
        <v>5</v>
      </c>
      <c r="F326" s="358" t="s">
        <v>653</v>
      </c>
      <c r="G326" s="355"/>
      <c r="H326" s="359">
        <v>8.373</v>
      </c>
      <c r="I326" s="355"/>
      <c r="J326" s="355"/>
      <c r="K326" s="355"/>
      <c r="L326" s="125"/>
      <c r="M326" s="127"/>
      <c r="N326" s="128"/>
      <c r="O326" s="128"/>
      <c r="P326" s="128"/>
      <c r="Q326" s="128"/>
      <c r="R326" s="128"/>
      <c r="S326" s="128"/>
      <c r="T326" s="129"/>
      <c r="AT326" s="126" t="s">
        <v>171</v>
      </c>
      <c r="AU326" s="126" t="s">
        <v>90</v>
      </c>
      <c r="AV326" s="13" t="s">
        <v>93</v>
      </c>
      <c r="AW326" s="13" t="s">
        <v>42</v>
      </c>
      <c r="AX326" s="13" t="s">
        <v>82</v>
      </c>
      <c r="AY326" s="126" t="s">
        <v>163</v>
      </c>
    </row>
    <row r="327" spans="1:51" s="12" customFormat="1" ht="13.5">
      <c r="A327" s="350"/>
      <c r="B327" s="351"/>
      <c r="C327" s="350"/>
      <c r="D327" s="346" t="s">
        <v>171</v>
      </c>
      <c r="E327" s="352" t="s">
        <v>5</v>
      </c>
      <c r="F327" s="353" t="s">
        <v>859</v>
      </c>
      <c r="G327" s="350"/>
      <c r="H327" s="354">
        <v>2.955</v>
      </c>
      <c r="I327" s="350"/>
      <c r="J327" s="350"/>
      <c r="K327" s="350"/>
      <c r="L327" s="119"/>
      <c r="M327" s="122"/>
      <c r="N327" s="123"/>
      <c r="O327" s="123"/>
      <c r="P327" s="123"/>
      <c r="Q327" s="123"/>
      <c r="R327" s="123"/>
      <c r="S327" s="123"/>
      <c r="T327" s="124"/>
      <c r="AT327" s="120" t="s">
        <v>171</v>
      </c>
      <c r="AU327" s="120" t="s">
        <v>90</v>
      </c>
      <c r="AV327" s="12" t="s">
        <v>90</v>
      </c>
      <c r="AW327" s="12" t="s">
        <v>42</v>
      </c>
      <c r="AX327" s="12" t="s">
        <v>82</v>
      </c>
      <c r="AY327" s="120" t="s">
        <v>163</v>
      </c>
    </row>
    <row r="328" spans="1:51" s="13" customFormat="1" ht="13.5">
      <c r="A328" s="355"/>
      <c r="B328" s="356"/>
      <c r="C328" s="355"/>
      <c r="D328" s="346" t="s">
        <v>171</v>
      </c>
      <c r="E328" s="357" t="s">
        <v>5</v>
      </c>
      <c r="F328" s="358" t="s">
        <v>792</v>
      </c>
      <c r="G328" s="355"/>
      <c r="H328" s="359">
        <v>2.955</v>
      </c>
      <c r="I328" s="355"/>
      <c r="J328" s="355"/>
      <c r="K328" s="355"/>
      <c r="L328" s="125"/>
      <c r="M328" s="127"/>
      <c r="N328" s="128"/>
      <c r="O328" s="128"/>
      <c r="P328" s="128"/>
      <c r="Q328" s="128"/>
      <c r="R328" s="128"/>
      <c r="S328" s="128"/>
      <c r="T328" s="129"/>
      <c r="AT328" s="126" t="s">
        <v>171</v>
      </c>
      <c r="AU328" s="126" t="s">
        <v>90</v>
      </c>
      <c r="AV328" s="13" t="s">
        <v>93</v>
      </c>
      <c r="AW328" s="13" t="s">
        <v>42</v>
      </c>
      <c r="AX328" s="13" t="s">
        <v>82</v>
      </c>
      <c r="AY328" s="126" t="s">
        <v>163</v>
      </c>
    </row>
    <row r="329" spans="1:51" s="14" customFormat="1" ht="13.5">
      <c r="A329" s="360"/>
      <c r="B329" s="361"/>
      <c r="C329" s="360"/>
      <c r="D329" s="346" t="s">
        <v>171</v>
      </c>
      <c r="E329" s="373" t="s">
        <v>5</v>
      </c>
      <c r="F329" s="374" t="s">
        <v>185</v>
      </c>
      <c r="G329" s="360"/>
      <c r="H329" s="375">
        <v>25.611</v>
      </c>
      <c r="I329" s="360"/>
      <c r="J329" s="360"/>
      <c r="K329" s="360"/>
      <c r="L329" s="130"/>
      <c r="M329" s="131"/>
      <c r="N329" s="132"/>
      <c r="O329" s="132"/>
      <c r="P329" s="132"/>
      <c r="Q329" s="132"/>
      <c r="R329" s="132"/>
      <c r="S329" s="132"/>
      <c r="T329" s="133"/>
      <c r="AT329" s="134" t="s">
        <v>171</v>
      </c>
      <c r="AU329" s="134" t="s">
        <v>90</v>
      </c>
      <c r="AV329" s="14" t="s">
        <v>96</v>
      </c>
      <c r="AW329" s="14" t="s">
        <v>42</v>
      </c>
      <c r="AX329" s="14" t="s">
        <v>44</v>
      </c>
      <c r="AY329" s="134" t="s">
        <v>163</v>
      </c>
    </row>
    <row r="330" spans="1:63" s="10" customFormat="1" ht="29.85" customHeight="1">
      <c r="A330" s="330"/>
      <c r="B330" s="331"/>
      <c r="C330" s="330"/>
      <c r="D330" s="335" t="s">
        <v>81</v>
      </c>
      <c r="E330" s="336" t="s">
        <v>364</v>
      </c>
      <c r="F330" s="336" t="s">
        <v>365</v>
      </c>
      <c r="G330" s="330"/>
      <c r="H330" s="330"/>
      <c r="I330" s="330"/>
      <c r="J330" s="337">
        <f>BK330</f>
        <v>0</v>
      </c>
      <c r="K330" s="330"/>
      <c r="L330" s="99"/>
      <c r="M330" s="101"/>
      <c r="N330" s="102"/>
      <c r="O330" s="102"/>
      <c r="P330" s="103">
        <f>SUM(P331:P345)</f>
        <v>0</v>
      </c>
      <c r="Q330" s="102"/>
      <c r="R330" s="103">
        <f>SUM(R331:R345)</f>
        <v>0</v>
      </c>
      <c r="S330" s="102"/>
      <c r="T330" s="104">
        <f>SUM(T331:T345)</f>
        <v>0</v>
      </c>
      <c r="AR330" s="100" t="s">
        <v>44</v>
      </c>
      <c r="AT330" s="105" t="s">
        <v>81</v>
      </c>
      <c r="AU330" s="105" t="s">
        <v>44</v>
      </c>
      <c r="AY330" s="100" t="s">
        <v>163</v>
      </c>
      <c r="BK330" s="106">
        <f>SUM(BK331:BK345)</f>
        <v>0</v>
      </c>
    </row>
    <row r="331" spans="1:65" s="1" customFormat="1" ht="31.5" customHeight="1">
      <c r="A331" s="267"/>
      <c r="B331" s="268"/>
      <c r="C331" s="338" t="s">
        <v>345</v>
      </c>
      <c r="D331" s="338" t="s">
        <v>165</v>
      </c>
      <c r="E331" s="339" t="s">
        <v>367</v>
      </c>
      <c r="F331" s="340" t="s">
        <v>368</v>
      </c>
      <c r="G331" s="341" t="s">
        <v>369</v>
      </c>
      <c r="H331" s="342">
        <v>2.711</v>
      </c>
      <c r="I331" s="107"/>
      <c r="J331" s="343">
        <f>ROUND(I331*H331,2)</f>
        <v>0</v>
      </c>
      <c r="K331" s="340" t="s">
        <v>169</v>
      </c>
      <c r="L331" s="38"/>
      <c r="M331" s="108" t="s">
        <v>5</v>
      </c>
      <c r="N331" s="109" t="s">
        <v>53</v>
      </c>
      <c r="O331" s="39"/>
      <c r="P331" s="110">
        <f>O331*H331</f>
        <v>0</v>
      </c>
      <c r="Q331" s="110">
        <v>0</v>
      </c>
      <c r="R331" s="110">
        <f>Q331*H331</f>
        <v>0</v>
      </c>
      <c r="S331" s="110">
        <v>0</v>
      </c>
      <c r="T331" s="111">
        <f>S331*H331</f>
        <v>0</v>
      </c>
      <c r="AR331" s="24" t="s">
        <v>96</v>
      </c>
      <c r="AT331" s="24" t="s">
        <v>165</v>
      </c>
      <c r="AU331" s="24" t="s">
        <v>90</v>
      </c>
      <c r="AY331" s="24" t="s">
        <v>163</v>
      </c>
      <c r="BE331" s="112">
        <f>IF(N331="základní",J331,0)</f>
        <v>0</v>
      </c>
      <c r="BF331" s="112">
        <f>IF(N331="snížená",J331,0)</f>
        <v>0</v>
      </c>
      <c r="BG331" s="112">
        <f>IF(N331="zákl. přenesená",J331,0)</f>
        <v>0</v>
      </c>
      <c r="BH331" s="112">
        <f>IF(N331="sníž. přenesená",J331,0)</f>
        <v>0</v>
      </c>
      <c r="BI331" s="112">
        <f>IF(N331="nulová",J331,0)</f>
        <v>0</v>
      </c>
      <c r="BJ331" s="24" t="s">
        <v>44</v>
      </c>
      <c r="BK331" s="112">
        <f>ROUND(I331*H331,2)</f>
        <v>0</v>
      </c>
      <c r="BL331" s="24" t="s">
        <v>96</v>
      </c>
      <c r="BM331" s="24" t="s">
        <v>878</v>
      </c>
    </row>
    <row r="332" spans="1:47" s="1" customFormat="1" ht="121.5">
      <c r="A332" s="267"/>
      <c r="B332" s="268"/>
      <c r="C332" s="267"/>
      <c r="D332" s="362" t="s">
        <v>190</v>
      </c>
      <c r="E332" s="267"/>
      <c r="F332" s="376" t="s">
        <v>371</v>
      </c>
      <c r="G332" s="267"/>
      <c r="H332" s="267"/>
      <c r="I332" s="267"/>
      <c r="J332" s="267"/>
      <c r="K332" s="267"/>
      <c r="L332" s="38"/>
      <c r="M332" s="136"/>
      <c r="N332" s="39"/>
      <c r="O332" s="39"/>
      <c r="P332" s="39"/>
      <c r="Q332" s="39"/>
      <c r="R332" s="39"/>
      <c r="S332" s="39"/>
      <c r="T332" s="60"/>
      <c r="AT332" s="24" t="s">
        <v>190</v>
      </c>
      <c r="AU332" s="24" t="s">
        <v>90</v>
      </c>
    </row>
    <row r="333" spans="1:65" s="1" customFormat="1" ht="44.25" customHeight="1">
      <c r="A333" s="267"/>
      <c r="B333" s="268"/>
      <c r="C333" s="338" t="s">
        <v>366</v>
      </c>
      <c r="D333" s="338" t="s">
        <v>165</v>
      </c>
      <c r="E333" s="339" t="s">
        <v>373</v>
      </c>
      <c r="F333" s="340" t="s">
        <v>374</v>
      </c>
      <c r="G333" s="341" t="s">
        <v>369</v>
      </c>
      <c r="H333" s="342">
        <v>54.22</v>
      </c>
      <c r="I333" s="107"/>
      <c r="J333" s="343">
        <f>ROUND(I333*H333,2)</f>
        <v>0</v>
      </c>
      <c r="K333" s="340" t="s">
        <v>169</v>
      </c>
      <c r="L333" s="38"/>
      <c r="M333" s="108" t="s">
        <v>5</v>
      </c>
      <c r="N333" s="109" t="s">
        <v>53</v>
      </c>
      <c r="O333" s="39"/>
      <c r="P333" s="110">
        <f>O333*H333</f>
        <v>0</v>
      </c>
      <c r="Q333" s="110">
        <v>0</v>
      </c>
      <c r="R333" s="110">
        <f>Q333*H333</f>
        <v>0</v>
      </c>
      <c r="S333" s="110">
        <v>0</v>
      </c>
      <c r="T333" s="111">
        <f>S333*H333</f>
        <v>0</v>
      </c>
      <c r="AR333" s="24" t="s">
        <v>96</v>
      </c>
      <c r="AT333" s="24" t="s">
        <v>165</v>
      </c>
      <c r="AU333" s="24" t="s">
        <v>90</v>
      </c>
      <c r="AY333" s="24" t="s">
        <v>163</v>
      </c>
      <c r="BE333" s="112">
        <f>IF(N333="základní",J333,0)</f>
        <v>0</v>
      </c>
      <c r="BF333" s="112">
        <f>IF(N333="snížená",J333,0)</f>
        <v>0</v>
      </c>
      <c r="BG333" s="112">
        <f>IF(N333="zákl. přenesená",J333,0)</f>
        <v>0</v>
      </c>
      <c r="BH333" s="112">
        <f>IF(N333="sníž. přenesená",J333,0)</f>
        <v>0</v>
      </c>
      <c r="BI333" s="112">
        <f>IF(N333="nulová",J333,0)</f>
        <v>0</v>
      </c>
      <c r="BJ333" s="24" t="s">
        <v>44</v>
      </c>
      <c r="BK333" s="112">
        <f>ROUND(I333*H333,2)</f>
        <v>0</v>
      </c>
      <c r="BL333" s="24" t="s">
        <v>96</v>
      </c>
      <c r="BM333" s="24" t="s">
        <v>879</v>
      </c>
    </row>
    <row r="334" spans="1:47" s="1" customFormat="1" ht="121.5">
      <c r="A334" s="267"/>
      <c r="B334" s="268"/>
      <c r="C334" s="267"/>
      <c r="D334" s="346" t="s">
        <v>190</v>
      </c>
      <c r="E334" s="267"/>
      <c r="F334" s="366" t="s">
        <v>371</v>
      </c>
      <c r="G334" s="267"/>
      <c r="H334" s="267"/>
      <c r="I334" s="267"/>
      <c r="J334" s="267"/>
      <c r="K334" s="267"/>
      <c r="L334" s="38"/>
      <c r="M334" s="136"/>
      <c r="N334" s="39"/>
      <c r="O334" s="39"/>
      <c r="P334" s="39"/>
      <c r="Q334" s="39"/>
      <c r="R334" s="39"/>
      <c r="S334" s="39"/>
      <c r="T334" s="60"/>
      <c r="AT334" s="24" t="s">
        <v>190</v>
      </c>
      <c r="AU334" s="24" t="s">
        <v>90</v>
      </c>
    </row>
    <row r="335" spans="1:51" s="12" customFormat="1" ht="13.5">
      <c r="A335" s="350"/>
      <c r="B335" s="351"/>
      <c r="C335" s="350"/>
      <c r="D335" s="362" t="s">
        <v>171</v>
      </c>
      <c r="E335" s="350"/>
      <c r="F335" s="377" t="s">
        <v>880</v>
      </c>
      <c r="G335" s="350"/>
      <c r="H335" s="378">
        <v>54.22</v>
      </c>
      <c r="I335" s="350"/>
      <c r="J335" s="350"/>
      <c r="K335" s="350"/>
      <c r="L335" s="119"/>
      <c r="M335" s="122"/>
      <c r="N335" s="123"/>
      <c r="O335" s="123"/>
      <c r="P335" s="123"/>
      <c r="Q335" s="123"/>
      <c r="R335" s="123"/>
      <c r="S335" s="123"/>
      <c r="T335" s="124"/>
      <c r="AT335" s="120" t="s">
        <v>171</v>
      </c>
      <c r="AU335" s="120" t="s">
        <v>90</v>
      </c>
      <c r="AV335" s="12" t="s">
        <v>90</v>
      </c>
      <c r="AW335" s="12" t="s">
        <v>6</v>
      </c>
      <c r="AX335" s="12" t="s">
        <v>44</v>
      </c>
      <c r="AY335" s="120" t="s">
        <v>163</v>
      </c>
    </row>
    <row r="336" spans="1:65" s="1" customFormat="1" ht="31.5" customHeight="1">
      <c r="A336" s="267"/>
      <c r="B336" s="268"/>
      <c r="C336" s="338" t="s">
        <v>372</v>
      </c>
      <c r="D336" s="338" t="s">
        <v>165</v>
      </c>
      <c r="E336" s="339" t="s">
        <v>377</v>
      </c>
      <c r="F336" s="340" t="s">
        <v>378</v>
      </c>
      <c r="G336" s="341" t="s">
        <v>369</v>
      </c>
      <c r="H336" s="342">
        <v>2.711</v>
      </c>
      <c r="I336" s="107"/>
      <c r="J336" s="343">
        <f>ROUND(I336*H336,2)</f>
        <v>0</v>
      </c>
      <c r="K336" s="340" t="s">
        <v>169</v>
      </c>
      <c r="L336" s="38"/>
      <c r="M336" s="108" t="s">
        <v>5</v>
      </c>
      <c r="N336" s="109" t="s">
        <v>53</v>
      </c>
      <c r="O336" s="39"/>
      <c r="P336" s="110">
        <f>O336*H336</f>
        <v>0</v>
      </c>
      <c r="Q336" s="110">
        <v>0</v>
      </c>
      <c r="R336" s="110">
        <f>Q336*H336</f>
        <v>0</v>
      </c>
      <c r="S336" s="110">
        <v>0</v>
      </c>
      <c r="T336" s="111">
        <f>S336*H336</f>
        <v>0</v>
      </c>
      <c r="AR336" s="24" t="s">
        <v>96</v>
      </c>
      <c r="AT336" s="24" t="s">
        <v>165</v>
      </c>
      <c r="AU336" s="24" t="s">
        <v>90</v>
      </c>
      <c r="AY336" s="24" t="s">
        <v>163</v>
      </c>
      <c r="BE336" s="112">
        <f>IF(N336="základní",J336,0)</f>
        <v>0</v>
      </c>
      <c r="BF336" s="112">
        <f>IF(N336="snížená",J336,0)</f>
        <v>0</v>
      </c>
      <c r="BG336" s="112">
        <f>IF(N336="zákl. přenesená",J336,0)</f>
        <v>0</v>
      </c>
      <c r="BH336" s="112">
        <f>IF(N336="sníž. přenesená",J336,0)</f>
        <v>0</v>
      </c>
      <c r="BI336" s="112">
        <f>IF(N336="nulová",J336,0)</f>
        <v>0</v>
      </c>
      <c r="BJ336" s="24" t="s">
        <v>44</v>
      </c>
      <c r="BK336" s="112">
        <f>ROUND(I336*H336,2)</f>
        <v>0</v>
      </c>
      <c r="BL336" s="24" t="s">
        <v>96</v>
      </c>
      <c r="BM336" s="24" t="s">
        <v>881</v>
      </c>
    </row>
    <row r="337" spans="1:47" s="1" customFormat="1" ht="81">
      <c r="A337" s="267"/>
      <c r="B337" s="268"/>
      <c r="C337" s="267"/>
      <c r="D337" s="362" t="s">
        <v>190</v>
      </c>
      <c r="E337" s="267"/>
      <c r="F337" s="376" t="s">
        <v>380</v>
      </c>
      <c r="G337" s="267"/>
      <c r="H337" s="267"/>
      <c r="I337" s="267"/>
      <c r="J337" s="267"/>
      <c r="K337" s="267"/>
      <c r="L337" s="38"/>
      <c r="M337" s="136"/>
      <c r="N337" s="39"/>
      <c r="O337" s="39"/>
      <c r="P337" s="39"/>
      <c r="Q337" s="39"/>
      <c r="R337" s="39"/>
      <c r="S337" s="39"/>
      <c r="T337" s="60"/>
      <c r="AT337" s="24" t="s">
        <v>190</v>
      </c>
      <c r="AU337" s="24" t="s">
        <v>90</v>
      </c>
    </row>
    <row r="338" spans="1:65" s="1" customFormat="1" ht="31.5" customHeight="1">
      <c r="A338" s="267"/>
      <c r="B338" s="268"/>
      <c r="C338" s="338" t="s">
        <v>10</v>
      </c>
      <c r="D338" s="338" t="s">
        <v>165</v>
      </c>
      <c r="E338" s="339" t="s">
        <v>382</v>
      </c>
      <c r="F338" s="340" t="s">
        <v>383</v>
      </c>
      <c r="G338" s="341" t="s">
        <v>369</v>
      </c>
      <c r="H338" s="342">
        <v>8.133</v>
      </c>
      <c r="I338" s="107"/>
      <c r="J338" s="343">
        <f>ROUND(I338*H338,2)</f>
        <v>0</v>
      </c>
      <c r="K338" s="340" t="s">
        <v>169</v>
      </c>
      <c r="L338" s="38"/>
      <c r="M338" s="108" t="s">
        <v>5</v>
      </c>
      <c r="N338" s="109" t="s">
        <v>53</v>
      </c>
      <c r="O338" s="39"/>
      <c r="P338" s="110">
        <f>O338*H338</f>
        <v>0</v>
      </c>
      <c r="Q338" s="110">
        <v>0</v>
      </c>
      <c r="R338" s="110">
        <f>Q338*H338</f>
        <v>0</v>
      </c>
      <c r="S338" s="110">
        <v>0</v>
      </c>
      <c r="T338" s="111">
        <f>S338*H338</f>
        <v>0</v>
      </c>
      <c r="AR338" s="24" t="s">
        <v>96</v>
      </c>
      <c r="AT338" s="24" t="s">
        <v>165</v>
      </c>
      <c r="AU338" s="24" t="s">
        <v>90</v>
      </c>
      <c r="AY338" s="24" t="s">
        <v>163</v>
      </c>
      <c r="BE338" s="112">
        <f>IF(N338="základní",J338,0)</f>
        <v>0</v>
      </c>
      <c r="BF338" s="112">
        <f>IF(N338="snížená",J338,0)</f>
        <v>0</v>
      </c>
      <c r="BG338" s="112">
        <f>IF(N338="zákl. přenesená",J338,0)</f>
        <v>0</v>
      </c>
      <c r="BH338" s="112">
        <f>IF(N338="sníž. přenesená",J338,0)</f>
        <v>0</v>
      </c>
      <c r="BI338" s="112">
        <f>IF(N338="nulová",J338,0)</f>
        <v>0</v>
      </c>
      <c r="BJ338" s="24" t="s">
        <v>44</v>
      </c>
      <c r="BK338" s="112">
        <f>ROUND(I338*H338,2)</f>
        <v>0</v>
      </c>
      <c r="BL338" s="24" t="s">
        <v>96</v>
      </c>
      <c r="BM338" s="24" t="s">
        <v>882</v>
      </c>
    </row>
    <row r="339" spans="1:47" s="1" customFormat="1" ht="81">
      <c r="A339" s="267"/>
      <c r="B339" s="268"/>
      <c r="C339" s="267"/>
      <c r="D339" s="346" t="s">
        <v>190</v>
      </c>
      <c r="E339" s="267"/>
      <c r="F339" s="366" t="s">
        <v>380</v>
      </c>
      <c r="G339" s="267"/>
      <c r="H339" s="267"/>
      <c r="I339" s="267"/>
      <c r="J339" s="267"/>
      <c r="K339" s="267"/>
      <c r="L339" s="38"/>
      <c r="M339" s="136"/>
      <c r="N339" s="39"/>
      <c r="O339" s="39"/>
      <c r="P339" s="39"/>
      <c r="Q339" s="39"/>
      <c r="R339" s="39"/>
      <c r="S339" s="39"/>
      <c r="T339" s="60"/>
      <c r="AT339" s="24" t="s">
        <v>190</v>
      </c>
      <c r="AU339" s="24" t="s">
        <v>90</v>
      </c>
    </row>
    <row r="340" spans="1:51" s="12" customFormat="1" ht="13.5">
      <c r="A340" s="350"/>
      <c r="B340" s="351"/>
      <c r="C340" s="350"/>
      <c r="D340" s="362" t="s">
        <v>171</v>
      </c>
      <c r="E340" s="350"/>
      <c r="F340" s="377" t="s">
        <v>883</v>
      </c>
      <c r="G340" s="350"/>
      <c r="H340" s="378">
        <v>8.133</v>
      </c>
      <c r="I340" s="350"/>
      <c r="J340" s="350"/>
      <c r="K340" s="350"/>
      <c r="L340" s="119"/>
      <c r="M340" s="122"/>
      <c r="N340" s="123"/>
      <c r="O340" s="123"/>
      <c r="P340" s="123"/>
      <c r="Q340" s="123"/>
      <c r="R340" s="123"/>
      <c r="S340" s="123"/>
      <c r="T340" s="124"/>
      <c r="AT340" s="120" t="s">
        <v>171</v>
      </c>
      <c r="AU340" s="120" t="s">
        <v>90</v>
      </c>
      <c r="AV340" s="12" t="s">
        <v>90</v>
      </c>
      <c r="AW340" s="12" t="s">
        <v>6</v>
      </c>
      <c r="AX340" s="12" t="s">
        <v>44</v>
      </c>
      <c r="AY340" s="120" t="s">
        <v>163</v>
      </c>
    </row>
    <row r="341" spans="1:65" s="1" customFormat="1" ht="22.5" customHeight="1">
      <c r="A341" s="267"/>
      <c r="B341" s="268"/>
      <c r="C341" s="338" t="s">
        <v>381</v>
      </c>
      <c r="D341" s="338" t="s">
        <v>165</v>
      </c>
      <c r="E341" s="339" t="s">
        <v>387</v>
      </c>
      <c r="F341" s="340" t="s">
        <v>388</v>
      </c>
      <c r="G341" s="341" t="s">
        <v>369</v>
      </c>
      <c r="H341" s="342">
        <v>1.757</v>
      </c>
      <c r="I341" s="107"/>
      <c r="J341" s="343">
        <f>ROUND(I341*H341,2)</f>
        <v>0</v>
      </c>
      <c r="K341" s="340" t="s">
        <v>169</v>
      </c>
      <c r="L341" s="38"/>
      <c r="M341" s="108" t="s">
        <v>5</v>
      </c>
      <c r="N341" s="109" t="s">
        <v>53</v>
      </c>
      <c r="O341" s="39"/>
      <c r="P341" s="110">
        <f>O341*H341</f>
        <v>0</v>
      </c>
      <c r="Q341" s="110">
        <v>0</v>
      </c>
      <c r="R341" s="110">
        <f>Q341*H341</f>
        <v>0</v>
      </c>
      <c r="S341" s="110">
        <v>0</v>
      </c>
      <c r="T341" s="111">
        <f>S341*H341</f>
        <v>0</v>
      </c>
      <c r="AR341" s="24" t="s">
        <v>96</v>
      </c>
      <c r="AT341" s="24" t="s">
        <v>165</v>
      </c>
      <c r="AU341" s="24" t="s">
        <v>90</v>
      </c>
      <c r="AY341" s="24" t="s">
        <v>163</v>
      </c>
      <c r="BE341" s="112">
        <f>IF(N341="základní",J341,0)</f>
        <v>0</v>
      </c>
      <c r="BF341" s="112">
        <f>IF(N341="snížená",J341,0)</f>
        <v>0</v>
      </c>
      <c r="BG341" s="112">
        <f>IF(N341="zákl. přenesená",J341,0)</f>
        <v>0</v>
      </c>
      <c r="BH341" s="112">
        <f>IF(N341="sníž. přenesená",J341,0)</f>
        <v>0</v>
      </c>
      <c r="BI341" s="112">
        <f>IF(N341="nulová",J341,0)</f>
        <v>0</v>
      </c>
      <c r="BJ341" s="24" t="s">
        <v>44</v>
      </c>
      <c r="BK341" s="112">
        <f>ROUND(I341*H341,2)</f>
        <v>0</v>
      </c>
      <c r="BL341" s="24" t="s">
        <v>96</v>
      </c>
      <c r="BM341" s="24" t="s">
        <v>884</v>
      </c>
    </row>
    <row r="342" spans="1:47" s="1" customFormat="1" ht="67.5">
      <c r="A342" s="267"/>
      <c r="B342" s="268"/>
      <c r="C342" s="267"/>
      <c r="D342" s="362" t="s">
        <v>190</v>
      </c>
      <c r="E342" s="267"/>
      <c r="F342" s="376" t="s">
        <v>390</v>
      </c>
      <c r="G342" s="267"/>
      <c r="H342" s="267"/>
      <c r="I342" s="267"/>
      <c r="J342" s="267"/>
      <c r="K342" s="267"/>
      <c r="L342" s="38"/>
      <c r="M342" s="136"/>
      <c r="N342" s="39"/>
      <c r="O342" s="39"/>
      <c r="P342" s="39"/>
      <c r="Q342" s="39"/>
      <c r="R342" s="39"/>
      <c r="S342" s="39"/>
      <c r="T342" s="60"/>
      <c r="AT342" s="24" t="s">
        <v>190</v>
      </c>
      <c r="AU342" s="24" t="s">
        <v>90</v>
      </c>
    </row>
    <row r="343" spans="1:65" s="1" customFormat="1" ht="22.5" customHeight="1">
      <c r="A343" s="267"/>
      <c r="B343" s="268"/>
      <c r="C343" s="338" t="s">
        <v>386</v>
      </c>
      <c r="D343" s="338" t="s">
        <v>165</v>
      </c>
      <c r="E343" s="339" t="s">
        <v>392</v>
      </c>
      <c r="F343" s="340" t="s">
        <v>393</v>
      </c>
      <c r="G343" s="341" t="s">
        <v>369</v>
      </c>
      <c r="H343" s="342">
        <v>0.602</v>
      </c>
      <c r="I343" s="107"/>
      <c r="J343" s="343">
        <f>ROUND(I343*H343,2)</f>
        <v>0</v>
      </c>
      <c r="K343" s="340" t="s">
        <v>169</v>
      </c>
      <c r="L343" s="38"/>
      <c r="M343" s="108" t="s">
        <v>5</v>
      </c>
      <c r="N343" s="109" t="s">
        <v>53</v>
      </c>
      <c r="O343" s="39"/>
      <c r="P343" s="110">
        <f>O343*H343</f>
        <v>0</v>
      </c>
      <c r="Q343" s="110">
        <v>0</v>
      </c>
      <c r="R343" s="110">
        <f>Q343*H343</f>
        <v>0</v>
      </c>
      <c r="S343" s="110">
        <v>0</v>
      </c>
      <c r="T343" s="111">
        <f>S343*H343</f>
        <v>0</v>
      </c>
      <c r="AR343" s="24" t="s">
        <v>96</v>
      </c>
      <c r="AT343" s="24" t="s">
        <v>165</v>
      </c>
      <c r="AU343" s="24" t="s">
        <v>90</v>
      </c>
      <c r="AY343" s="24" t="s">
        <v>163</v>
      </c>
      <c r="BE343" s="112">
        <f>IF(N343="základní",J343,0)</f>
        <v>0</v>
      </c>
      <c r="BF343" s="112">
        <f>IF(N343="snížená",J343,0)</f>
        <v>0</v>
      </c>
      <c r="BG343" s="112">
        <f>IF(N343="zákl. přenesená",J343,0)</f>
        <v>0</v>
      </c>
      <c r="BH343" s="112">
        <f>IF(N343="sníž. přenesená",J343,0)</f>
        <v>0</v>
      </c>
      <c r="BI343" s="112">
        <f>IF(N343="nulová",J343,0)</f>
        <v>0</v>
      </c>
      <c r="BJ343" s="24" t="s">
        <v>44</v>
      </c>
      <c r="BK343" s="112">
        <f>ROUND(I343*H343,2)</f>
        <v>0</v>
      </c>
      <c r="BL343" s="24" t="s">
        <v>96</v>
      </c>
      <c r="BM343" s="24" t="s">
        <v>885</v>
      </c>
    </row>
    <row r="344" spans="1:47" s="1" customFormat="1" ht="67.5">
      <c r="A344" s="267"/>
      <c r="B344" s="268"/>
      <c r="C344" s="267"/>
      <c r="D344" s="362" t="s">
        <v>190</v>
      </c>
      <c r="E344" s="267"/>
      <c r="F344" s="376" t="s">
        <v>390</v>
      </c>
      <c r="G344" s="267"/>
      <c r="H344" s="267"/>
      <c r="I344" s="267"/>
      <c r="J344" s="267"/>
      <c r="K344" s="267"/>
      <c r="L344" s="38"/>
      <c r="M344" s="136"/>
      <c r="N344" s="39"/>
      <c r="O344" s="39"/>
      <c r="P344" s="39"/>
      <c r="Q344" s="39"/>
      <c r="R344" s="39"/>
      <c r="S344" s="39"/>
      <c r="T344" s="60"/>
      <c r="AT344" s="24" t="s">
        <v>190</v>
      </c>
      <c r="AU344" s="24" t="s">
        <v>90</v>
      </c>
    </row>
    <row r="345" spans="1:65" s="1" customFormat="1" ht="22.5" customHeight="1">
      <c r="A345" s="267"/>
      <c r="B345" s="268"/>
      <c r="C345" s="338" t="s">
        <v>391</v>
      </c>
      <c r="D345" s="338" t="s">
        <v>165</v>
      </c>
      <c r="E345" s="339" t="s">
        <v>396</v>
      </c>
      <c r="F345" s="340" t="s">
        <v>397</v>
      </c>
      <c r="G345" s="341" t="s">
        <v>369</v>
      </c>
      <c r="H345" s="342">
        <v>0.361</v>
      </c>
      <c r="I345" s="107"/>
      <c r="J345" s="343">
        <f>ROUND(I345*H345,2)</f>
        <v>0</v>
      </c>
      <c r="K345" s="340" t="s">
        <v>5</v>
      </c>
      <c r="L345" s="38"/>
      <c r="M345" s="108" t="s">
        <v>5</v>
      </c>
      <c r="N345" s="109" t="s">
        <v>53</v>
      </c>
      <c r="O345" s="39"/>
      <c r="P345" s="110">
        <f>O345*H345</f>
        <v>0</v>
      </c>
      <c r="Q345" s="110">
        <v>0</v>
      </c>
      <c r="R345" s="110">
        <f>Q345*H345</f>
        <v>0</v>
      </c>
      <c r="S345" s="110">
        <v>0</v>
      </c>
      <c r="T345" s="111">
        <f>S345*H345</f>
        <v>0</v>
      </c>
      <c r="AR345" s="24" t="s">
        <v>96</v>
      </c>
      <c r="AT345" s="24" t="s">
        <v>165</v>
      </c>
      <c r="AU345" s="24" t="s">
        <v>90</v>
      </c>
      <c r="AY345" s="24" t="s">
        <v>163</v>
      </c>
      <c r="BE345" s="112">
        <f>IF(N345="základní",J345,0)</f>
        <v>0</v>
      </c>
      <c r="BF345" s="112">
        <f>IF(N345="snížená",J345,0)</f>
        <v>0</v>
      </c>
      <c r="BG345" s="112">
        <f>IF(N345="zákl. přenesená",J345,0)</f>
        <v>0</v>
      </c>
      <c r="BH345" s="112">
        <f>IF(N345="sníž. přenesená",J345,0)</f>
        <v>0</v>
      </c>
      <c r="BI345" s="112">
        <f>IF(N345="nulová",J345,0)</f>
        <v>0</v>
      </c>
      <c r="BJ345" s="24" t="s">
        <v>44</v>
      </c>
      <c r="BK345" s="112">
        <f>ROUND(I345*H345,2)</f>
        <v>0</v>
      </c>
      <c r="BL345" s="24" t="s">
        <v>96</v>
      </c>
      <c r="BM345" s="24" t="s">
        <v>886</v>
      </c>
    </row>
    <row r="346" spans="1:63" s="10" customFormat="1" ht="29.85" customHeight="1">
      <c r="A346" s="330"/>
      <c r="B346" s="331"/>
      <c r="C346" s="330"/>
      <c r="D346" s="335" t="s">
        <v>81</v>
      </c>
      <c r="E346" s="336" t="s">
        <v>399</v>
      </c>
      <c r="F346" s="336" t="s">
        <v>400</v>
      </c>
      <c r="G346" s="330"/>
      <c r="H346" s="330"/>
      <c r="I346" s="330"/>
      <c r="J346" s="337">
        <f>BK346</f>
        <v>0</v>
      </c>
      <c r="K346" s="330"/>
      <c r="L346" s="99"/>
      <c r="M346" s="101"/>
      <c r="N346" s="102"/>
      <c r="O346" s="102"/>
      <c r="P346" s="103">
        <f>SUM(P347:P350)</f>
        <v>0</v>
      </c>
      <c r="Q346" s="102"/>
      <c r="R346" s="103">
        <f>SUM(R347:R350)</f>
        <v>0</v>
      </c>
      <c r="S346" s="102"/>
      <c r="T346" s="104">
        <f>SUM(T347:T350)</f>
        <v>0</v>
      </c>
      <c r="AR346" s="100" t="s">
        <v>44</v>
      </c>
      <c r="AT346" s="105" t="s">
        <v>81</v>
      </c>
      <c r="AU346" s="105" t="s">
        <v>44</v>
      </c>
      <c r="AY346" s="100" t="s">
        <v>163</v>
      </c>
      <c r="BK346" s="106">
        <f>SUM(BK347:BK350)</f>
        <v>0</v>
      </c>
    </row>
    <row r="347" spans="1:65" s="1" customFormat="1" ht="44.25" customHeight="1">
      <c r="A347" s="267"/>
      <c r="B347" s="268"/>
      <c r="C347" s="338" t="s">
        <v>395</v>
      </c>
      <c r="D347" s="338" t="s">
        <v>165</v>
      </c>
      <c r="E347" s="339" t="s">
        <v>887</v>
      </c>
      <c r="F347" s="340" t="s">
        <v>888</v>
      </c>
      <c r="G347" s="341" t="s">
        <v>369</v>
      </c>
      <c r="H347" s="342">
        <v>7.829</v>
      </c>
      <c r="I347" s="107"/>
      <c r="J347" s="343">
        <f>ROUND(I347*H347,2)</f>
        <v>0</v>
      </c>
      <c r="K347" s="340" t="s">
        <v>169</v>
      </c>
      <c r="L347" s="38"/>
      <c r="M347" s="108" t="s">
        <v>5</v>
      </c>
      <c r="N347" s="109" t="s">
        <v>53</v>
      </c>
      <c r="O347" s="39"/>
      <c r="P347" s="110">
        <f>O347*H347</f>
        <v>0</v>
      </c>
      <c r="Q347" s="110">
        <v>0</v>
      </c>
      <c r="R347" s="110">
        <f>Q347*H347</f>
        <v>0</v>
      </c>
      <c r="S347" s="110">
        <v>0</v>
      </c>
      <c r="T347" s="111">
        <f>S347*H347</f>
        <v>0</v>
      </c>
      <c r="AR347" s="24" t="s">
        <v>96</v>
      </c>
      <c r="AT347" s="24" t="s">
        <v>165</v>
      </c>
      <c r="AU347" s="24" t="s">
        <v>90</v>
      </c>
      <c r="AY347" s="24" t="s">
        <v>163</v>
      </c>
      <c r="BE347" s="112">
        <f>IF(N347="základní",J347,0)</f>
        <v>0</v>
      </c>
      <c r="BF347" s="112">
        <f>IF(N347="snížená",J347,0)</f>
        <v>0</v>
      </c>
      <c r="BG347" s="112">
        <f>IF(N347="zákl. přenesená",J347,0)</f>
        <v>0</v>
      </c>
      <c r="BH347" s="112">
        <f>IF(N347="sníž. přenesená",J347,0)</f>
        <v>0</v>
      </c>
      <c r="BI347" s="112">
        <f>IF(N347="nulová",J347,0)</f>
        <v>0</v>
      </c>
      <c r="BJ347" s="24" t="s">
        <v>44</v>
      </c>
      <c r="BK347" s="112">
        <f>ROUND(I347*H347,2)</f>
        <v>0</v>
      </c>
      <c r="BL347" s="24" t="s">
        <v>96</v>
      </c>
      <c r="BM347" s="24" t="s">
        <v>889</v>
      </c>
    </row>
    <row r="348" spans="1:47" s="1" customFormat="1" ht="81">
      <c r="A348" s="267"/>
      <c r="B348" s="268"/>
      <c r="C348" s="267"/>
      <c r="D348" s="362" t="s">
        <v>190</v>
      </c>
      <c r="E348" s="267"/>
      <c r="F348" s="376" t="s">
        <v>405</v>
      </c>
      <c r="G348" s="267"/>
      <c r="H348" s="267"/>
      <c r="I348" s="267"/>
      <c r="J348" s="267"/>
      <c r="K348" s="267"/>
      <c r="L348" s="38"/>
      <c r="M348" s="136"/>
      <c r="N348" s="39"/>
      <c r="O348" s="39"/>
      <c r="P348" s="39"/>
      <c r="Q348" s="39"/>
      <c r="R348" s="39"/>
      <c r="S348" s="39"/>
      <c r="T348" s="60"/>
      <c r="AT348" s="24" t="s">
        <v>190</v>
      </c>
      <c r="AU348" s="24" t="s">
        <v>90</v>
      </c>
    </row>
    <row r="349" spans="1:65" s="1" customFormat="1" ht="44.25" customHeight="1">
      <c r="A349" s="267"/>
      <c r="B349" s="268"/>
      <c r="C349" s="338" t="s">
        <v>401</v>
      </c>
      <c r="D349" s="338" t="s">
        <v>165</v>
      </c>
      <c r="E349" s="339" t="s">
        <v>407</v>
      </c>
      <c r="F349" s="340" t="s">
        <v>408</v>
      </c>
      <c r="G349" s="341" t="s">
        <v>369</v>
      </c>
      <c r="H349" s="342">
        <v>7.829</v>
      </c>
      <c r="I349" s="107"/>
      <c r="J349" s="343">
        <f>ROUND(I349*H349,2)</f>
        <v>0</v>
      </c>
      <c r="K349" s="340" t="s">
        <v>169</v>
      </c>
      <c r="L349" s="38"/>
      <c r="M349" s="108" t="s">
        <v>5</v>
      </c>
      <c r="N349" s="109" t="s">
        <v>53</v>
      </c>
      <c r="O349" s="39"/>
      <c r="P349" s="110">
        <f>O349*H349</f>
        <v>0</v>
      </c>
      <c r="Q349" s="110">
        <v>0</v>
      </c>
      <c r="R349" s="110">
        <f>Q349*H349</f>
        <v>0</v>
      </c>
      <c r="S349" s="110">
        <v>0</v>
      </c>
      <c r="T349" s="111">
        <f>S349*H349</f>
        <v>0</v>
      </c>
      <c r="AR349" s="24" t="s">
        <v>96</v>
      </c>
      <c r="AT349" s="24" t="s">
        <v>165</v>
      </c>
      <c r="AU349" s="24" t="s">
        <v>90</v>
      </c>
      <c r="AY349" s="24" t="s">
        <v>163</v>
      </c>
      <c r="BE349" s="112">
        <f>IF(N349="základní",J349,0)</f>
        <v>0</v>
      </c>
      <c r="BF349" s="112">
        <f>IF(N349="snížená",J349,0)</f>
        <v>0</v>
      </c>
      <c r="BG349" s="112">
        <f>IF(N349="zákl. přenesená",J349,0)</f>
        <v>0</v>
      </c>
      <c r="BH349" s="112">
        <f>IF(N349="sníž. přenesená",J349,0)</f>
        <v>0</v>
      </c>
      <c r="BI349" s="112">
        <f>IF(N349="nulová",J349,0)</f>
        <v>0</v>
      </c>
      <c r="BJ349" s="24" t="s">
        <v>44</v>
      </c>
      <c r="BK349" s="112">
        <f>ROUND(I349*H349,2)</f>
        <v>0</v>
      </c>
      <c r="BL349" s="24" t="s">
        <v>96</v>
      </c>
      <c r="BM349" s="24" t="s">
        <v>890</v>
      </c>
    </row>
    <row r="350" spans="1:47" s="1" customFormat="1" ht="81">
      <c r="A350" s="267"/>
      <c r="B350" s="268"/>
      <c r="C350" s="267"/>
      <c r="D350" s="346" t="s">
        <v>190</v>
      </c>
      <c r="E350" s="267"/>
      <c r="F350" s="366" t="s">
        <v>405</v>
      </c>
      <c r="G350" s="267"/>
      <c r="H350" s="267"/>
      <c r="I350" s="267"/>
      <c r="J350" s="267"/>
      <c r="K350" s="267"/>
      <c r="L350" s="38"/>
      <c r="M350" s="136"/>
      <c r="N350" s="39"/>
      <c r="O350" s="39"/>
      <c r="P350" s="39"/>
      <c r="Q350" s="39"/>
      <c r="R350" s="39"/>
      <c r="S350" s="39"/>
      <c r="T350" s="60"/>
      <c r="AT350" s="24" t="s">
        <v>190</v>
      </c>
      <c r="AU350" s="24" t="s">
        <v>90</v>
      </c>
    </row>
    <row r="351" spans="1:63" s="10" customFormat="1" ht="37.35" customHeight="1">
      <c r="A351" s="330"/>
      <c r="B351" s="331"/>
      <c r="C351" s="330"/>
      <c r="D351" s="332" t="s">
        <v>81</v>
      </c>
      <c r="E351" s="333" t="s">
        <v>410</v>
      </c>
      <c r="F351" s="333" t="s">
        <v>411</v>
      </c>
      <c r="G351" s="330"/>
      <c r="H351" s="330"/>
      <c r="I351" s="330"/>
      <c r="J351" s="334">
        <f>BK351</f>
        <v>0</v>
      </c>
      <c r="K351" s="330"/>
      <c r="L351" s="99"/>
      <c r="M351" s="101"/>
      <c r="N351" s="102"/>
      <c r="O351" s="102"/>
      <c r="P351" s="103">
        <f>P352+P445+P471+P556</f>
        <v>0</v>
      </c>
      <c r="Q351" s="102"/>
      <c r="R351" s="103">
        <f>R352+R445+R471+R556</f>
        <v>0.7524883600000001</v>
      </c>
      <c r="S351" s="102"/>
      <c r="T351" s="104">
        <f>T352+T445+T471+T556</f>
        <v>0.05945194</v>
      </c>
      <c r="AR351" s="100" t="s">
        <v>90</v>
      </c>
      <c r="AT351" s="105" t="s">
        <v>81</v>
      </c>
      <c r="AU351" s="105" t="s">
        <v>82</v>
      </c>
      <c r="AY351" s="100" t="s">
        <v>163</v>
      </c>
      <c r="BK351" s="106">
        <f>BK352+BK445+BK471+BK556</f>
        <v>0</v>
      </c>
    </row>
    <row r="352" spans="1:63" s="10" customFormat="1" ht="19.9" customHeight="1">
      <c r="A352" s="330"/>
      <c r="B352" s="331"/>
      <c r="C352" s="330"/>
      <c r="D352" s="335" t="s">
        <v>81</v>
      </c>
      <c r="E352" s="336" t="s">
        <v>412</v>
      </c>
      <c r="F352" s="336" t="s">
        <v>413</v>
      </c>
      <c r="G352" s="330"/>
      <c r="H352" s="330"/>
      <c r="I352" s="330"/>
      <c r="J352" s="337">
        <f>BK352</f>
        <v>0</v>
      </c>
      <c r="K352" s="330"/>
      <c r="L352" s="99"/>
      <c r="M352" s="101"/>
      <c r="N352" s="102"/>
      <c r="O352" s="102"/>
      <c r="P352" s="103">
        <f>SUM(P353:P444)</f>
        <v>0</v>
      </c>
      <c r="Q352" s="102"/>
      <c r="R352" s="103">
        <f>SUM(R353:R444)</f>
        <v>0.6014999999999999</v>
      </c>
      <c r="S352" s="102"/>
      <c r="T352" s="104">
        <f>SUM(T353:T444)</f>
        <v>0</v>
      </c>
      <c r="AR352" s="100" t="s">
        <v>90</v>
      </c>
      <c r="AT352" s="105" t="s">
        <v>81</v>
      </c>
      <c r="AU352" s="105" t="s">
        <v>44</v>
      </c>
      <c r="AY352" s="100" t="s">
        <v>163</v>
      </c>
      <c r="BK352" s="106">
        <f>SUM(BK353:BK444)</f>
        <v>0</v>
      </c>
    </row>
    <row r="353" spans="1:65" s="1" customFormat="1" ht="31.5" customHeight="1">
      <c r="A353" s="267"/>
      <c r="B353" s="268"/>
      <c r="C353" s="338" t="s">
        <v>406</v>
      </c>
      <c r="D353" s="338" t="s">
        <v>165</v>
      </c>
      <c r="E353" s="339" t="s">
        <v>415</v>
      </c>
      <c r="F353" s="340" t="s">
        <v>416</v>
      </c>
      <c r="G353" s="341" t="s">
        <v>168</v>
      </c>
      <c r="H353" s="342">
        <v>3</v>
      </c>
      <c r="I353" s="107"/>
      <c r="J353" s="343">
        <f>ROUND(I353*H353,2)</f>
        <v>0</v>
      </c>
      <c r="K353" s="340" t="s">
        <v>169</v>
      </c>
      <c r="L353" s="38"/>
      <c r="M353" s="108" t="s">
        <v>5</v>
      </c>
      <c r="N353" s="109" t="s">
        <v>53</v>
      </c>
      <c r="O353" s="39"/>
      <c r="P353" s="110">
        <f>O353*H353</f>
        <v>0</v>
      </c>
      <c r="Q353" s="110">
        <v>0</v>
      </c>
      <c r="R353" s="110">
        <f>Q353*H353</f>
        <v>0</v>
      </c>
      <c r="S353" s="110">
        <v>0</v>
      </c>
      <c r="T353" s="111">
        <f>S353*H353</f>
        <v>0</v>
      </c>
      <c r="AR353" s="24" t="s">
        <v>333</v>
      </c>
      <c r="AT353" s="24" t="s">
        <v>165</v>
      </c>
      <c r="AU353" s="24" t="s">
        <v>90</v>
      </c>
      <c r="AY353" s="24" t="s">
        <v>163</v>
      </c>
      <c r="BE353" s="112">
        <f>IF(N353="základní",J353,0)</f>
        <v>0</v>
      </c>
      <c r="BF353" s="112">
        <f>IF(N353="snížená",J353,0)</f>
        <v>0</v>
      </c>
      <c r="BG353" s="112">
        <f>IF(N353="zákl. přenesená",J353,0)</f>
        <v>0</v>
      </c>
      <c r="BH353" s="112">
        <f>IF(N353="sníž. přenesená",J353,0)</f>
        <v>0</v>
      </c>
      <c r="BI353" s="112">
        <f>IF(N353="nulová",J353,0)</f>
        <v>0</v>
      </c>
      <c r="BJ353" s="24" t="s">
        <v>44</v>
      </c>
      <c r="BK353" s="112">
        <f>ROUND(I353*H353,2)</f>
        <v>0</v>
      </c>
      <c r="BL353" s="24" t="s">
        <v>333</v>
      </c>
      <c r="BM353" s="24" t="s">
        <v>891</v>
      </c>
    </row>
    <row r="354" spans="1:47" s="1" customFormat="1" ht="148.5">
      <c r="A354" s="267"/>
      <c r="B354" s="268"/>
      <c r="C354" s="267"/>
      <c r="D354" s="346" t="s">
        <v>190</v>
      </c>
      <c r="E354" s="267"/>
      <c r="F354" s="366" t="s">
        <v>418</v>
      </c>
      <c r="G354" s="267"/>
      <c r="H354" s="267"/>
      <c r="I354" s="267"/>
      <c r="J354" s="267"/>
      <c r="K354" s="267"/>
      <c r="L354" s="38"/>
      <c r="M354" s="136"/>
      <c r="N354" s="39"/>
      <c r="O354" s="39"/>
      <c r="P354" s="39"/>
      <c r="Q354" s="39"/>
      <c r="R354" s="39"/>
      <c r="S354" s="39"/>
      <c r="T354" s="60"/>
      <c r="AT354" s="24" t="s">
        <v>190</v>
      </c>
      <c r="AU354" s="24" t="s">
        <v>90</v>
      </c>
    </row>
    <row r="355" spans="1:51" s="11" customFormat="1" ht="13.5">
      <c r="A355" s="344"/>
      <c r="B355" s="345"/>
      <c r="C355" s="344"/>
      <c r="D355" s="346" t="s">
        <v>171</v>
      </c>
      <c r="E355" s="347" t="s">
        <v>5</v>
      </c>
      <c r="F355" s="348" t="s">
        <v>172</v>
      </c>
      <c r="G355" s="344"/>
      <c r="H355" s="349" t="s">
        <v>5</v>
      </c>
      <c r="I355" s="344"/>
      <c r="J355" s="344"/>
      <c r="K355" s="344"/>
      <c r="L355" s="113"/>
      <c r="M355" s="116"/>
      <c r="N355" s="117"/>
      <c r="O355" s="117"/>
      <c r="P355" s="117"/>
      <c r="Q355" s="117"/>
      <c r="R355" s="117"/>
      <c r="S355" s="117"/>
      <c r="T355" s="118"/>
      <c r="AT355" s="114" t="s">
        <v>171</v>
      </c>
      <c r="AU355" s="114" t="s">
        <v>90</v>
      </c>
      <c r="AV355" s="11" t="s">
        <v>44</v>
      </c>
      <c r="AW355" s="11" t="s">
        <v>42</v>
      </c>
      <c r="AX355" s="11" t="s">
        <v>82</v>
      </c>
      <c r="AY355" s="114" t="s">
        <v>163</v>
      </c>
    </row>
    <row r="356" spans="1:51" s="12" customFormat="1" ht="13.5">
      <c r="A356" s="350"/>
      <c r="B356" s="351"/>
      <c r="C356" s="350"/>
      <c r="D356" s="346" t="s">
        <v>171</v>
      </c>
      <c r="E356" s="352" t="s">
        <v>5</v>
      </c>
      <c r="F356" s="353" t="s">
        <v>825</v>
      </c>
      <c r="G356" s="350"/>
      <c r="H356" s="354">
        <v>1</v>
      </c>
      <c r="I356" s="350"/>
      <c r="J356" s="350"/>
      <c r="K356" s="350"/>
      <c r="L356" s="119"/>
      <c r="M356" s="122"/>
      <c r="N356" s="123"/>
      <c r="O356" s="123"/>
      <c r="P356" s="123"/>
      <c r="Q356" s="123"/>
      <c r="R356" s="123"/>
      <c r="S356" s="123"/>
      <c r="T356" s="124"/>
      <c r="AT356" s="120" t="s">
        <v>171</v>
      </c>
      <c r="AU356" s="120" t="s">
        <v>90</v>
      </c>
      <c r="AV356" s="12" t="s">
        <v>90</v>
      </c>
      <c r="AW356" s="12" t="s">
        <v>42</v>
      </c>
      <c r="AX356" s="12" t="s">
        <v>82</v>
      </c>
      <c r="AY356" s="120" t="s">
        <v>163</v>
      </c>
    </row>
    <row r="357" spans="1:51" s="12" customFormat="1" ht="13.5">
      <c r="A357" s="350"/>
      <c r="B357" s="351"/>
      <c r="C357" s="350"/>
      <c r="D357" s="346" t="s">
        <v>171</v>
      </c>
      <c r="E357" s="352" t="s">
        <v>5</v>
      </c>
      <c r="F357" s="353" t="s">
        <v>826</v>
      </c>
      <c r="G357" s="350"/>
      <c r="H357" s="354">
        <v>1</v>
      </c>
      <c r="I357" s="350"/>
      <c r="J357" s="350"/>
      <c r="K357" s="350"/>
      <c r="L357" s="119"/>
      <c r="M357" s="122"/>
      <c r="N357" s="123"/>
      <c r="O357" s="123"/>
      <c r="P357" s="123"/>
      <c r="Q357" s="123"/>
      <c r="R357" s="123"/>
      <c r="S357" s="123"/>
      <c r="T357" s="124"/>
      <c r="AT357" s="120" t="s">
        <v>171</v>
      </c>
      <c r="AU357" s="120" t="s">
        <v>90</v>
      </c>
      <c r="AV357" s="12" t="s">
        <v>90</v>
      </c>
      <c r="AW357" s="12" t="s">
        <v>42</v>
      </c>
      <c r="AX357" s="12" t="s">
        <v>82</v>
      </c>
      <c r="AY357" s="120" t="s">
        <v>163</v>
      </c>
    </row>
    <row r="358" spans="1:51" s="12" customFormat="1" ht="13.5">
      <c r="A358" s="350"/>
      <c r="B358" s="351"/>
      <c r="C358" s="350"/>
      <c r="D358" s="346" t="s">
        <v>171</v>
      </c>
      <c r="E358" s="352" t="s">
        <v>5</v>
      </c>
      <c r="F358" s="353" t="s">
        <v>828</v>
      </c>
      <c r="G358" s="350"/>
      <c r="H358" s="354">
        <v>1</v>
      </c>
      <c r="I358" s="350"/>
      <c r="J358" s="350"/>
      <c r="K358" s="350"/>
      <c r="L358" s="119"/>
      <c r="M358" s="122"/>
      <c r="N358" s="123"/>
      <c r="O358" s="123"/>
      <c r="P358" s="123"/>
      <c r="Q358" s="123"/>
      <c r="R358" s="123"/>
      <c r="S358" s="123"/>
      <c r="T358" s="124"/>
      <c r="AT358" s="120" t="s">
        <v>171</v>
      </c>
      <c r="AU358" s="120" t="s">
        <v>90</v>
      </c>
      <c r="AV358" s="12" t="s">
        <v>90</v>
      </c>
      <c r="AW358" s="12" t="s">
        <v>42</v>
      </c>
      <c r="AX358" s="12" t="s">
        <v>82</v>
      </c>
      <c r="AY358" s="120" t="s">
        <v>163</v>
      </c>
    </row>
    <row r="359" spans="1:51" s="13" customFormat="1" ht="13.5">
      <c r="A359" s="355"/>
      <c r="B359" s="356"/>
      <c r="C359" s="355"/>
      <c r="D359" s="346" t="s">
        <v>171</v>
      </c>
      <c r="E359" s="357" t="s">
        <v>5</v>
      </c>
      <c r="F359" s="358" t="s">
        <v>179</v>
      </c>
      <c r="G359" s="355"/>
      <c r="H359" s="359">
        <v>3</v>
      </c>
      <c r="I359" s="355"/>
      <c r="J359" s="355"/>
      <c r="K359" s="355"/>
      <c r="L359" s="125"/>
      <c r="M359" s="127"/>
      <c r="N359" s="128"/>
      <c r="O359" s="128"/>
      <c r="P359" s="128"/>
      <c r="Q359" s="128"/>
      <c r="R359" s="128"/>
      <c r="S359" s="128"/>
      <c r="T359" s="129"/>
      <c r="AT359" s="126" t="s">
        <v>171</v>
      </c>
      <c r="AU359" s="126" t="s">
        <v>90</v>
      </c>
      <c r="AV359" s="13" t="s">
        <v>93</v>
      </c>
      <c r="AW359" s="13" t="s">
        <v>42</v>
      </c>
      <c r="AX359" s="13" t="s">
        <v>82</v>
      </c>
      <c r="AY359" s="126" t="s">
        <v>163</v>
      </c>
    </row>
    <row r="360" spans="1:51" s="14" customFormat="1" ht="13.5">
      <c r="A360" s="360"/>
      <c r="B360" s="361"/>
      <c r="C360" s="360"/>
      <c r="D360" s="362" t="s">
        <v>171</v>
      </c>
      <c r="E360" s="363" t="s">
        <v>5</v>
      </c>
      <c r="F360" s="364" t="s">
        <v>185</v>
      </c>
      <c r="G360" s="360"/>
      <c r="H360" s="365">
        <v>3</v>
      </c>
      <c r="I360" s="360"/>
      <c r="J360" s="360"/>
      <c r="K360" s="360"/>
      <c r="L360" s="130"/>
      <c r="M360" s="131"/>
      <c r="N360" s="132"/>
      <c r="O360" s="132"/>
      <c r="P360" s="132"/>
      <c r="Q360" s="132"/>
      <c r="R360" s="132"/>
      <c r="S360" s="132"/>
      <c r="T360" s="133"/>
      <c r="AT360" s="134" t="s">
        <v>171</v>
      </c>
      <c r="AU360" s="134" t="s">
        <v>90</v>
      </c>
      <c r="AV360" s="14" t="s">
        <v>96</v>
      </c>
      <c r="AW360" s="14" t="s">
        <v>42</v>
      </c>
      <c r="AX360" s="14" t="s">
        <v>44</v>
      </c>
      <c r="AY360" s="134" t="s">
        <v>163</v>
      </c>
    </row>
    <row r="361" spans="1:65" s="1" customFormat="1" ht="22.5" customHeight="1">
      <c r="A361" s="267"/>
      <c r="B361" s="268"/>
      <c r="C361" s="367" t="s">
        <v>414</v>
      </c>
      <c r="D361" s="367" t="s">
        <v>256</v>
      </c>
      <c r="E361" s="368" t="s">
        <v>421</v>
      </c>
      <c r="F361" s="369" t="s">
        <v>422</v>
      </c>
      <c r="G361" s="370" t="s">
        <v>168</v>
      </c>
      <c r="H361" s="371">
        <v>3</v>
      </c>
      <c r="I361" s="137"/>
      <c r="J361" s="372">
        <f>ROUND(I361*H361,2)</f>
        <v>0</v>
      </c>
      <c r="K361" s="369" t="s">
        <v>169</v>
      </c>
      <c r="L361" s="138"/>
      <c r="M361" s="139" t="s">
        <v>5</v>
      </c>
      <c r="N361" s="140" t="s">
        <v>53</v>
      </c>
      <c r="O361" s="39"/>
      <c r="P361" s="110">
        <f>O361*H361</f>
        <v>0</v>
      </c>
      <c r="Q361" s="110">
        <v>0.025</v>
      </c>
      <c r="R361" s="110">
        <f>Q361*H361</f>
        <v>0.07500000000000001</v>
      </c>
      <c r="S361" s="110">
        <v>0</v>
      </c>
      <c r="T361" s="111">
        <f>S361*H361</f>
        <v>0</v>
      </c>
      <c r="AR361" s="24" t="s">
        <v>423</v>
      </c>
      <c r="AT361" s="24" t="s">
        <v>256</v>
      </c>
      <c r="AU361" s="24" t="s">
        <v>90</v>
      </c>
      <c r="AY361" s="24" t="s">
        <v>163</v>
      </c>
      <c r="BE361" s="112">
        <f>IF(N361="základní",J361,0)</f>
        <v>0</v>
      </c>
      <c r="BF361" s="112">
        <f>IF(N361="snížená",J361,0)</f>
        <v>0</v>
      </c>
      <c r="BG361" s="112">
        <f>IF(N361="zákl. přenesená",J361,0)</f>
        <v>0</v>
      </c>
      <c r="BH361" s="112">
        <f>IF(N361="sníž. přenesená",J361,0)</f>
        <v>0</v>
      </c>
      <c r="BI361" s="112">
        <f>IF(N361="nulová",J361,0)</f>
        <v>0</v>
      </c>
      <c r="BJ361" s="24" t="s">
        <v>44</v>
      </c>
      <c r="BK361" s="112">
        <f>ROUND(I361*H361,2)</f>
        <v>0</v>
      </c>
      <c r="BL361" s="24" t="s">
        <v>333</v>
      </c>
      <c r="BM361" s="24" t="s">
        <v>892</v>
      </c>
    </row>
    <row r="362" spans="1:65" s="1" customFormat="1" ht="31.5" customHeight="1">
      <c r="A362" s="267"/>
      <c r="B362" s="268"/>
      <c r="C362" s="338" t="s">
        <v>420</v>
      </c>
      <c r="D362" s="338" t="s">
        <v>165</v>
      </c>
      <c r="E362" s="339" t="s">
        <v>426</v>
      </c>
      <c r="F362" s="340" t="s">
        <v>427</v>
      </c>
      <c r="G362" s="341" t="s">
        <v>168</v>
      </c>
      <c r="H362" s="342">
        <v>1</v>
      </c>
      <c r="I362" s="107"/>
      <c r="J362" s="343">
        <f>ROUND(I362*H362,2)</f>
        <v>0</v>
      </c>
      <c r="K362" s="340" t="s">
        <v>169</v>
      </c>
      <c r="L362" s="38"/>
      <c r="M362" s="108" t="s">
        <v>5</v>
      </c>
      <c r="N362" s="109" t="s">
        <v>53</v>
      </c>
      <c r="O362" s="39"/>
      <c r="P362" s="110">
        <f>O362*H362</f>
        <v>0</v>
      </c>
      <c r="Q362" s="110">
        <v>0</v>
      </c>
      <c r="R362" s="110">
        <f>Q362*H362</f>
        <v>0</v>
      </c>
      <c r="S362" s="110">
        <v>0</v>
      </c>
      <c r="T362" s="111">
        <f>S362*H362</f>
        <v>0</v>
      </c>
      <c r="AR362" s="24" t="s">
        <v>333</v>
      </c>
      <c r="AT362" s="24" t="s">
        <v>165</v>
      </c>
      <c r="AU362" s="24" t="s">
        <v>90</v>
      </c>
      <c r="AY362" s="24" t="s">
        <v>163</v>
      </c>
      <c r="BE362" s="112">
        <f>IF(N362="základní",J362,0)</f>
        <v>0</v>
      </c>
      <c r="BF362" s="112">
        <f>IF(N362="snížená",J362,0)</f>
        <v>0</v>
      </c>
      <c r="BG362" s="112">
        <f>IF(N362="zákl. přenesená",J362,0)</f>
        <v>0</v>
      </c>
      <c r="BH362" s="112">
        <f>IF(N362="sníž. přenesená",J362,0)</f>
        <v>0</v>
      </c>
      <c r="BI362" s="112">
        <f>IF(N362="nulová",J362,0)</f>
        <v>0</v>
      </c>
      <c r="BJ362" s="24" t="s">
        <v>44</v>
      </c>
      <c r="BK362" s="112">
        <f>ROUND(I362*H362,2)</f>
        <v>0</v>
      </c>
      <c r="BL362" s="24" t="s">
        <v>333</v>
      </c>
      <c r="BM362" s="24" t="s">
        <v>893</v>
      </c>
    </row>
    <row r="363" spans="1:47" s="1" customFormat="1" ht="148.5">
      <c r="A363" s="267"/>
      <c r="B363" s="268"/>
      <c r="C363" s="267"/>
      <c r="D363" s="346" t="s">
        <v>190</v>
      </c>
      <c r="E363" s="267"/>
      <c r="F363" s="366" t="s">
        <v>418</v>
      </c>
      <c r="G363" s="267"/>
      <c r="H363" s="267"/>
      <c r="I363" s="267"/>
      <c r="J363" s="267"/>
      <c r="K363" s="267"/>
      <c r="L363" s="38"/>
      <c r="M363" s="136"/>
      <c r="N363" s="39"/>
      <c r="O363" s="39"/>
      <c r="P363" s="39"/>
      <c r="Q363" s="39"/>
      <c r="R363" s="39"/>
      <c r="S363" s="39"/>
      <c r="T363" s="60"/>
      <c r="AT363" s="24" t="s">
        <v>190</v>
      </c>
      <c r="AU363" s="24" t="s">
        <v>90</v>
      </c>
    </row>
    <row r="364" spans="1:51" s="11" customFormat="1" ht="13.5">
      <c r="A364" s="344"/>
      <c r="B364" s="345"/>
      <c r="C364" s="344"/>
      <c r="D364" s="346" t="s">
        <v>171</v>
      </c>
      <c r="E364" s="347" t="s">
        <v>5</v>
      </c>
      <c r="F364" s="348" t="s">
        <v>172</v>
      </c>
      <c r="G364" s="344"/>
      <c r="H364" s="349" t="s">
        <v>5</v>
      </c>
      <c r="I364" s="344"/>
      <c r="J364" s="344"/>
      <c r="K364" s="344"/>
      <c r="L364" s="113"/>
      <c r="M364" s="116"/>
      <c r="N364" s="117"/>
      <c r="O364" s="117"/>
      <c r="P364" s="117"/>
      <c r="Q364" s="117"/>
      <c r="R364" s="117"/>
      <c r="S364" s="117"/>
      <c r="T364" s="118"/>
      <c r="AT364" s="114" t="s">
        <v>171</v>
      </c>
      <c r="AU364" s="114" t="s">
        <v>90</v>
      </c>
      <c r="AV364" s="11" t="s">
        <v>44</v>
      </c>
      <c r="AW364" s="11" t="s">
        <v>42</v>
      </c>
      <c r="AX364" s="11" t="s">
        <v>82</v>
      </c>
      <c r="AY364" s="114" t="s">
        <v>163</v>
      </c>
    </row>
    <row r="365" spans="1:51" s="12" customFormat="1" ht="13.5">
      <c r="A365" s="350"/>
      <c r="B365" s="351"/>
      <c r="C365" s="350"/>
      <c r="D365" s="346" t="s">
        <v>171</v>
      </c>
      <c r="E365" s="352" t="s">
        <v>5</v>
      </c>
      <c r="F365" s="353" t="s">
        <v>827</v>
      </c>
      <c r="G365" s="350"/>
      <c r="H365" s="354">
        <v>1</v>
      </c>
      <c r="I365" s="350"/>
      <c r="J365" s="350"/>
      <c r="K365" s="350"/>
      <c r="L365" s="119"/>
      <c r="M365" s="122"/>
      <c r="N365" s="123"/>
      <c r="O365" s="123"/>
      <c r="P365" s="123"/>
      <c r="Q365" s="123"/>
      <c r="R365" s="123"/>
      <c r="S365" s="123"/>
      <c r="T365" s="124"/>
      <c r="AT365" s="120" t="s">
        <v>171</v>
      </c>
      <c r="AU365" s="120" t="s">
        <v>90</v>
      </c>
      <c r="AV365" s="12" t="s">
        <v>90</v>
      </c>
      <c r="AW365" s="12" t="s">
        <v>42</v>
      </c>
      <c r="AX365" s="12" t="s">
        <v>82</v>
      </c>
      <c r="AY365" s="120" t="s">
        <v>163</v>
      </c>
    </row>
    <row r="366" spans="1:51" s="13" customFormat="1" ht="13.5">
      <c r="A366" s="355"/>
      <c r="B366" s="356"/>
      <c r="C366" s="355"/>
      <c r="D366" s="346" t="s">
        <v>171</v>
      </c>
      <c r="E366" s="357" t="s">
        <v>5</v>
      </c>
      <c r="F366" s="358" t="s">
        <v>179</v>
      </c>
      <c r="G366" s="355"/>
      <c r="H366" s="359">
        <v>1</v>
      </c>
      <c r="I366" s="355"/>
      <c r="J366" s="355"/>
      <c r="K366" s="355"/>
      <c r="L366" s="125"/>
      <c r="M366" s="127"/>
      <c r="N366" s="128"/>
      <c r="O366" s="128"/>
      <c r="P366" s="128"/>
      <c r="Q366" s="128"/>
      <c r="R366" s="128"/>
      <c r="S366" s="128"/>
      <c r="T366" s="129"/>
      <c r="AT366" s="126" t="s">
        <v>171</v>
      </c>
      <c r="AU366" s="126" t="s">
        <v>90</v>
      </c>
      <c r="AV366" s="13" t="s">
        <v>93</v>
      </c>
      <c r="AW366" s="13" t="s">
        <v>42</v>
      </c>
      <c r="AX366" s="13" t="s">
        <v>82</v>
      </c>
      <c r="AY366" s="126" t="s">
        <v>163</v>
      </c>
    </row>
    <row r="367" spans="1:51" s="14" customFormat="1" ht="13.5">
      <c r="A367" s="360"/>
      <c r="B367" s="361"/>
      <c r="C367" s="360"/>
      <c r="D367" s="362" t="s">
        <v>171</v>
      </c>
      <c r="E367" s="363" t="s">
        <v>5</v>
      </c>
      <c r="F367" s="364" t="s">
        <v>185</v>
      </c>
      <c r="G367" s="360"/>
      <c r="H367" s="365">
        <v>1</v>
      </c>
      <c r="I367" s="360"/>
      <c r="J367" s="360"/>
      <c r="K367" s="360"/>
      <c r="L367" s="130"/>
      <c r="M367" s="131"/>
      <c r="N367" s="132"/>
      <c r="O367" s="132"/>
      <c r="P367" s="132"/>
      <c r="Q367" s="132"/>
      <c r="R367" s="132"/>
      <c r="S367" s="132"/>
      <c r="T367" s="133"/>
      <c r="AT367" s="134" t="s">
        <v>171</v>
      </c>
      <c r="AU367" s="134" t="s">
        <v>90</v>
      </c>
      <c r="AV367" s="14" t="s">
        <v>96</v>
      </c>
      <c r="AW367" s="14" t="s">
        <v>42</v>
      </c>
      <c r="AX367" s="14" t="s">
        <v>44</v>
      </c>
      <c r="AY367" s="134" t="s">
        <v>163</v>
      </c>
    </row>
    <row r="368" spans="1:65" s="1" customFormat="1" ht="22.5" customHeight="1">
      <c r="A368" s="267"/>
      <c r="B368" s="268"/>
      <c r="C368" s="367" t="s">
        <v>425</v>
      </c>
      <c r="D368" s="367" t="s">
        <v>256</v>
      </c>
      <c r="E368" s="368" t="s">
        <v>434</v>
      </c>
      <c r="F368" s="369" t="s">
        <v>435</v>
      </c>
      <c r="G368" s="370" t="s">
        <v>168</v>
      </c>
      <c r="H368" s="371">
        <v>1</v>
      </c>
      <c r="I368" s="137"/>
      <c r="J368" s="372">
        <f>ROUND(I368*H368,2)</f>
        <v>0</v>
      </c>
      <c r="K368" s="369" t="s">
        <v>169</v>
      </c>
      <c r="L368" s="138"/>
      <c r="M368" s="139" t="s">
        <v>5</v>
      </c>
      <c r="N368" s="140" t="s">
        <v>53</v>
      </c>
      <c r="O368" s="39"/>
      <c r="P368" s="110">
        <f>O368*H368</f>
        <v>0</v>
      </c>
      <c r="Q368" s="110">
        <v>0.027</v>
      </c>
      <c r="R368" s="110">
        <f>Q368*H368</f>
        <v>0.027</v>
      </c>
      <c r="S368" s="110">
        <v>0</v>
      </c>
      <c r="T368" s="111">
        <f>S368*H368</f>
        <v>0</v>
      </c>
      <c r="AR368" s="24" t="s">
        <v>423</v>
      </c>
      <c r="AT368" s="24" t="s">
        <v>256</v>
      </c>
      <c r="AU368" s="24" t="s">
        <v>90</v>
      </c>
      <c r="AY368" s="24" t="s">
        <v>163</v>
      </c>
      <c r="BE368" s="112">
        <f>IF(N368="základní",J368,0)</f>
        <v>0</v>
      </c>
      <c r="BF368" s="112">
        <f>IF(N368="snížená",J368,0)</f>
        <v>0</v>
      </c>
      <c r="BG368" s="112">
        <f>IF(N368="zákl. přenesená",J368,0)</f>
        <v>0</v>
      </c>
      <c r="BH368" s="112">
        <f>IF(N368="sníž. přenesená",J368,0)</f>
        <v>0</v>
      </c>
      <c r="BI368" s="112">
        <f>IF(N368="nulová",J368,0)</f>
        <v>0</v>
      </c>
      <c r="BJ368" s="24" t="s">
        <v>44</v>
      </c>
      <c r="BK368" s="112">
        <f>ROUND(I368*H368,2)</f>
        <v>0</v>
      </c>
      <c r="BL368" s="24" t="s">
        <v>333</v>
      </c>
      <c r="BM368" s="24" t="s">
        <v>894</v>
      </c>
    </row>
    <row r="369" spans="1:65" s="1" customFormat="1" ht="31.5" customHeight="1">
      <c r="A369" s="267"/>
      <c r="B369" s="268"/>
      <c r="C369" s="338" t="s">
        <v>433</v>
      </c>
      <c r="D369" s="338" t="s">
        <v>165</v>
      </c>
      <c r="E369" s="339" t="s">
        <v>441</v>
      </c>
      <c r="F369" s="340" t="s">
        <v>442</v>
      </c>
      <c r="G369" s="341" t="s">
        <v>168</v>
      </c>
      <c r="H369" s="342">
        <v>9</v>
      </c>
      <c r="I369" s="107"/>
      <c r="J369" s="343">
        <f>ROUND(I369*H369,2)</f>
        <v>0</v>
      </c>
      <c r="K369" s="340" t="s">
        <v>169</v>
      </c>
      <c r="L369" s="38"/>
      <c r="M369" s="108" t="s">
        <v>5</v>
      </c>
      <c r="N369" s="109" t="s">
        <v>53</v>
      </c>
      <c r="O369" s="39"/>
      <c r="P369" s="110">
        <f>O369*H369</f>
        <v>0</v>
      </c>
      <c r="Q369" s="110">
        <v>0</v>
      </c>
      <c r="R369" s="110">
        <f>Q369*H369</f>
        <v>0</v>
      </c>
      <c r="S369" s="110">
        <v>0</v>
      </c>
      <c r="T369" s="111">
        <f>S369*H369</f>
        <v>0</v>
      </c>
      <c r="AR369" s="24" t="s">
        <v>333</v>
      </c>
      <c r="AT369" s="24" t="s">
        <v>165</v>
      </c>
      <c r="AU369" s="24" t="s">
        <v>90</v>
      </c>
      <c r="AY369" s="24" t="s">
        <v>163</v>
      </c>
      <c r="BE369" s="112">
        <f>IF(N369="základní",J369,0)</f>
        <v>0</v>
      </c>
      <c r="BF369" s="112">
        <f>IF(N369="snížená",J369,0)</f>
        <v>0</v>
      </c>
      <c r="BG369" s="112">
        <f>IF(N369="zákl. přenesená",J369,0)</f>
        <v>0</v>
      </c>
      <c r="BH369" s="112">
        <f>IF(N369="sníž. přenesená",J369,0)</f>
        <v>0</v>
      </c>
      <c r="BI369" s="112">
        <f>IF(N369="nulová",J369,0)</f>
        <v>0</v>
      </c>
      <c r="BJ369" s="24" t="s">
        <v>44</v>
      </c>
      <c r="BK369" s="112">
        <f>ROUND(I369*H369,2)</f>
        <v>0</v>
      </c>
      <c r="BL369" s="24" t="s">
        <v>333</v>
      </c>
      <c r="BM369" s="24" t="s">
        <v>895</v>
      </c>
    </row>
    <row r="370" spans="1:47" s="1" customFormat="1" ht="148.5">
      <c r="A370" s="267"/>
      <c r="B370" s="268"/>
      <c r="C370" s="267"/>
      <c r="D370" s="346" t="s">
        <v>190</v>
      </c>
      <c r="E370" s="267"/>
      <c r="F370" s="366" t="s">
        <v>418</v>
      </c>
      <c r="G370" s="267"/>
      <c r="H370" s="267"/>
      <c r="I370" s="267"/>
      <c r="J370" s="267"/>
      <c r="K370" s="267"/>
      <c r="L370" s="38"/>
      <c r="M370" s="136"/>
      <c r="N370" s="39"/>
      <c r="O370" s="39"/>
      <c r="P370" s="39"/>
      <c r="Q370" s="39"/>
      <c r="R370" s="39"/>
      <c r="S370" s="39"/>
      <c r="T370" s="60"/>
      <c r="AT370" s="24" t="s">
        <v>190</v>
      </c>
      <c r="AU370" s="24" t="s">
        <v>90</v>
      </c>
    </row>
    <row r="371" spans="1:51" s="11" customFormat="1" ht="13.5">
      <c r="A371" s="344"/>
      <c r="B371" s="345"/>
      <c r="C371" s="344"/>
      <c r="D371" s="346" t="s">
        <v>171</v>
      </c>
      <c r="E371" s="347" t="s">
        <v>5</v>
      </c>
      <c r="F371" s="348" t="s">
        <v>172</v>
      </c>
      <c r="G371" s="344"/>
      <c r="H371" s="349" t="s">
        <v>5</v>
      </c>
      <c r="I371" s="344"/>
      <c r="J371" s="344"/>
      <c r="K371" s="344"/>
      <c r="L371" s="113"/>
      <c r="M371" s="116"/>
      <c r="N371" s="117"/>
      <c r="O371" s="117"/>
      <c r="P371" s="117"/>
      <c r="Q371" s="117"/>
      <c r="R371" s="117"/>
      <c r="S371" s="117"/>
      <c r="T371" s="118"/>
      <c r="AT371" s="114" t="s">
        <v>171</v>
      </c>
      <c r="AU371" s="114" t="s">
        <v>90</v>
      </c>
      <c r="AV371" s="11" t="s">
        <v>44</v>
      </c>
      <c r="AW371" s="11" t="s">
        <v>42</v>
      </c>
      <c r="AX371" s="11" t="s">
        <v>82</v>
      </c>
      <c r="AY371" s="114" t="s">
        <v>163</v>
      </c>
    </row>
    <row r="372" spans="1:51" s="12" customFormat="1" ht="13.5">
      <c r="A372" s="350"/>
      <c r="B372" s="351"/>
      <c r="C372" s="350"/>
      <c r="D372" s="346" t="s">
        <v>171</v>
      </c>
      <c r="E372" s="352" t="s">
        <v>5</v>
      </c>
      <c r="F372" s="353" t="s">
        <v>832</v>
      </c>
      <c r="G372" s="350"/>
      <c r="H372" s="354">
        <v>1</v>
      </c>
      <c r="I372" s="350"/>
      <c r="J372" s="350"/>
      <c r="K372" s="350"/>
      <c r="L372" s="119"/>
      <c r="M372" s="122"/>
      <c r="N372" s="123"/>
      <c r="O372" s="123"/>
      <c r="P372" s="123"/>
      <c r="Q372" s="123"/>
      <c r="R372" s="123"/>
      <c r="S372" s="123"/>
      <c r="T372" s="124"/>
      <c r="AT372" s="120" t="s">
        <v>171</v>
      </c>
      <c r="AU372" s="120" t="s">
        <v>90</v>
      </c>
      <c r="AV372" s="12" t="s">
        <v>90</v>
      </c>
      <c r="AW372" s="12" t="s">
        <v>42</v>
      </c>
      <c r="AX372" s="12" t="s">
        <v>82</v>
      </c>
      <c r="AY372" s="120" t="s">
        <v>163</v>
      </c>
    </row>
    <row r="373" spans="1:51" s="12" customFormat="1" ht="13.5">
      <c r="A373" s="350"/>
      <c r="B373" s="351"/>
      <c r="C373" s="350"/>
      <c r="D373" s="346" t="s">
        <v>171</v>
      </c>
      <c r="E373" s="352" t="s">
        <v>5</v>
      </c>
      <c r="F373" s="353" t="s">
        <v>833</v>
      </c>
      <c r="G373" s="350"/>
      <c r="H373" s="354">
        <v>1</v>
      </c>
      <c r="I373" s="350"/>
      <c r="J373" s="350"/>
      <c r="K373" s="350"/>
      <c r="L373" s="119"/>
      <c r="M373" s="122"/>
      <c r="N373" s="123"/>
      <c r="O373" s="123"/>
      <c r="P373" s="123"/>
      <c r="Q373" s="123"/>
      <c r="R373" s="123"/>
      <c r="S373" s="123"/>
      <c r="T373" s="124"/>
      <c r="AT373" s="120" t="s">
        <v>171</v>
      </c>
      <c r="AU373" s="120" t="s">
        <v>90</v>
      </c>
      <c r="AV373" s="12" t="s">
        <v>90</v>
      </c>
      <c r="AW373" s="12" t="s">
        <v>42</v>
      </c>
      <c r="AX373" s="12" t="s">
        <v>82</v>
      </c>
      <c r="AY373" s="120" t="s">
        <v>163</v>
      </c>
    </row>
    <row r="374" spans="1:51" s="12" customFormat="1" ht="13.5">
      <c r="A374" s="350"/>
      <c r="B374" s="351"/>
      <c r="C374" s="350"/>
      <c r="D374" s="346" t="s">
        <v>171</v>
      </c>
      <c r="E374" s="352" t="s">
        <v>5</v>
      </c>
      <c r="F374" s="353" t="s">
        <v>834</v>
      </c>
      <c r="G374" s="350"/>
      <c r="H374" s="354">
        <v>1</v>
      </c>
      <c r="I374" s="350"/>
      <c r="J374" s="350"/>
      <c r="K374" s="350"/>
      <c r="L374" s="119"/>
      <c r="M374" s="122"/>
      <c r="N374" s="123"/>
      <c r="O374" s="123"/>
      <c r="P374" s="123"/>
      <c r="Q374" s="123"/>
      <c r="R374" s="123"/>
      <c r="S374" s="123"/>
      <c r="T374" s="124"/>
      <c r="AT374" s="120" t="s">
        <v>171</v>
      </c>
      <c r="AU374" s="120" t="s">
        <v>90</v>
      </c>
      <c r="AV374" s="12" t="s">
        <v>90</v>
      </c>
      <c r="AW374" s="12" t="s">
        <v>42</v>
      </c>
      <c r="AX374" s="12" t="s">
        <v>82</v>
      </c>
      <c r="AY374" s="120" t="s">
        <v>163</v>
      </c>
    </row>
    <row r="375" spans="1:51" s="13" customFormat="1" ht="13.5">
      <c r="A375" s="355"/>
      <c r="B375" s="356"/>
      <c r="C375" s="355"/>
      <c r="D375" s="346" t="s">
        <v>171</v>
      </c>
      <c r="E375" s="357" t="s">
        <v>5</v>
      </c>
      <c r="F375" s="358" t="s">
        <v>179</v>
      </c>
      <c r="G375" s="355"/>
      <c r="H375" s="359">
        <v>3</v>
      </c>
      <c r="I375" s="355"/>
      <c r="J375" s="355"/>
      <c r="K375" s="355"/>
      <c r="L375" s="125"/>
      <c r="M375" s="127"/>
      <c r="N375" s="128"/>
      <c r="O375" s="128"/>
      <c r="P375" s="128"/>
      <c r="Q375" s="128"/>
      <c r="R375" s="128"/>
      <c r="S375" s="128"/>
      <c r="T375" s="129"/>
      <c r="AT375" s="126" t="s">
        <v>171</v>
      </c>
      <c r="AU375" s="126" t="s">
        <v>90</v>
      </c>
      <c r="AV375" s="13" t="s">
        <v>93</v>
      </c>
      <c r="AW375" s="13" t="s">
        <v>42</v>
      </c>
      <c r="AX375" s="13" t="s">
        <v>82</v>
      </c>
      <c r="AY375" s="126" t="s">
        <v>163</v>
      </c>
    </row>
    <row r="376" spans="1:51" s="12" customFormat="1" ht="13.5">
      <c r="A376" s="350"/>
      <c r="B376" s="351"/>
      <c r="C376" s="350"/>
      <c r="D376" s="346" t="s">
        <v>171</v>
      </c>
      <c r="E376" s="352" t="s">
        <v>5</v>
      </c>
      <c r="F376" s="353" t="s">
        <v>835</v>
      </c>
      <c r="G376" s="350"/>
      <c r="H376" s="354">
        <v>1</v>
      </c>
      <c r="I376" s="350"/>
      <c r="J376" s="350"/>
      <c r="K376" s="350"/>
      <c r="L376" s="119"/>
      <c r="M376" s="122"/>
      <c r="N376" s="123"/>
      <c r="O376" s="123"/>
      <c r="P376" s="123"/>
      <c r="Q376" s="123"/>
      <c r="R376" s="123"/>
      <c r="S376" s="123"/>
      <c r="T376" s="124"/>
      <c r="AT376" s="120" t="s">
        <v>171</v>
      </c>
      <c r="AU376" s="120" t="s">
        <v>90</v>
      </c>
      <c r="AV376" s="12" t="s">
        <v>90</v>
      </c>
      <c r="AW376" s="12" t="s">
        <v>42</v>
      </c>
      <c r="AX376" s="12" t="s">
        <v>82</v>
      </c>
      <c r="AY376" s="120" t="s">
        <v>163</v>
      </c>
    </row>
    <row r="377" spans="1:51" s="12" customFormat="1" ht="13.5">
      <c r="A377" s="350"/>
      <c r="B377" s="351"/>
      <c r="C377" s="350"/>
      <c r="D377" s="346" t="s">
        <v>171</v>
      </c>
      <c r="E377" s="352" t="s">
        <v>5</v>
      </c>
      <c r="F377" s="353" t="s">
        <v>836</v>
      </c>
      <c r="G377" s="350"/>
      <c r="H377" s="354">
        <v>1</v>
      </c>
      <c r="I377" s="350"/>
      <c r="J377" s="350"/>
      <c r="K377" s="350"/>
      <c r="L377" s="119"/>
      <c r="M377" s="122"/>
      <c r="N377" s="123"/>
      <c r="O377" s="123"/>
      <c r="P377" s="123"/>
      <c r="Q377" s="123"/>
      <c r="R377" s="123"/>
      <c r="S377" s="123"/>
      <c r="T377" s="124"/>
      <c r="AT377" s="120" t="s">
        <v>171</v>
      </c>
      <c r="AU377" s="120" t="s">
        <v>90</v>
      </c>
      <c r="AV377" s="12" t="s">
        <v>90</v>
      </c>
      <c r="AW377" s="12" t="s">
        <v>42</v>
      </c>
      <c r="AX377" s="12" t="s">
        <v>82</v>
      </c>
      <c r="AY377" s="120" t="s">
        <v>163</v>
      </c>
    </row>
    <row r="378" spans="1:51" s="13" customFormat="1" ht="13.5">
      <c r="A378" s="355"/>
      <c r="B378" s="356"/>
      <c r="C378" s="355"/>
      <c r="D378" s="346" t="s">
        <v>171</v>
      </c>
      <c r="E378" s="357" t="s">
        <v>5</v>
      </c>
      <c r="F378" s="358" t="s">
        <v>181</v>
      </c>
      <c r="G378" s="355"/>
      <c r="H378" s="359">
        <v>2</v>
      </c>
      <c r="I378" s="355"/>
      <c r="J378" s="355"/>
      <c r="K378" s="355"/>
      <c r="L378" s="125"/>
      <c r="M378" s="127"/>
      <c r="N378" s="128"/>
      <c r="O378" s="128"/>
      <c r="P378" s="128"/>
      <c r="Q378" s="128"/>
      <c r="R378" s="128"/>
      <c r="S378" s="128"/>
      <c r="T378" s="129"/>
      <c r="AT378" s="126" t="s">
        <v>171</v>
      </c>
      <c r="AU378" s="126" t="s">
        <v>90</v>
      </c>
      <c r="AV378" s="13" t="s">
        <v>93</v>
      </c>
      <c r="AW378" s="13" t="s">
        <v>42</v>
      </c>
      <c r="AX378" s="13" t="s">
        <v>82</v>
      </c>
      <c r="AY378" s="126" t="s">
        <v>163</v>
      </c>
    </row>
    <row r="379" spans="1:51" s="12" customFormat="1" ht="13.5">
      <c r="A379" s="350"/>
      <c r="B379" s="351"/>
      <c r="C379" s="350"/>
      <c r="D379" s="346" t="s">
        <v>171</v>
      </c>
      <c r="E379" s="352" t="s">
        <v>5</v>
      </c>
      <c r="F379" s="353" t="s">
        <v>837</v>
      </c>
      <c r="G379" s="350"/>
      <c r="H379" s="354">
        <v>1</v>
      </c>
      <c r="I379" s="350"/>
      <c r="J379" s="350"/>
      <c r="K379" s="350"/>
      <c r="L379" s="119"/>
      <c r="M379" s="122"/>
      <c r="N379" s="123"/>
      <c r="O379" s="123"/>
      <c r="P379" s="123"/>
      <c r="Q379" s="123"/>
      <c r="R379" s="123"/>
      <c r="S379" s="123"/>
      <c r="T379" s="124"/>
      <c r="AT379" s="120" t="s">
        <v>171</v>
      </c>
      <c r="AU379" s="120" t="s">
        <v>90</v>
      </c>
      <c r="AV379" s="12" t="s">
        <v>90</v>
      </c>
      <c r="AW379" s="12" t="s">
        <v>42</v>
      </c>
      <c r="AX379" s="12" t="s">
        <v>82</v>
      </c>
      <c r="AY379" s="120" t="s">
        <v>163</v>
      </c>
    </row>
    <row r="380" spans="1:51" s="12" customFormat="1" ht="13.5">
      <c r="A380" s="350"/>
      <c r="B380" s="351"/>
      <c r="C380" s="350"/>
      <c r="D380" s="346" t="s">
        <v>171</v>
      </c>
      <c r="E380" s="352" t="s">
        <v>5</v>
      </c>
      <c r="F380" s="353" t="s">
        <v>449</v>
      </c>
      <c r="G380" s="350"/>
      <c r="H380" s="354">
        <v>1</v>
      </c>
      <c r="I380" s="350"/>
      <c r="J380" s="350"/>
      <c r="K380" s="350"/>
      <c r="L380" s="119"/>
      <c r="M380" s="122"/>
      <c r="N380" s="123"/>
      <c r="O380" s="123"/>
      <c r="P380" s="123"/>
      <c r="Q380" s="123"/>
      <c r="R380" s="123"/>
      <c r="S380" s="123"/>
      <c r="T380" s="124"/>
      <c r="AT380" s="120" t="s">
        <v>171</v>
      </c>
      <c r="AU380" s="120" t="s">
        <v>90</v>
      </c>
      <c r="AV380" s="12" t="s">
        <v>90</v>
      </c>
      <c r="AW380" s="12" t="s">
        <v>42</v>
      </c>
      <c r="AX380" s="12" t="s">
        <v>82</v>
      </c>
      <c r="AY380" s="120" t="s">
        <v>163</v>
      </c>
    </row>
    <row r="381" spans="1:51" s="12" customFormat="1" ht="13.5">
      <c r="A381" s="350"/>
      <c r="B381" s="351"/>
      <c r="C381" s="350"/>
      <c r="D381" s="346" t="s">
        <v>171</v>
      </c>
      <c r="E381" s="352" t="s">
        <v>5</v>
      </c>
      <c r="F381" s="353" t="s">
        <v>838</v>
      </c>
      <c r="G381" s="350"/>
      <c r="H381" s="354">
        <v>1</v>
      </c>
      <c r="I381" s="350"/>
      <c r="J381" s="350"/>
      <c r="K381" s="350"/>
      <c r="L381" s="119"/>
      <c r="M381" s="122"/>
      <c r="N381" s="123"/>
      <c r="O381" s="123"/>
      <c r="P381" s="123"/>
      <c r="Q381" s="123"/>
      <c r="R381" s="123"/>
      <c r="S381" s="123"/>
      <c r="T381" s="124"/>
      <c r="AT381" s="120" t="s">
        <v>171</v>
      </c>
      <c r="AU381" s="120" t="s">
        <v>90</v>
      </c>
      <c r="AV381" s="12" t="s">
        <v>90</v>
      </c>
      <c r="AW381" s="12" t="s">
        <v>42</v>
      </c>
      <c r="AX381" s="12" t="s">
        <v>82</v>
      </c>
      <c r="AY381" s="120" t="s">
        <v>163</v>
      </c>
    </row>
    <row r="382" spans="1:51" s="13" customFormat="1" ht="13.5">
      <c r="A382" s="355"/>
      <c r="B382" s="356"/>
      <c r="C382" s="355"/>
      <c r="D382" s="346" t="s">
        <v>171</v>
      </c>
      <c r="E382" s="357" t="s">
        <v>5</v>
      </c>
      <c r="F382" s="358" t="s">
        <v>653</v>
      </c>
      <c r="G382" s="355"/>
      <c r="H382" s="359">
        <v>3</v>
      </c>
      <c r="I382" s="355"/>
      <c r="J382" s="355"/>
      <c r="K382" s="355"/>
      <c r="L382" s="125"/>
      <c r="M382" s="127"/>
      <c r="N382" s="128"/>
      <c r="O382" s="128"/>
      <c r="P382" s="128"/>
      <c r="Q382" s="128"/>
      <c r="R382" s="128"/>
      <c r="S382" s="128"/>
      <c r="T382" s="129"/>
      <c r="AT382" s="126" t="s">
        <v>171</v>
      </c>
      <c r="AU382" s="126" t="s">
        <v>90</v>
      </c>
      <c r="AV382" s="13" t="s">
        <v>93</v>
      </c>
      <c r="AW382" s="13" t="s">
        <v>42</v>
      </c>
      <c r="AX382" s="13" t="s">
        <v>82</v>
      </c>
      <c r="AY382" s="126" t="s">
        <v>163</v>
      </c>
    </row>
    <row r="383" spans="1:51" s="12" customFormat="1" ht="13.5">
      <c r="A383" s="350"/>
      <c r="B383" s="351"/>
      <c r="C383" s="350"/>
      <c r="D383" s="346" t="s">
        <v>171</v>
      </c>
      <c r="E383" s="352" t="s">
        <v>5</v>
      </c>
      <c r="F383" s="353" t="s">
        <v>839</v>
      </c>
      <c r="G383" s="350"/>
      <c r="H383" s="354">
        <v>1</v>
      </c>
      <c r="I383" s="350"/>
      <c r="J383" s="350"/>
      <c r="K383" s="350"/>
      <c r="L383" s="119"/>
      <c r="M383" s="122"/>
      <c r="N383" s="123"/>
      <c r="O383" s="123"/>
      <c r="P383" s="123"/>
      <c r="Q383" s="123"/>
      <c r="R383" s="123"/>
      <c r="S383" s="123"/>
      <c r="T383" s="124"/>
      <c r="AT383" s="120" t="s">
        <v>171</v>
      </c>
      <c r="AU383" s="120" t="s">
        <v>90</v>
      </c>
      <c r="AV383" s="12" t="s">
        <v>90</v>
      </c>
      <c r="AW383" s="12" t="s">
        <v>42</v>
      </c>
      <c r="AX383" s="12" t="s">
        <v>82</v>
      </c>
      <c r="AY383" s="120" t="s">
        <v>163</v>
      </c>
    </row>
    <row r="384" spans="1:51" s="13" customFormat="1" ht="13.5">
      <c r="A384" s="355"/>
      <c r="B384" s="356"/>
      <c r="C384" s="355"/>
      <c r="D384" s="346" t="s">
        <v>171</v>
      </c>
      <c r="E384" s="357" t="s">
        <v>5</v>
      </c>
      <c r="F384" s="358" t="s">
        <v>792</v>
      </c>
      <c r="G384" s="355"/>
      <c r="H384" s="359">
        <v>1</v>
      </c>
      <c r="I384" s="355"/>
      <c r="J384" s="355"/>
      <c r="K384" s="355"/>
      <c r="L384" s="125"/>
      <c r="M384" s="127"/>
      <c r="N384" s="128"/>
      <c r="O384" s="128"/>
      <c r="P384" s="128"/>
      <c r="Q384" s="128"/>
      <c r="R384" s="128"/>
      <c r="S384" s="128"/>
      <c r="T384" s="129"/>
      <c r="AT384" s="126" t="s">
        <v>171</v>
      </c>
      <c r="AU384" s="126" t="s">
        <v>90</v>
      </c>
      <c r="AV384" s="13" t="s">
        <v>93</v>
      </c>
      <c r="AW384" s="13" t="s">
        <v>42</v>
      </c>
      <c r="AX384" s="13" t="s">
        <v>82</v>
      </c>
      <c r="AY384" s="126" t="s">
        <v>163</v>
      </c>
    </row>
    <row r="385" spans="1:51" s="14" customFormat="1" ht="13.5">
      <c r="A385" s="360"/>
      <c r="B385" s="361"/>
      <c r="C385" s="360"/>
      <c r="D385" s="362" t="s">
        <v>171</v>
      </c>
      <c r="E385" s="363" t="s">
        <v>5</v>
      </c>
      <c r="F385" s="364" t="s">
        <v>185</v>
      </c>
      <c r="G385" s="360"/>
      <c r="H385" s="365">
        <v>9</v>
      </c>
      <c r="I385" s="360"/>
      <c r="J385" s="360"/>
      <c r="K385" s="360"/>
      <c r="L385" s="130"/>
      <c r="M385" s="131"/>
      <c r="N385" s="132"/>
      <c r="O385" s="132"/>
      <c r="P385" s="132"/>
      <c r="Q385" s="132"/>
      <c r="R385" s="132"/>
      <c r="S385" s="132"/>
      <c r="T385" s="133"/>
      <c r="AT385" s="134" t="s">
        <v>171</v>
      </c>
      <c r="AU385" s="134" t="s">
        <v>90</v>
      </c>
      <c r="AV385" s="14" t="s">
        <v>96</v>
      </c>
      <c r="AW385" s="14" t="s">
        <v>42</v>
      </c>
      <c r="AX385" s="14" t="s">
        <v>44</v>
      </c>
      <c r="AY385" s="134" t="s">
        <v>163</v>
      </c>
    </row>
    <row r="386" spans="1:65" s="1" customFormat="1" ht="22.5" customHeight="1">
      <c r="A386" s="267"/>
      <c r="B386" s="268"/>
      <c r="C386" s="367" t="s">
        <v>423</v>
      </c>
      <c r="D386" s="367" t="s">
        <v>256</v>
      </c>
      <c r="E386" s="368" t="s">
        <v>896</v>
      </c>
      <c r="F386" s="369" t="s">
        <v>897</v>
      </c>
      <c r="G386" s="370" t="s">
        <v>168</v>
      </c>
      <c r="H386" s="371">
        <v>2</v>
      </c>
      <c r="I386" s="137"/>
      <c r="J386" s="372">
        <f>ROUND(I386*H386,2)</f>
        <v>0</v>
      </c>
      <c r="K386" s="369" t="s">
        <v>169</v>
      </c>
      <c r="L386" s="138"/>
      <c r="M386" s="139" t="s">
        <v>5</v>
      </c>
      <c r="N386" s="140" t="s">
        <v>53</v>
      </c>
      <c r="O386" s="39"/>
      <c r="P386" s="110">
        <f>O386*H386</f>
        <v>0</v>
      </c>
      <c r="Q386" s="110">
        <v>0.041</v>
      </c>
      <c r="R386" s="110">
        <f>Q386*H386</f>
        <v>0.082</v>
      </c>
      <c r="S386" s="110">
        <v>0</v>
      </c>
      <c r="T386" s="111">
        <f>S386*H386</f>
        <v>0</v>
      </c>
      <c r="AR386" s="24" t="s">
        <v>423</v>
      </c>
      <c r="AT386" s="24" t="s">
        <v>256</v>
      </c>
      <c r="AU386" s="24" t="s">
        <v>90</v>
      </c>
      <c r="AY386" s="24" t="s">
        <v>163</v>
      </c>
      <c r="BE386" s="112">
        <f>IF(N386="základní",J386,0)</f>
        <v>0</v>
      </c>
      <c r="BF386" s="112">
        <f>IF(N386="snížená",J386,0)</f>
        <v>0</v>
      </c>
      <c r="BG386" s="112">
        <f>IF(N386="zákl. přenesená",J386,0)</f>
        <v>0</v>
      </c>
      <c r="BH386" s="112">
        <f>IF(N386="sníž. přenesená",J386,0)</f>
        <v>0</v>
      </c>
      <c r="BI386" s="112">
        <f>IF(N386="nulová",J386,0)</f>
        <v>0</v>
      </c>
      <c r="BJ386" s="24" t="s">
        <v>44</v>
      </c>
      <c r="BK386" s="112">
        <f>ROUND(I386*H386,2)</f>
        <v>0</v>
      </c>
      <c r="BL386" s="24" t="s">
        <v>333</v>
      </c>
      <c r="BM386" s="24" t="s">
        <v>898</v>
      </c>
    </row>
    <row r="387" spans="1:65" s="1" customFormat="1" ht="22.5" customHeight="1">
      <c r="A387" s="267"/>
      <c r="B387" s="268"/>
      <c r="C387" s="367" t="s">
        <v>440</v>
      </c>
      <c r="D387" s="367" t="s">
        <v>256</v>
      </c>
      <c r="E387" s="368" t="s">
        <v>899</v>
      </c>
      <c r="F387" s="369" t="s">
        <v>900</v>
      </c>
      <c r="G387" s="370" t="s">
        <v>168</v>
      </c>
      <c r="H387" s="371">
        <v>7</v>
      </c>
      <c r="I387" s="137"/>
      <c r="J387" s="372">
        <f>ROUND(I387*H387,2)</f>
        <v>0</v>
      </c>
      <c r="K387" s="369" t="s">
        <v>5</v>
      </c>
      <c r="L387" s="138"/>
      <c r="M387" s="139" t="s">
        <v>5</v>
      </c>
      <c r="N387" s="140" t="s">
        <v>53</v>
      </c>
      <c r="O387" s="39"/>
      <c r="P387" s="110">
        <f>O387*H387</f>
        <v>0</v>
      </c>
      <c r="Q387" s="110">
        <v>0.047</v>
      </c>
      <c r="R387" s="110">
        <f>Q387*H387</f>
        <v>0.329</v>
      </c>
      <c r="S387" s="110">
        <v>0</v>
      </c>
      <c r="T387" s="111">
        <f>S387*H387</f>
        <v>0</v>
      </c>
      <c r="AR387" s="24" t="s">
        <v>423</v>
      </c>
      <c r="AT387" s="24" t="s">
        <v>256</v>
      </c>
      <c r="AU387" s="24" t="s">
        <v>90</v>
      </c>
      <c r="AY387" s="24" t="s">
        <v>163</v>
      </c>
      <c r="BE387" s="112">
        <f>IF(N387="základní",J387,0)</f>
        <v>0</v>
      </c>
      <c r="BF387" s="112">
        <f>IF(N387="snížená",J387,0)</f>
        <v>0</v>
      </c>
      <c r="BG387" s="112">
        <f>IF(N387="zákl. přenesená",J387,0)</f>
        <v>0</v>
      </c>
      <c r="BH387" s="112">
        <f>IF(N387="sníž. přenesená",J387,0)</f>
        <v>0</v>
      </c>
      <c r="BI387" s="112">
        <f>IF(N387="nulová",J387,0)</f>
        <v>0</v>
      </c>
      <c r="BJ387" s="24" t="s">
        <v>44</v>
      </c>
      <c r="BK387" s="112">
        <f>ROUND(I387*H387,2)</f>
        <v>0</v>
      </c>
      <c r="BL387" s="24" t="s">
        <v>333</v>
      </c>
      <c r="BM387" s="24" t="s">
        <v>901</v>
      </c>
    </row>
    <row r="388" spans="1:65" s="1" customFormat="1" ht="22.5" customHeight="1">
      <c r="A388" s="267"/>
      <c r="B388" s="268"/>
      <c r="C388" s="338" t="s">
        <v>457</v>
      </c>
      <c r="D388" s="338" t="s">
        <v>165</v>
      </c>
      <c r="E388" s="339" t="s">
        <v>466</v>
      </c>
      <c r="F388" s="340" t="s">
        <v>467</v>
      </c>
      <c r="G388" s="341" t="s">
        <v>168</v>
      </c>
      <c r="H388" s="342">
        <v>9</v>
      </c>
      <c r="I388" s="107"/>
      <c r="J388" s="343">
        <f>ROUND(I388*H388,2)</f>
        <v>0</v>
      </c>
      <c r="K388" s="340" t="s">
        <v>5</v>
      </c>
      <c r="L388" s="38"/>
      <c r="M388" s="108" t="s">
        <v>5</v>
      </c>
      <c r="N388" s="109" t="s">
        <v>53</v>
      </c>
      <c r="O388" s="39"/>
      <c r="P388" s="110">
        <f>O388*H388</f>
        <v>0</v>
      </c>
      <c r="Q388" s="110">
        <v>0</v>
      </c>
      <c r="R388" s="110">
        <f>Q388*H388</f>
        <v>0</v>
      </c>
      <c r="S388" s="110">
        <v>0</v>
      </c>
      <c r="T388" s="111">
        <f>S388*H388</f>
        <v>0</v>
      </c>
      <c r="AR388" s="24" t="s">
        <v>333</v>
      </c>
      <c r="AT388" s="24" t="s">
        <v>165</v>
      </c>
      <c r="AU388" s="24" t="s">
        <v>90</v>
      </c>
      <c r="AY388" s="24" t="s">
        <v>163</v>
      </c>
      <c r="BE388" s="112">
        <f>IF(N388="základní",J388,0)</f>
        <v>0</v>
      </c>
      <c r="BF388" s="112">
        <f>IF(N388="snížená",J388,0)</f>
        <v>0</v>
      </c>
      <c r="BG388" s="112">
        <f>IF(N388="zákl. přenesená",J388,0)</f>
        <v>0</v>
      </c>
      <c r="BH388" s="112">
        <f>IF(N388="sníž. přenesená",J388,0)</f>
        <v>0</v>
      </c>
      <c r="BI388" s="112">
        <f>IF(N388="nulová",J388,0)</f>
        <v>0</v>
      </c>
      <c r="BJ388" s="24" t="s">
        <v>44</v>
      </c>
      <c r="BK388" s="112">
        <f>ROUND(I388*H388,2)</f>
        <v>0</v>
      </c>
      <c r="BL388" s="24" t="s">
        <v>333</v>
      </c>
      <c r="BM388" s="24" t="s">
        <v>902</v>
      </c>
    </row>
    <row r="389" spans="1:51" s="11" customFormat="1" ht="13.5">
      <c r="A389" s="344"/>
      <c r="B389" s="345"/>
      <c r="C389" s="344"/>
      <c r="D389" s="346" t="s">
        <v>171</v>
      </c>
      <c r="E389" s="347" t="s">
        <v>5</v>
      </c>
      <c r="F389" s="348" t="s">
        <v>172</v>
      </c>
      <c r="G389" s="344"/>
      <c r="H389" s="349" t="s">
        <v>5</v>
      </c>
      <c r="I389" s="344"/>
      <c r="J389" s="344"/>
      <c r="K389" s="344"/>
      <c r="L389" s="113"/>
      <c r="M389" s="116"/>
      <c r="N389" s="117"/>
      <c r="O389" s="117"/>
      <c r="P389" s="117"/>
      <c r="Q389" s="117"/>
      <c r="R389" s="117"/>
      <c r="S389" s="117"/>
      <c r="T389" s="118"/>
      <c r="AT389" s="114" t="s">
        <v>171</v>
      </c>
      <c r="AU389" s="114" t="s">
        <v>90</v>
      </c>
      <c r="AV389" s="11" t="s">
        <v>44</v>
      </c>
      <c r="AW389" s="11" t="s">
        <v>42</v>
      </c>
      <c r="AX389" s="11" t="s">
        <v>82</v>
      </c>
      <c r="AY389" s="114" t="s">
        <v>163</v>
      </c>
    </row>
    <row r="390" spans="1:51" s="12" customFormat="1" ht="13.5">
      <c r="A390" s="350"/>
      <c r="B390" s="351"/>
      <c r="C390" s="350"/>
      <c r="D390" s="346" t="s">
        <v>171</v>
      </c>
      <c r="E390" s="352" t="s">
        <v>5</v>
      </c>
      <c r="F390" s="353" t="s">
        <v>832</v>
      </c>
      <c r="G390" s="350"/>
      <c r="H390" s="354">
        <v>1</v>
      </c>
      <c r="I390" s="350"/>
      <c r="J390" s="350"/>
      <c r="K390" s="350"/>
      <c r="L390" s="119"/>
      <c r="M390" s="122"/>
      <c r="N390" s="123"/>
      <c r="O390" s="123"/>
      <c r="P390" s="123"/>
      <c r="Q390" s="123"/>
      <c r="R390" s="123"/>
      <c r="S390" s="123"/>
      <c r="T390" s="124"/>
      <c r="AT390" s="120" t="s">
        <v>171</v>
      </c>
      <c r="AU390" s="120" t="s">
        <v>90</v>
      </c>
      <c r="AV390" s="12" t="s">
        <v>90</v>
      </c>
      <c r="AW390" s="12" t="s">
        <v>42</v>
      </c>
      <c r="AX390" s="12" t="s">
        <v>82</v>
      </c>
      <c r="AY390" s="120" t="s">
        <v>163</v>
      </c>
    </row>
    <row r="391" spans="1:51" s="12" customFormat="1" ht="13.5">
      <c r="A391" s="350"/>
      <c r="B391" s="351"/>
      <c r="C391" s="350"/>
      <c r="D391" s="346" t="s">
        <v>171</v>
      </c>
      <c r="E391" s="352" t="s">
        <v>5</v>
      </c>
      <c r="F391" s="353" t="s">
        <v>833</v>
      </c>
      <c r="G391" s="350"/>
      <c r="H391" s="354">
        <v>1</v>
      </c>
      <c r="I391" s="350"/>
      <c r="J391" s="350"/>
      <c r="K391" s="350"/>
      <c r="L391" s="119"/>
      <c r="M391" s="122"/>
      <c r="N391" s="123"/>
      <c r="O391" s="123"/>
      <c r="P391" s="123"/>
      <c r="Q391" s="123"/>
      <c r="R391" s="123"/>
      <c r="S391" s="123"/>
      <c r="T391" s="124"/>
      <c r="AT391" s="120" t="s">
        <v>171</v>
      </c>
      <c r="AU391" s="120" t="s">
        <v>90</v>
      </c>
      <c r="AV391" s="12" t="s">
        <v>90</v>
      </c>
      <c r="AW391" s="12" t="s">
        <v>42</v>
      </c>
      <c r="AX391" s="12" t="s">
        <v>82</v>
      </c>
      <c r="AY391" s="120" t="s">
        <v>163</v>
      </c>
    </row>
    <row r="392" spans="1:51" s="12" customFormat="1" ht="13.5">
      <c r="A392" s="350"/>
      <c r="B392" s="351"/>
      <c r="C392" s="350"/>
      <c r="D392" s="346" t="s">
        <v>171</v>
      </c>
      <c r="E392" s="352" t="s">
        <v>5</v>
      </c>
      <c r="F392" s="353" t="s">
        <v>834</v>
      </c>
      <c r="G392" s="350"/>
      <c r="H392" s="354">
        <v>1</v>
      </c>
      <c r="I392" s="350"/>
      <c r="J392" s="350"/>
      <c r="K392" s="350"/>
      <c r="L392" s="119"/>
      <c r="M392" s="122"/>
      <c r="N392" s="123"/>
      <c r="O392" s="123"/>
      <c r="P392" s="123"/>
      <c r="Q392" s="123"/>
      <c r="R392" s="123"/>
      <c r="S392" s="123"/>
      <c r="T392" s="124"/>
      <c r="AT392" s="120" t="s">
        <v>171</v>
      </c>
      <c r="AU392" s="120" t="s">
        <v>90</v>
      </c>
      <c r="AV392" s="12" t="s">
        <v>90</v>
      </c>
      <c r="AW392" s="12" t="s">
        <v>42</v>
      </c>
      <c r="AX392" s="12" t="s">
        <v>82</v>
      </c>
      <c r="AY392" s="120" t="s">
        <v>163</v>
      </c>
    </row>
    <row r="393" spans="1:51" s="13" customFormat="1" ht="13.5">
      <c r="A393" s="355"/>
      <c r="B393" s="356"/>
      <c r="C393" s="355"/>
      <c r="D393" s="346" t="s">
        <v>171</v>
      </c>
      <c r="E393" s="357" t="s">
        <v>5</v>
      </c>
      <c r="F393" s="358" t="s">
        <v>179</v>
      </c>
      <c r="G393" s="355"/>
      <c r="H393" s="359">
        <v>3</v>
      </c>
      <c r="I393" s="355"/>
      <c r="J393" s="355"/>
      <c r="K393" s="355"/>
      <c r="L393" s="125"/>
      <c r="M393" s="127"/>
      <c r="N393" s="128"/>
      <c r="O393" s="128"/>
      <c r="P393" s="128"/>
      <c r="Q393" s="128"/>
      <c r="R393" s="128"/>
      <c r="S393" s="128"/>
      <c r="T393" s="129"/>
      <c r="AT393" s="126" t="s">
        <v>171</v>
      </c>
      <c r="AU393" s="126" t="s">
        <v>90</v>
      </c>
      <c r="AV393" s="13" t="s">
        <v>93</v>
      </c>
      <c r="AW393" s="13" t="s">
        <v>42</v>
      </c>
      <c r="AX393" s="13" t="s">
        <v>82</v>
      </c>
      <c r="AY393" s="126" t="s">
        <v>163</v>
      </c>
    </row>
    <row r="394" spans="1:51" s="12" customFormat="1" ht="13.5">
      <c r="A394" s="350"/>
      <c r="B394" s="351"/>
      <c r="C394" s="350"/>
      <c r="D394" s="346" t="s">
        <v>171</v>
      </c>
      <c r="E394" s="352" t="s">
        <v>5</v>
      </c>
      <c r="F394" s="353" t="s">
        <v>835</v>
      </c>
      <c r="G394" s="350"/>
      <c r="H394" s="354">
        <v>1</v>
      </c>
      <c r="I394" s="350"/>
      <c r="J394" s="350"/>
      <c r="K394" s="350"/>
      <c r="L394" s="119"/>
      <c r="M394" s="122"/>
      <c r="N394" s="123"/>
      <c r="O394" s="123"/>
      <c r="P394" s="123"/>
      <c r="Q394" s="123"/>
      <c r="R394" s="123"/>
      <c r="S394" s="123"/>
      <c r="T394" s="124"/>
      <c r="AT394" s="120" t="s">
        <v>171</v>
      </c>
      <c r="AU394" s="120" t="s">
        <v>90</v>
      </c>
      <c r="AV394" s="12" t="s">
        <v>90</v>
      </c>
      <c r="AW394" s="12" t="s">
        <v>42</v>
      </c>
      <c r="AX394" s="12" t="s">
        <v>82</v>
      </c>
      <c r="AY394" s="120" t="s">
        <v>163</v>
      </c>
    </row>
    <row r="395" spans="1:51" s="12" customFormat="1" ht="13.5">
      <c r="A395" s="350"/>
      <c r="B395" s="351"/>
      <c r="C395" s="350"/>
      <c r="D395" s="346" t="s">
        <v>171</v>
      </c>
      <c r="E395" s="352" t="s">
        <v>5</v>
      </c>
      <c r="F395" s="353" t="s">
        <v>836</v>
      </c>
      <c r="G395" s="350"/>
      <c r="H395" s="354">
        <v>1</v>
      </c>
      <c r="I395" s="350"/>
      <c r="J395" s="350"/>
      <c r="K395" s="350"/>
      <c r="L395" s="119"/>
      <c r="M395" s="122"/>
      <c r="N395" s="123"/>
      <c r="O395" s="123"/>
      <c r="P395" s="123"/>
      <c r="Q395" s="123"/>
      <c r="R395" s="123"/>
      <c r="S395" s="123"/>
      <c r="T395" s="124"/>
      <c r="AT395" s="120" t="s">
        <v>171</v>
      </c>
      <c r="AU395" s="120" t="s">
        <v>90</v>
      </c>
      <c r="AV395" s="12" t="s">
        <v>90</v>
      </c>
      <c r="AW395" s="12" t="s">
        <v>42</v>
      </c>
      <c r="AX395" s="12" t="s">
        <v>82</v>
      </c>
      <c r="AY395" s="120" t="s">
        <v>163</v>
      </c>
    </row>
    <row r="396" spans="1:51" s="13" customFormat="1" ht="13.5">
      <c r="A396" s="355"/>
      <c r="B396" s="356"/>
      <c r="C396" s="355"/>
      <c r="D396" s="346" t="s">
        <v>171</v>
      </c>
      <c r="E396" s="357" t="s">
        <v>5</v>
      </c>
      <c r="F396" s="358" t="s">
        <v>181</v>
      </c>
      <c r="G396" s="355"/>
      <c r="H396" s="359">
        <v>2</v>
      </c>
      <c r="I396" s="355"/>
      <c r="J396" s="355"/>
      <c r="K396" s="355"/>
      <c r="L396" s="125"/>
      <c r="M396" s="127"/>
      <c r="N396" s="128"/>
      <c r="O396" s="128"/>
      <c r="P396" s="128"/>
      <c r="Q396" s="128"/>
      <c r="R396" s="128"/>
      <c r="S396" s="128"/>
      <c r="T396" s="129"/>
      <c r="AT396" s="126" t="s">
        <v>171</v>
      </c>
      <c r="AU396" s="126" t="s">
        <v>90</v>
      </c>
      <c r="AV396" s="13" t="s">
        <v>93</v>
      </c>
      <c r="AW396" s="13" t="s">
        <v>42</v>
      </c>
      <c r="AX396" s="13" t="s">
        <v>82</v>
      </c>
      <c r="AY396" s="126" t="s">
        <v>163</v>
      </c>
    </row>
    <row r="397" spans="1:51" s="12" customFormat="1" ht="13.5">
      <c r="A397" s="350"/>
      <c r="B397" s="351"/>
      <c r="C397" s="350"/>
      <c r="D397" s="346" t="s">
        <v>171</v>
      </c>
      <c r="E397" s="352" t="s">
        <v>5</v>
      </c>
      <c r="F397" s="353" t="s">
        <v>837</v>
      </c>
      <c r="G397" s="350"/>
      <c r="H397" s="354">
        <v>1</v>
      </c>
      <c r="I397" s="350"/>
      <c r="J397" s="350"/>
      <c r="K397" s="350"/>
      <c r="L397" s="119"/>
      <c r="M397" s="122"/>
      <c r="N397" s="123"/>
      <c r="O397" s="123"/>
      <c r="P397" s="123"/>
      <c r="Q397" s="123"/>
      <c r="R397" s="123"/>
      <c r="S397" s="123"/>
      <c r="T397" s="124"/>
      <c r="AT397" s="120" t="s">
        <v>171</v>
      </c>
      <c r="AU397" s="120" t="s">
        <v>90</v>
      </c>
      <c r="AV397" s="12" t="s">
        <v>90</v>
      </c>
      <c r="AW397" s="12" t="s">
        <v>42</v>
      </c>
      <c r="AX397" s="12" t="s">
        <v>82</v>
      </c>
      <c r="AY397" s="120" t="s">
        <v>163</v>
      </c>
    </row>
    <row r="398" spans="1:51" s="12" customFormat="1" ht="13.5">
      <c r="A398" s="350"/>
      <c r="B398" s="351"/>
      <c r="C398" s="350"/>
      <c r="D398" s="346" t="s">
        <v>171</v>
      </c>
      <c r="E398" s="352" t="s">
        <v>5</v>
      </c>
      <c r="F398" s="353" t="s">
        <v>449</v>
      </c>
      <c r="G398" s="350"/>
      <c r="H398" s="354">
        <v>1</v>
      </c>
      <c r="I398" s="350"/>
      <c r="J398" s="350"/>
      <c r="K398" s="350"/>
      <c r="L398" s="119"/>
      <c r="M398" s="122"/>
      <c r="N398" s="123"/>
      <c r="O398" s="123"/>
      <c r="P398" s="123"/>
      <c r="Q398" s="123"/>
      <c r="R398" s="123"/>
      <c r="S398" s="123"/>
      <c r="T398" s="124"/>
      <c r="AT398" s="120" t="s">
        <v>171</v>
      </c>
      <c r="AU398" s="120" t="s">
        <v>90</v>
      </c>
      <c r="AV398" s="12" t="s">
        <v>90</v>
      </c>
      <c r="AW398" s="12" t="s">
        <v>42</v>
      </c>
      <c r="AX398" s="12" t="s">
        <v>82</v>
      </c>
      <c r="AY398" s="120" t="s">
        <v>163</v>
      </c>
    </row>
    <row r="399" spans="1:51" s="12" customFormat="1" ht="13.5">
      <c r="A399" s="350"/>
      <c r="B399" s="351"/>
      <c r="C399" s="350"/>
      <c r="D399" s="346" t="s">
        <v>171</v>
      </c>
      <c r="E399" s="352" t="s">
        <v>5</v>
      </c>
      <c r="F399" s="353" t="s">
        <v>838</v>
      </c>
      <c r="G399" s="350"/>
      <c r="H399" s="354">
        <v>1</v>
      </c>
      <c r="I399" s="350"/>
      <c r="J399" s="350"/>
      <c r="K399" s="350"/>
      <c r="L399" s="119"/>
      <c r="M399" s="122"/>
      <c r="N399" s="123"/>
      <c r="O399" s="123"/>
      <c r="P399" s="123"/>
      <c r="Q399" s="123"/>
      <c r="R399" s="123"/>
      <c r="S399" s="123"/>
      <c r="T399" s="124"/>
      <c r="AT399" s="120" t="s">
        <v>171</v>
      </c>
      <c r="AU399" s="120" t="s">
        <v>90</v>
      </c>
      <c r="AV399" s="12" t="s">
        <v>90</v>
      </c>
      <c r="AW399" s="12" t="s">
        <v>42</v>
      </c>
      <c r="AX399" s="12" t="s">
        <v>82</v>
      </c>
      <c r="AY399" s="120" t="s">
        <v>163</v>
      </c>
    </row>
    <row r="400" spans="1:51" s="13" customFormat="1" ht="13.5">
      <c r="A400" s="355"/>
      <c r="B400" s="356"/>
      <c r="C400" s="355"/>
      <c r="D400" s="346" t="s">
        <v>171</v>
      </c>
      <c r="E400" s="357" t="s">
        <v>5</v>
      </c>
      <c r="F400" s="358" t="s">
        <v>653</v>
      </c>
      <c r="G400" s="355"/>
      <c r="H400" s="359">
        <v>3</v>
      </c>
      <c r="I400" s="355"/>
      <c r="J400" s="355"/>
      <c r="K400" s="355"/>
      <c r="L400" s="125"/>
      <c r="M400" s="127"/>
      <c r="N400" s="128"/>
      <c r="O400" s="128"/>
      <c r="P400" s="128"/>
      <c r="Q400" s="128"/>
      <c r="R400" s="128"/>
      <c r="S400" s="128"/>
      <c r="T400" s="129"/>
      <c r="AT400" s="126" t="s">
        <v>171</v>
      </c>
      <c r="AU400" s="126" t="s">
        <v>90</v>
      </c>
      <c r="AV400" s="13" t="s">
        <v>93</v>
      </c>
      <c r="AW400" s="13" t="s">
        <v>42</v>
      </c>
      <c r="AX400" s="13" t="s">
        <v>82</v>
      </c>
      <c r="AY400" s="126" t="s">
        <v>163</v>
      </c>
    </row>
    <row r="401" spans="1:51" s="12" customFormat="1" ht="13.5">
      <c r="A401" s="350"/>
      <c r="B401" s="351"/>
      <c r="C401" s="350"/>
      <c r="D401" s="346" t="s">
        <v>171</v>
      </c>
      <c r="E401" s="352" t="s">
        <v>5</v>
      </c>
      <c r="F401" s="353" t="s">
        <v>839</v>
      </c>
      <c r="G401" s="350"/>
      <c r="H401" s="354">
        <v>1</v>
      </c>
      <c r="I401" s="350"/>
      <c r="J401" s="350"/>
      <c r="K401" s="350"/>
      <c r="L401" s="119"/>
      <c r="M401" s="122"/>
      <c r="N401" s="123"/>
      <c r="O401" s="123"/>
      <c r="P401" s="123"/>
      <c r="Q401" s="123"/>
      <c r="R401" s="123"/>
      <c r="S401" s="123"/>
      <c r="T401" s="124"/>
      <c r="AT401" s="120" t="s">
        <v>171</v>
      </c>
      <c r="AU401" s="120" t="s">
        <v>90</v>
      </c>
      <c r="AV401" s="12" t="s">
        <v>90</v>
      </c>
      <c r="AW401" s="12" t="s">
        <v>42</v>
      </c>
      <c r="AX401" s="12" t="s">
        <v>82</v>
      </c>
      <c r="AY401" s="120" t="s">
        <v>163</v>
      </c>
    </row>
    <row r="402" spans="1:51" s="13" customFormat="1" ht="13.5">
      <c r="A402" s="355"/>
      <c r="B402" s="356"/>
      <c r="C402" s="355"/>
      <c r="D402" s="346" t="s">
        <v>171</v>
      </c>
      <c r="E402" s="357" t="s">
        <v>5</v>
      </c>
      <c r="F402" s="358" t="s">
        <v>792</v>
      </c>
      <c r="G402" s="355"/>
      <c r="H402" s="359">
        <v>1</v>
      </c>
      <c r="I402" s="355"/>
      <c r="J402" s="355"/>
      <c r="K402" s="355"/>
      <c r="L402" s="125"/>
      <c r="M402" s="127"/>
      <c r="N402" s="128"/>
      <c r="O402" s="128"/>
      <c r="P402" s="128"/>
      <c r="Q402" s="128"/>
      <c r="R402" s="128"/>
      <c r="S402" s="128"/>
      <c r="T402" s="129"/>
      <c r="AT402" s="126" t="s">
        <v>171</v>
      </c>
      <c r="AU402" s="126" t="s">
        <v>90</v>
      </c>
      <c r="AV402" s="13" t="s">
        <v>93</v>
      </c>
      <c r="AW402" s="13" t="s">
        <v>42</v>
      </c>
      <c r="AX402" s="13" t="s">
        <v>82</v>
      </c>
      <c r="AY402" s="126" t="s">
        <v>163</v>
      </c>
    </row>
    <row r="403" spans="1:51" s="14" customFormat="1" ht="13.5">
      <c r="A403" s="360"/>
      <c r="B403" s="361"/>
      <c r="C403" s="360"/>
      <c r="D403" s="362" t="s">
        <v>171</v>
      </c>
      <c r="E403" s="363" t="s">
        <v>5</v>
      </c>
      <c r="F403" s="364" t="s">
        <v>185</v>
      </c>
      <c r="G403" s="360"/>
      <c r="H403" s="365">
        <v>9</v>
      </c>
      <c r="I403" s="360"/>
      <c r="J403" s="360"/>
      <c r="K403" s="360"/>
      <c r="L403" s="130"/>
      <c r="M403" s="131"/>
      <c r="N403" s="132"/>
      <c r="O403" s="132"/>
      <c r="P403" s="132"/>
      <c r="Q403" s="132"/>
      <c r="R403" s="132"/>
      <c r="S403" s="132"/>
      <c r="T403" s="133"/>
      <c r="AT403" s="134" t="s">
        <v>171</v>
      </c>
      <c r="AU403" s="134" t="s">
        <v>90</v>
      </c>
      <c r="AV403" s="14" t="s">
        <v>96</v>
      </c>
      <c r="AW403" s="14" t="s">
        <v>42</v>
      </c>
      <c r="AX403" s="14" t="s">
        <v>44</v>
      </c>
      <c r="AY403" s="134" t="s">
        <v>163</v>
      </c>
    </row>
    <row r="404" spans="1:65" s="1" customFormat="1" ht="22.5" customHeight="1">
      <c r="A404" s="267"/>
      <c r="B404" s="268"/>
      <c r="C404" s="367" t="s">
        <v>461</v>
      </c>
      <c r="D404" s="367" t="s">
        <v>256</v>
      </c>
      <c r="E404" s="368" t="s">
        <v>470</v>
      </c>
      <c r="F404" s="369" t="s">
        <v>471</v>
      </c>
      <c r="G404" s="370" t="s">
        <v>168</v>
      </c>
      <c r="H404" s="371">
        <v>9</v>
      </c>
      <c r="I404" s="137"/>
      <c r="J404" s="372">
        <f>ROUND(I404*H404,2)</f>
        <v>0</v>
      </c>
      <c r="K404" s="369" t="s">
        <v>5</v>
      </c>
      <c r="L404" s="138"/>
      <c r="M404" s="139" t="s">
        <v>5</v>
      </c>
      <c r="N404" s="140" t="s">
        <v>53</v>
      </c>
      <c r="O404" s="39"/>
      <c r="P404" s="110">
        <f>O404*H404</f>
        <v>0</v>
      </c>
      <c r="Q404" s="110">
        <v>0.0025</v>
      </c>
      <c r="R404" s="110">
        <f>Q404*H404</f>
        <v>0.0225</v>
      </c>
      <c r="S404" s="110">
        <v>0</v>
      </c>
      <c r="T404" s="111">
        <f>S404*H404</f>
        <v>0</v>
      </c>
      <c r="AR404" s="24" t="s">
        <v>423</v>
      </c>
      <c r="AT404" s="24" t="s">
        <v>256</v>
      </c>
      <c r="AU404" s="24" t="s">
        <v>90</v>
      </c>
      <c r="AY404" s="24" t="s">
        <v>163</v>
      </c>
      <c r="BE404" s="112">
        <f>IF(N404="základní",J404,0)</f>
        <v>0</v>
      </c>
      <c r="BF404" s="112">
        <f>IF(N404="snížená",J404,0)</f>
        <v>0</v>
      </c>
      <c r="BG404" s="112">
        <f>IF(N404="zákl. přenesená",J404,0)</f>
        <v>0</v>
      </c>
      <c r="BH404" s="112">
        <f>IF(N404="sníž. přenesená",J404,0)</f>
        <v>0</v>
      </c>
      <c r="BI404" s="112">
        <f>IF(N404="nulová",J404,0)</f>
        <v>0</v>
      </c>
      <c r="BJ404" s="24" t="s">
        <v>44</v>
      </c>
      <c r="BK404" s="112">
        <f>ROUND(I404*H404,2)</f>
        <v>0</v>
      </c>
      <c r="BL404" s="24" t="s">
        <v>333</v>
      </c>
      <c r="BM404" s="24" t="s">
        <v>903</v>
      </c>
    </row>
    <row r="405" spans="1:65" s="1" customFormat="1" ht="31.5" customHeight="1">
      <c r="A405" s="267"/>
      <c r="B405" s="268"/>
      <c r="C405" s="338" t="s">
        <v>465</v>
      </c>
      <c r="D405" s="338" t="s">
        <v>165</v>
      </c>
      <c r="E405" s="339" t="s">
        <v>474</v>
      </c>
      <c r="F405" s="340" t="s">
        <v>475</v>
      </c>
      <c r="G405" s="341" t="s">
        <v>168</v>
      </c>
      <c r="H405" s="342">
        <v>21</v>
      </c>
      <c r="I405" s="107"/>
      <c r="J405" s="343">
        <f>ROUND(I405*H405,2)</f>
        <v>0</v>
      </c>
      <c r="K405" s="340" t="s">
        <v>169</v>
      </c>
      <c r="L405" s="38"/>
      <c r="M405" s="108" t="s">
        <v>5</v>
      </c>
      <c r="N405" s="109" t="s">
        <v>53</v>
      </c>
      <c r="O405" s="39"/>
      <c r="P405" s="110">
        <f>O405*H405</f>
        <v>0</v>
      </c>
      <c r="Q405" s="110">
        <v>0</v>
      </c>
      <c r="R405" s="110">
        <f>Q405*H405</f>
        <v>0</v>
      </c>
      <c r="S405" s="110">
        <v>0</v>
      </c>
      <c r="T405" s="111">
        <f>S405*H405</f>
        <v>0</v>
      </c>
      <c r="AR405" s="24" t="s">
        <v>333</v>
      </c>
      <c r="AT405" s="24" t="s">
        <v>165</v>
      </c>
      <c r="AU405" s="24" t="s">
        <v>90</v>
      </c>
      <c r="AY405" s="24" t="s">
        <v>163</v>
      </c>
      <c r="BE405" s="112">
        <f>IF(N405="základní",J405,0)</f>
        <v>0</v>
      </c>
      <c r="BF405" s="112">
        <f>IF(N405="snížená",J405,0)</f>
        <v>0</v>
      </c>
      <c r="BG405" s="112">
        <f>IF(N405="zákl. přenesená",J405,0)</f>
        <v>0</v>
      </c>
      <c r="BH405" s="112">
        <f>IF(N405="sníž. přenesená",J405,0)</f>
        <v>0</v>
      </c>
      <c r="BI405" s="112">
        <f>IF(N405="nulová",J405,0)</f>
        <v>0</v>
      </c>
      <c r="BJ405" s="24" t="s">
        <v>44</v>
      </c>
      <c r="BK405" s="112">
        <f>ROUND(I405*H405,2)</f>
        <v>0</v>
      </c>
      <c r="BL405" s="24" t="s">
        <v>333</v>
      </c>
      <c r="BM405" s="24" t="s">
        <v>904</v>
      </c>
    </row>
    <row r="406" spans="1:47" s="1" customFormat="1" ht="148.5">
      <c r="A406" s="267"/>
      <c r="B406" s="268"/>
      <c r="C406" s="267"/>
      <c r="D406" s="346" t="s">
        <v>190</v>
      </c>
      <c r="E406" s="267"/>
      <c r="F406" s="366" t="s">
        <v>418</v>
      </c>
      <c r="G406" s="267"/>
      <c r="H406" s="267"/>
      <c r="I406" s="267"/>
      <c r="J406" s="267"/>
      <c r="K406" s="267"/>
      <c r="L406" s="38"/>
      <c r="M406" s="136"/>
      <c r="N406" s="39"/>
      <c r="O406" s="39"/>
      <c r="P406" s="39"/>
      <c r="Q406" s="39"/>
      <c r="R406" s="39"/>
      <c r="S406" s="39"/>
      <c r="T406" s="60"/>
      <c r="AT406" s="24" t="s">
        <v>190</v>
      </c>
      <c r="AU406" s="24" t="s">
        <v>90</v>
      </c>
    </row>
    <row r="407" spans="1:51" s="11" customFormat="1" ht="13.5">
      <c r="A407" s="344"/>
      <c r="B407" s="345"/>
      <c r="C407" s="344"/>
      <c r="D407" s="346" t="s">
        <v>171</v>
      </c>
      <c r="E407" s="347" t="s">
        <v>5</v>
      </c>
      <c r="F407" s="348" t="s">
        <v>172</v>
      </c>
      <c r="G407" s="344"/>
      <c r="H407" s="349" t="s">
        <v>5</v>
      </c>
      <c r="I407" s="344"/>
      <c r="J407" s="344"/>
      <c r="K407" s="344"/>
      <c r="L407" s="113"/>
      <c r="M407" s="116"/>
      <c r="N407" s="117"/>
      <c r="O407" s="117"/>
      <c r="P407" s="117"/>
      <c r="Q407" s="117"/>
      <c r="R407" s="117"/>
      <c r="S407" s="117"/>
      <c r="T407" s="118"/>
      <c r="AT407" s="114" t="s">
        <v>171</v>
      </c>
      <c r="AU407" s="114" t="s">
        <v>90</v>
      </c>
      <c r="AV407" s="11" t="s">
        <v>44</v>
      </c>
      <c r="AW407" s="11" t="s">
        <v>42</v>
      </c>
      <c r="AX407" s="11" t="s">
        <v>82</v>
      </c>
      <c r="AY407" s="114" t="s">
        <v>163</v>
      </c>
    </row>
    <row r="408" spans="1:51" s="11" customFormat="1" ht="13.5">
      <c r="A408" s="344"/>
      <c r="B408" s="345"/>
      <c r="C408" s="344"/>
      <c r="D408" s="346" t="s">
        <v>171</v>
      </c>
      <c r="E408" s="347" t="s">
        <v>5</v>
      </c>
      <c r="F408" s="348" t="s">
        <v>905</v>
      </c>
      <c r="G408" s="344"/>
      <c r="H408" s="349" t="s">
        <v>5</v>
      </c>
      <c r="I408" s="344"/>
      <c r="J408" s="344"/>
      <c r="K408" s="344"/>
      <c r="L408" s="113"/>
      <c r="M408" s="116"/>
      <c r="N408" s="117"/>
      <c r="O408" s="117"/>
      <c r="P408" s="117"/>
      <c r="Q408" s="117"/>
      <c r="R408" s="117"/>
      <c r="S408" s="117"/>
      <c r="T408" s="118"/>
      <c r="AT408" s="114" t="s">
        <v>171</v>
      </c>
      <c r="AU408" s="114" t="s">
        <v>90</v>
      </c>
      <c r="AV408" s="11" t="s">
        <v>44</v>
      </c>
      <c r="AW408" s="11" t="s">
        <v>42</v>
      </c>
      <c r="AX408" s="11" t="s">
        <v>82</v>
      </c>
      <c r="AY408" s="114" t="s">
        <v>163</v>
      </c>
    </row>
    <row r="409" spans="1:51" s="12" customFormat="1" ht="13.5">
      <c r="A409" s="350"/>
      <c r="B409" s="351"/>
      <c r="C409" s="350"/>
      <c r="D409" s="346" t="s">
        <v>171</v>
      </c>
      <c r="E409" s="352" t="s">
        <v>5</v>
      </c>
      <c r="F409" s="353" t="s">
        <v>906</v>
      </c>
      <c r="G409" s="350"/>
      <c r="H409" s="354">
        <v>9</v>
      </c>
      <c r="I409" s="350"/>
      <c r="J409" s="350"/>
      <c r="K409" s="350"/>
      <c r="L409" s="119"/>
      <c r="M409" s="122"/>
      <c r="N409" s="123"/>
      <c r="O409" s="123"/>
      <c r="P409" s="123"/>
      <c r="Q409" s="123"/>
      <c r="R409" s="123"/>
      <c r="S409" s="123"/>
      <c r="T409" s="124"/>
      <c r="AT409" s="120" t="s">
        <v>171</v>
      </c>
      <c r="AU409" s="120" t="s">
        <v>90</v>
      </c>
      <c r="AV409" s="12" t="s">
        <v>90</v>
      </c>
      <c r="AW409" s="12" t="s">
        <v>42</v>
      </c>
      <c r="AX409" s="12" t="s">
        <v>82</v>
      </c>
      <c r="AY409" s="120" t="s">
        <v>163</v>
      </c>
    </row>
    <row r="410" spans="1:51" s="13" customFormat="1" ht="13.5">
      <c r="A410" s="355"/>
      <c r="B410" s="356"/>
      <c r="C410" s="355"/>
      <c r="D410" s="346" t="s">
        <v>171</v>
      </c>
      <c r="E410" s="357" t="s">
        <v>5</v>
      </c>
      <c r="F410" s="358" t="s">
        <v>179</v>
      </c>
      <c r="G410" s="355"/>
      <c r="H410" s="359">
        <v>9</v>
      </c>
      <c r="I410" s="355"/>
      <c r="J410" s="355"/>
      <c r="K410" s="355"/>
      <c r="L410" s="125"/>
      <c r="M410" s="127"/>
      <c r="N410" s="128"/>
      <c r="O410" s="128"/>
      <c r="P410" s="128"/>
      <c r="Q410" s="128"/>
      <c r="R410" s="128"/>
      <c r="S410" s="128"/>
      <c r="T410" s="129"/>
      <c r="AT410" s="126" t="s">
        <v>171</v>
      </c>
      <c r="AU410" s="126" t="s">
        <v>90</v>
      </c>
      <c r="AV410" s="13" t="s">
        <v>93</v>
      </c>
      <c r="AW410" s="13" t="s">
        <v>42</v>
      </c>
      <c r="AX410" s="13" t="s">
        <v>82</v>
      </c>
      <c r="AY410" s="126" t="s">
        <v>163</v>
      </c>
    </row>
    <row r="411" spans="1:51" s="11" customFormat="1" ht="13.5">
      <c r="A411" s="344"/>
      <c r="B411" s="345"/>
      <c r="C411" s="344"/>
      <c r="D411" s="346" t="s">
        <v>171</v>
      </c>
      <c r="E411" s="347" t="s">
        <v>5</v>
      </c>
      <c r="F411" s="348" t="s">
        <v>788</v>
      </c>
      <c r="G411" s="344"/>
      <c r="H411" s="349" t="s">
        <v>5</v>
      </c>
      <c r="I411" s="344"/>
      <c r="J411" s="344"/>
      <c r="K411" s="344"/>
      <c r="L411" s="113"/>
      <c r="M411" s="116"/>
      <c r="N411" s="117"/>
      <c r="O411" s="117"/>
      <c r="P411" s="117"/>
      <c r="Q411" s="117"/>
      <c r="R411" s="117"/>
      <c r="S411" s="117"/>
      <c r="T411" s="118"/>
      <c r="AT411" s="114" t="s">
        <v>171</v>
      </c>
      <c r="AU411" s="114" t="s">
        <v>90</v>
      </c>
      <c r="AV411" s="11" t="s">
        <v>44</v>
      </c>
      <c r="AW411" s="11" t="s">
        <v>42</v>
      </c>
      <c r="AX411" s="11" t="s">
        <v>82</v>
      </c>
      <c r="AY411" s="114" t="s">
        <v>163</v>
      </c>
    </row>
    <row r="412" spans="1:51" s="12" customFormat="1" ht="13.5">
      <c r="A412" s="350"/>
      <c r="B412" s="351"/>
      <c r="C412" s="350"/>
      <c r="D412" s="346" t="s">
        <v>171</v>
      </c>
      <c r="E412" s="352" t="s">
        <v>5</v>
      </c>
      <c r="F412" s="353" t="s">
        <v>907</v>
      </c>
      <c r="G412" s="350"/>
      <c r="H412" s="354">
        <v>4</v>
      </c>
      <c r="I412" s="350"/>
      <c r="J412" s="350"/>
      <c r="K412" s="350"/>
      <c r="L412" s="119"/>
      <c r="M412" s="122"/>
      <c r="N412" s="123"/>
      <c r="O412" s="123"/>
      <c r="P412" s="123"/>
      <c r="Q412" s="123"/>
      <c r="R412" s="123"/>
      <c r="S412" s="123"/>
      <c r="T412" s="124"/>
      <c r="AT412" s="120" t="s">
        <v>171</v>
      </c>
      <c r="AU412" s="120" t="s">
        <v>90</v>
      </c>
      <c r="AV412" s="12" t="s">
        <v>90</v>
      </c>
      <c r="AW412" s="12" t="s">
        <v>42</v>
      </c>
      <c r="AX412" s="12" t="s">
        <v>82</v>
      </c>
      <c r="AY412" s="120" t="s">
        <v>163</v>
      </c>
    </row>
    <row r="413" spans="1:51" s="13" customFormat="1" ht="13.5">
      <c r="A413" s="355"/>
      <c r="B413" s="356"/>
      <c r="C413" s="355"/>
      <c r="D413" s="346" t="s">
        <v>171</v>
      </c>
      <c r="E413" s="357" t="s">
        <v>5</v>
      </c>
      <c r="F413" s="358" t="s">
        <v>181</v>
      </c>
      <c r="G413" s="355"/>
      <c r="H413" s="359">
        <v>4</v>
      </c>
      <c r="I413" s="355"/>
      <c r="J413" s="355"/>
      <c r="K413" s="355"/>
      <c r="L413" s="125"/>
      <c r="M413" s="127"/>
      <c r="N413" s="128"/>
      <c r="O413" s="128"/>
      <c r="P413" s="128"/>
      <c r="Q413" s="128"/>
      <c r="R413" s="128"/>
      <c r="S413" s="128"/>
      <c r="T413" s="129"/>
      <c r="AT413" s="126" t="s">
        <v>171</v>
      </c>
      <c r="AU413" s="126" t="s">
        <v>90</v>
      </c>
      <c r="AV413" s="13" t="s">
        <v>93</v>
      </c>
      <c r="AW413" s="13" t="s">
        <v>42</v>
      </c>
      <c r="AX413" s="13" t="s">
        <v>82</v>
      </c>
      <c r="AY413" s="126" t="s">
        <v>163</v>
      </c>
    </row>
    <row r="414" spans="1:51" s="11" customFormat="1" ht="13.5">
      <c r="A414" s="344"/>
      <c r="B414" s="345"/>
      <c r="C414" s="344"/>
      <c r="D414" s="346" t="s">
        <v>171</v>
      </c>
      <c r="E414" s="347" t="s">
        <v>5</v>
      </c>
      <c r="F414" s="348" t="s">
        <v>789</v>
      </c>
      <c r="G414" s="344"/>
      <c r="H414" s="349" t="s">
        <v>5</v>
      </c>
      <c r="I414" s="344"/>
      <c r="J414" s="344"/>
      <c r="K414" s="344"/>
      <c r="L414" s="113"/>
      <c r="M414" s="116"/>
      <c r="N414" s="117"/>
      <c r="O414" s="117"/>
      <c r="P414" s="117"/>
      <c r="Q414" s="117"/>
      <c r="R414" s="117"/>
      <c r="S414" s="117"/>
      <c r="T414" s="118"/>
      <c r="AT414" s="114" t="s">
        <v>171</v>
      </c>
      <c r="AU414" s="114" t="s">
        <v>90</v>
      </c>
      <c r="AV414" s="11" t="s">
        <v>44</v>
      </c>
      <c r="AW414" s="11" t="s">
        <v>42</v>
      </c>
      <c r="AX414" s="11" t="s">
        <v>82</v>
      </c>
      <c r="AY414" s="114" t="s">
        <v>163</v>
      </c>
    </row>
    <row r="415" spans="1:51" s="12" customFormat="1" ht="13.5">
      <c r="A415" s="350"/>
      <c r="B415" s="351"/>
      <c r="C415" s="350"/>
      <c r="D415" s="346" t="s">
        <v>171</v>
      </c>
      <c r="E415" s="352" t="s">
        <v>5</v>
      </c>
      <c r="F415" s="353" t="s">
        <v>908</v>
      </c>
      <c r="G415" s="350"/>
      <c r="H415" s="354">
        <v>6</v>
      </c>
      <c r="I415" s="350"/>
      <c r="J415" s="350"/>
      <c r="K415" s="350"/>
      <c r="L415" s="119"/>
      <c r="M415" s="122"/>
      <c r="N415" s="123"/>
      <c r="O415" s="123"/>
      <c r="P415" s="123"/>
      <c r="Q415" s="123"/>
      <c r="R415" s="123"/>
      <c r="S415" s="123"/>
      <c r="T415" s="124"/>
      <c r="AT415" s="120" t="s">
        <v>171</v>
      </c>
      <c r="AU415" s="120" t="s">
        <v>90</v>
      </c>
      <c r="AV415" s="12" t="s">
        <v>90</v>
      </c>
      <c r="AW415" s="12" t="s">
        <v>42</v>
      </c>
      <c r="AX415" s="12" t="s">
        <v>82</v>
      </c>
      <c r="AY415" s="120" t="s">
        <v>163</v>
      </c>
    </row>
    <row r="416" spans="1:51" s="13" customFormat="1" ht="13.5">
      <c r="A416" s="355"/>
      <c r="B416" s="356"/>
      <c r="C416" s="355"/>
      <c r="D416" s="346" t="s">
        <v>171</v>
      </c>
      <c r="E416" s="357" t="s">
        <v>5</v>
      </c>
      <c r="F416" s="358" t="s">
        <v>653</v>
      </c>
      <c r="G416" s="355"/>
      <c r="H416" s="359">
        <v>6</v>
      </c>
      <c r="I416" s="355"/>
      <c r="J416" s="355"/>
      <c r="K416" s="355"/>
      <c r="L416" s="125"/>
      <c r="M416" s="127"/>
      <c r="N416" s="128"/>
      <c r="O416" s="128"/>
      <c r="P416" s="128"/>
      <c r="Q416" s="128"/>
      <c r="R416" s="128"/>
      <c r="S416" s="128"/>
      <c r="T416" s="129"/>
      <c r="AT416" s="126" t="s">
        <v>171</v>
      </c>
      <c r="AU416" s="126" t="s">
        <v>90</v>
      </c>
      <c r="AV416" s="13" t="s">
        <v>93</v>
      </c>
      <c r="AW416" s="13" t="s">
        <v>42</v>
      </c>
      <c r="AX416" s="13" t="s">
        <v>82</v>
      </c>
      <c r="AY416" s="126" t="s">
        <v>163</v>
      </c>
    </row>
    <row r="417" spans="1:51" s="11" customFormat="1" ht="13.5">
      <c r="A417" s="344"/>
      <c r="B417" s="345"/>
      <c r="C417" s="344"/>
      <c r="D417" s="346" t="s">
        <v>171</v>
      </c>
      <c r="E417" s="347" t="s">
        <v>5</v>
      </c>
      <c r="F417" s="348" t="s">
        <v>791</v>
      </c>
      <c r="G417" s="344"/>
      <c r="H417" s="349" t="s">
        <v>5</v>
      </c>
      <c r="I417" s="344"/>
      <c r="J417" s="344"/>
      <c r="K417" s="344"/>
      <c r="L417" s="113"/>
      <c r="M417" s="116"/>
      <c r="N417" s="117"/>
      <c r="O417" s="117"/>
      <c r="P417" s="117"/>
      <c r="Q417" s="117"/>
      <c r="R417" s="117"/>
      <c r="S417" s="117"/>
      <c r="T417" s="118"/>
      <c r="AT417" s="114" t="s">
        <v>171</v>
      </c>
      <c r="AU417" s="114" t="s">
        <v>90</v>
      </c>
      <c r="AV417" s="11" t="s">
        <v>44</v>
      </c>
      <c r="AW417" s="11" t="s">
        <v>42</v>
      </c>
      <c r="AX417" s="11" t="s">
        <v>82</v>
      </c>
      <c r="AY417" s="114" t="s">
        <v>163</v>
      </c>
    </row>
    <row r="418" spans="1:51" s="12" customFormat="1" ht="13.5">
      <c r="A418" s="350"/>
      <c r="B418" s="351"/>
      <c r="C418" s="350"/>
      <c r="D418" s="346" t="s">
        <v>171</v>
      </c>
      <c r="E418" s="352" t="s">
        <v>5</v>
      </c>
      <c r="F418" s="353" t="s">
        <v>909</v>
      </c>
      <c r="G418" s="350"/>
      <c r="H418" s="354">
        <v>2</v>
      </c>
      <c r="I418" s="350"/>
      <c r="J418" s="350"/>
      <c r="K418" s="350"/>
      <c r="L418" s="119"/>
      <c r="M418" s="122"/>
      <c r="N418" s="123"/>
      <c r="O418" s="123"/>
      <c r="P418" s="123"/>
      <c r="Q418" s="123"/>
      <c r="R418" s="123"/>
      <c r="S418" s="123"/>
      <c r="T418" s="124"/>
      <c r="AT418" s="120" t="s">
        <v>171</v>
      </c>
      <c r="AU418" s="120" t="s">
        <v>90</v>
      </c>
      <c r="AV418" s="12" t="s">
        <v>90</v>
      </c>
      <c r="AW418" s="12" t="s">
        <v>42</v>
      </c>
      <c r="AX418" s="12" t="s">
        <v>82</v>
      </c>
      <c r="AY418" s="120" t="s">
        <v>163</v>
      </c>
    </row>
    <row r="419" spans="1:51" s="13" customFormat="1" ht="13.5">
      <c r="A419" s="355"/>
      <c r="B419" s="356"/>
      <c r="C419" s="355"/>
      <c r="D419" s="346" t="s">
        <v>171</v>
      </c>
      <c r="E419" s="357" t="s">
        <v>5</v>
      </c>
      <c r="F419" s="358" t="s">
        <v>792</v>
      </c>
      <c r="G419" s="355"/>
      <c r="H419" s="359">
        <v>2</v>
      </c>
      <c r="I419" s="355"/>
      <c r="J419" s="355"/>
      <c r="K419" s="355"/>
      <c r="L419" s="125"/>
      <c r="M419" s="127"/>
      <c r="N419" s="128"/>
      <c r="O419" s="128"/>
      <c r="P419" s="128"/>
      <c r="Q419" s="128"/>
      <c r="R419" s="128"/>
      <c r="S419" s="128"/>
      <c r="T419" s="129"/>
      <c r="AT419" s="126" t="s">
        <v>171</v>
      </c>
      <c r="AU419" s="126" t="s">
        <v>90</v>
      </c>
      <c r="AV419" s="13" t="s">
        <v>93</v>
      </c>
      <c r="AW419" s="13" t="s">
        <v>42</v>
      </c>
      <c r="AX419" s="13" t="s">
        <v>82</v>
      </c>
      <c r="AY419" s="126" t="s">
        <v>163</v>
      </c>
    </row>
    <row r="420" spans="1:51" s="14" customFormat="1" ht="13.5">
      <c r="A420" s="360"/>
      <c r="B420" s="361"/>
      <c r="C420" s="360"/>
      <c r="D420" s="362" t="s">
        <v>171</v>
      </c>
      <c r="E420" s="363" t="s">
        <v>5</v>
      </c>
      <c r="F420" s="364" t="s">
        <v>185</v>
      </c>
      <c r="G420" s="360"/>
      <c r="H420" s="365">
        <v>21</v>
      </c>
      <c r="I420" s="360"/>
      <c r="J420" s="360"/>
      <c r="K420" s="360"/>
      <c r="L420" s="130"/>
      <c r="M420" s="131"/>
      <c r="N420" s="132"/>
      <c r="O420" s="132"/>
      <c r="P420" s="132"/>
      <c r="Q420" s="132"/>
      <c r="R420" s="132"/>
      <c r="S420" s="132"/>
      <c r="T420" s="133"/>
      <c r="AT420" s="134" t="s">
        <v>171</v>
      </c>
      <c r="AU420" s="134" t="s">
        <v>90</v>
      </c>
      <c r="AV420" s="14" t="s">
        <v>96</v>
      </c>
      <c r="AW420" s="14" t="s">
        <v>42</v>
      </c>
      <c r="AX420" s="14" t="s">
        <v>44</v>
      </c>
      <c r="AY420" s="134" t="s">
        <v>163</v>
      </c>
    </row>
    <row r="421" spans="1:65" s="1" customFormat="1" ht="22.5" customHeight="1">
      <c r="A421" s="267"/>
      <c r="B421" s="268"/>
      <c r="C421" s="367" t="s">
        <v>469</v>
      </c>
      <c r="D421" s="367" t="s">
        <v>256</v>
      </c>
      <c r="E421" s="368" t="s">
        <v>481</v>
      </c>
      <c r="F421" s="369" t="s">
        <v>482</v>
      </c>
      <c r="G421" s="370" t="s">
        <v>168</v>
      </c>
      <c r="H421" s="371">
        <v>21</v>
      </c>
      <c r="I421" s="137"/>
      <c r="J421" s="372">
        <f>ROUND(I421*H421,2)</f>
        <v>0</v>
      </c>
      <c r="K421" s="369" t="s">
        <v>5</v>
      </c>
      <c r="L421" s="138"/>
      <c r="M421" s="139" t="s">
        <v>5</v>
      </c>
      <c r="N421" s="140" t="s">
        <v>53</v>
      </c>
      <c r="O421" s="39"/>
      <c r="P421" s="110">
        <f>O421*H421</f>
        <v>0</v>
      </c>
      <c r="Q421" s="110">
        <v>0.0024</v>
      </c>
      <c r="R421" s="110">
        <f>Q421*H421</f>
        <v>0.05039999999999999</v>
      </c>
      <c r="S421" s="110">
        <v>0</v>
      </c>
      <c r="T421" s="111">
        <f>S421*H421</f>
        <v>0</v>
      </c>
      <c r="AR421" s="24" t="s">
        <v>423</v>
      </c>
      <c r="AT421" s="24" t="s">
        <v>256</v>
      </c>
      <c r="AU421" s="24" t="s">
        <v>90</v>
      </c>
      <c r="AY421" s="24" t="s">
        <v>163</v>
      </c>
      <c r="BE421" s="112">
        <f>IF(N421="základní",J421,0)</f>
        <v>0</v>
      </c>
      <c r="BF421" s="112">
        <f>IF(N421="snížená",J421,0)</f>
        <v>0</v>
      </c>
      <c r="BG421" s="112">
        <f>IF(N421="zákl. přenesená",J421,0)</f>
        <v>0</v>
      </c>
      <c r="BH421" s="112">
        <f>IF(N421="sníž. přenesená",J421,0)</f>
        <v>0</v>
      </c>
      <c r="BI421" s="112">
        <f>IF(N421="nulová",J421,0)</f>
        <v>0</v>
      </c>
      <c r="BJ421" s="24" t="s">
        <v>44</v>
      </c>
      <c r="BK421" s="112">
        <f>ROUND(I421*H421,2)</f>
        <v>0</v>
      </c>
      <c r="BL421" s="24" t="s">
        <v>333</v>
      </c>
      <c r="BM421" s="24" t="s">
        <v>910</v>
      </c>
    </row>
    <row r="422" spans="1:65" s="1" customFormat="1" ht="22.5" customHeight="1">
      <c r="A422" s="267"/>
      <c r="B422" s="268"/>
      <c r="C422" s="338" t="s">
        <v>473</v>
      </c>
      <c r="D422" s="338" t="s">
        <v>165</v>
      </c>
      <c r="E422" s="339" t="s">
        <v>485</v>
      </c>
      <c r="F422" s="340" t="s">
        <v>486</v>
      </c>
      <c r="G422" s="341" t="s">
        <v>168</v>
      </c>
      <c r="H422" s="342">
        <v>13</v>
      </c>
      <c r="I422" s="107"/>
      <c r="J422" s="343">
        <f>ROUND(I422*H422,2)</f>
        <v>0</v>
      </c>
      <c r="K422" s="340" t="s">
        <v>169</v>
      </c>
      <c r="L422" s="38"/>
      <c r="M422" s="108" t="s">
        <v>5</v>
      </c>
      <c r="N422" s="109" t="s">
        <v>53</v>
      </c>
      <c r="O422" s="39"/>
      <c r="P422" s="110">
        <f>O422*H422</f>
        <v>0</v>
      </c>
      <c r="Q422" s="110">
        <v>0</v>
      </c>
      <c r="R422" s="110">
        <f>Q422*H422</f>
        <v>0</v>
      </c>
      <c r="S422" s="110">
        <v>0</v>
      </c>
      <c r="T422" s="111">
        <f>S422*H422</f>
        <v>0</v>
      </c>
      <c r="AR422" s="24" t="s">
        <v>333</v>
      </c>
      <c r="AT422" s="24" t="s">
        <v>165</v>
      </c>
      <c r="AU422" s="24" t="s">
        <v>90</v>
      </c>
      <c r="AY422" s="24" t="s">
        <v>163</v>
      </c>
      <c r="BE422" s="112">
        <f>IF(N422="základní",J422,0)</f>
        <v>0</v>
      </c>
      <c r="BF422" s="112">
        <f>IF(N422="snížená",J422,0)</f>
        <v>0</v>
      </c>
      <c r="BG422" s="112">
        <f>IF(N422="zákl. přenesená",J422,0)</f>
        <v>0</v>
      </c>
      <c r="BH422" s="112">
        <f>IF(N422="sníž. přenesená",J422,0)</f>
        <v>0</v>
      </c>
      <c r="BI422" s="112">
        <f>IF(N422="nulová",J422,0)</f>
        <v>0</v>
      </c>
      <c r="BJ422" s="24" t="s">
        <v>44</v>
      </c>
      <c r="BK422" s="112">
        <f>ROUND(I422*H422,2)</f>
        <v>0</v>
      </c>
      <c r="BL422" s="24" t="s">
        <v>333</v>
      </c>
      <c r="BM422" s="24" t="s">
        <v>911</v>
      </c>
    </row>
    <row r="423" spans="1:47" s="1" customFormat="1" ht="148.5">
      <c r="A423" s="267"/>
      <c r="B423" s="268"/>
      <c r="C423" s="267"/>
      <c r="D423" s="346" t="s">
        <v>190</v>
      </c>
      <c r="E423" s="267"/>
      <c r="F423" s="366" t="s">
        <v>418</v>
      </c>
      <c r="G423" s="267"/>
      <c r="H423" s="267"/>
      <c r="I423" s="267"/>
      <c r="J423" s="267"/>
      <c r="K423" s="267"/>
      <c r="L423" s="38"/>
      <c r="M423" s="136"/>
      <c r="N423" s="39"/>
      <c r="O423" s="39"/>
      <c r="P423" s="39"/>
      <c r="Q423" s="39"/>
      <c r="R423" s="39"/>
      <c r="S423" s="39"/>
      <c r="T423" s="60"/>
      <c r="AT423" s="24" t="s">
        <v>190</v>
      </c>
      <c r="AU423" s="24" t="s">
        <v>90</v>
      </c>
    </row>
    <row r="424" spans="1:51" s="11" customFormat="1" ht="13.5">
      <c r="A424" s="344"/>
      <c r="B424" s="345"/>
      <c r="C424" s="344"/>
      <c r="D424" s="346" t="s">
        <v>171</v>
      </c>
      <c r="E424" s="347" t="s">
        <v>5</v>
      </c>
      <c r="F424" s="348" t="s">
        <v>172</v>
      </c>
      <c r="G424" s="344"/>
      <c r="H424" s="349" t="s">
        <v>5</v>
      </c>
      <c r="I424" s="344"/>
      <c r="J424" s="344"/>
      <c r="K424" s="344"/>
      <c r="L424" s="113"/>
      <c r="M424" s="116"/>
      <c r="N424" s="117"/>
      <c r="O424" s="117"/>
      <c r="P424" s="117"/>
      <c r="Q424" s="117"/>
      <c r="R424" s="117"/>
      <c r="S424" s="117"/>
      <c r="T424" s="118"/>
      <c r="AT424" s="114" t="s">
        <v>171</v>
      </c>
      <c r="AU424" s="114" t="s">
        <v>90</v>
      </c>
      <c r="AV424" s="11" t="s">
        <v>44</v>
      </c>
      <c r="AW424" s="11" t="s">
        <v>42</v>
      </c>
      <c r="AX424" s="11" t="s">
        <v>82</v>
      </c>
      <c r="AY424" s="114" t="s">
        <v>163</v>
      </c>
    </row>
    <row r="425" spans="1:51" s="11" customFormat="1" ht="13.5">
      <c r="A425" s="344"/>
      <c r="B425" s="345"/>
      <c r="C425" s="344"/>
      <c r="D425" s="346" t="s">
        <v>171</v>
      </c>
      <c r="E425" s="347" t="s">
        <v>5</v>
      </c>
      <c r="F425" s="348" t="s">
        <v>172</v>
      </c>
      <c r="G425" s="344"/>
      <c r="H425" s="349" t="s">
        <v>5</v>
      </c>
      <c r="I425" s="344"/>
      <c r="J425" s="344"/>
      <c r="K425" s="344"/>
      <c r="L425" s="113"/>
      <c r="M425" s="116"/>
      <c r="N425" s="117"/>
      <c r="O425" s="117"/>
      <c r="P425" s="117"/>
      <c r="Q425" s="117"/>
      <c r="R425" s="117"/>
      <c r="S425" s="117"/>
      <c r="T425" s="118"/>
      <c r="AT425" s="114" t="s">
        <v>171</v>
      </c>
      <c r="AU425" s="114" t="s">
        <v>90</v>
      </c>
      <c r="AV425" s="11" t="s">
        <v>44</v>
      </c>
      <c r="AW425" s="11" t="s">
        <v>42</v>
      </c>
      <c r="AX425" s="11" t="s">
        <v>82</v>
      </c>
      <c r="AY425" s="114" t="s">
        <v>163</v>
      </c>
    </row>
    <row r="426" spans="1:51" s="11" customFormat="1" ht="13.5">
      <c r="A426" s="344"/>
      <c r="B426" s="345"/>
      <c r="C426" s="344"/>
      <c r="D426" s="346" t="s">
        <v>171</v>
      </c>
      <c r="E426" s="347" t="s">
        <v>5</v>
      </c>
      <c r="F426" s="348" t="s">
        <v>787</v>
      </c>
      <c r="G426" s="344"/>
      <c r="H426" s="349" t="s">
        <v>5</v>
      </c>
      <c r="I426" s="344"/>
      <c r="J426" s="344"/>
      <c r="K426" s="344"/>
      <c r="L426" s="113"/>
      <c r="M426" s="116"/>
      <c r="N426" s="117"/>
      <c r="O426" s="117"/>
      <c r="P426" s="117"/>
      <c r="Q426" s="117"/>
      <c r="R426" s="117"/>
      <c r="S426" s="117"/>
      <c r="T426" s="118"/>
      <c r="AT426" s="114" t="s">
        <v>171</v>
      </c>
      <c r="AU426" s="114" t="s">
        <v>90</v>
      </c>
      <c r="AV426" s="11" t="s">
        <v>44</v>
      </c>
      <c r="AW426" s="11" t="s">
        <v>42</v>
      </c>
      <c r="AX426" s="11" t="s">
        <v>82</v>
      </c>
      <c r="AY426" s="114" t="s">
        <v>163</v>
      </c>
    </row>
    <row r="427" spans="1:51" s="12" customFormat="1" ht="13.5">
      <c r="A427" s="350"/>
      <c r="B427" s="351"/>
      <c r="C427" s="350"/>
      <c r="D427" s="346" t="s">
        <v>171</v>
      </c>
      <c r="E427" s="352" t="s">
        <v>5</v>
      </c>
      <c r="F427" s="353" t="s">
        <v>488</v>
      </c>
      <c r="G427" s="350"/>
      <c r="H427" s="354">
        <v>7</v>
      </c>
      <c r="I427" s="350"/>
      <c r="J427" s="350"/>
      <c r="K427" s="350"/>
      <c r="L427" s="119"/>
      <c r="M427" s="122"/>
      <c r="N427" s="123"/>
      <c r="O427" s="123"/>
      <c r="P427" s="123"/>
      <c r="Q427" s="123"/>
      <c r="R427" s="123"/>
      <c r="S427" s="123"/>
      <c r="T427" s="124"/>
      <c r="AT427" s="120" t="s">
        <v>171</v>
      </c>
      <c r="AU427" s="120" t="s">
        <v>90</v>
      </c>
      <c r="AV427" s="12" t="s">
        <v>90</v>
      </c>
      <c r="AW427" s="12" t="s">
        <v>42</v>
      </c>
      <c r="AX427" s="12" t="s">
        <v>82</v>
      </c>
      <c r="AY427" s="120" t="s">
        <v>163</v>
      </c>
    </row>
    <row r="428" spans="1:51" s="13" customFormat="1" ht="13.5">
      <c r="A428" s="355"/>
      <c r="B428" s="356"/>
      <c r="C428" s="355"/>
      <c r="D428" s="346" t="s">
        <v>171</v>
      </c>
      <c r="E428" s="357" t="s">
        <v>5</v>
      </c>
      <c r="F428" s="358" t="s">
        <v>179</v>
      </c>
      <c r="G428" s="355"/>
      <c r="H428" s="359">
        <v>7</v>
      </c>
      <c r="I428" s="355"/>
      <c r="J428" s="355"/>
      <c r="K428" s="355"/>
      <c r="L428" s="125"/>
      <c r="M428" s="127"/>
      <c r="N428" s="128"/>
      <c r="O428" s="128"/>
      <c r="P428" s="128"/>
      <c r="Q428" s="128"/>
      <c r="R428" s="128"/>
      <c r="S428" s="128"/>
      <c r="T428" s="129"/>
      <c r="AT428" s="126" t="s">
        <v>171</v>
      </c>
      <c r="AU428" s="126" t="s">
        <v>90</v>
      </c>
      <c r="AV428" s="13" t="s">
        <v>93</v>
      </c>
      <c r="AW428" s="13" t="s">
        <v>42</v>
      </c>
      <c r="AX428" s="13" t="s">
        <v>82</v>
      </c>
      <c r="AY428" s="126" t="s">
        <v>163</v>
      </c>
    </row>
    <row r="429" spans="1:51" s="11" customFormat="1" ht="13.5">
      <c r="A429" s="344"/>
      <c r="B429" s="345"/>
      <c r="C429" s="344"/>
      <c r="D429" s="346" t="s">
        <v>171</v>
      </c>
      <c r="E429" s="347" t="s">
        <v>5</v>
      </c>
      <c r="F429" s="348" t="s">
        <v>788</v>
      </c>
      <c r="G429" s="344"/>
      <c r="H429" s="349" t="s">
        <v>5</v>
      </c>
      <c r="I429" s="344"/>
      <c r="J429" s="344"/>
      <c r="K429" s="344"/>
      <c r="L429" s="113"/>
      <c r="M429" s="116"/>
      <c r="N429" s="117"/>
      <c r="O429" s="117"/>
      <c r="P429" s="117"/>
      <c r="Q429" s="117"/>
      <c r="R429" s="117"/>
      <c r="S429" s="117"/>
      <c r="T429" s="118"/>
      <c r="AT429" s="114" t="s">
        <v>171</v>
      </c>
      <c r="AU429" s="114" t="s">
        <v>90</v>
      </c>
      <c r="AV429" s="11" t="s">
        <v>44</v>
      </c>
      <c r="AW429" s="11" t="s">
        <v>42</v>
      </c>
      <c r="AX429" s="11" t="s">
        <v>82</v>
      </c>
      <c r="AY429" s="114" t="s">
        <v>163</v>
      </c>
    </row>
    <row r="430" spans="1:51" s="12" customFormat="1" ht="13.5">
      <c r="A430" s="350"/>
      <c r="B430" s="351"/>
      <c r="C430" s="350"/>
      <c r="D430" s="346" t="s">
        <v>171</v>
      </c>
      <c r="E430" s="352" t="s">
        <v>5</v>
      </c>
      <c r="F430" s="353" t="s">
        <v>274</v>
      </c>
      <c r="G430" s="350"/>
      <c r="H430" s="354">
        <v>2</v>
      </c>
      <c r="I430" s="350"/>
      <c r="J430" s="350"/>
      <c r="K430" s="350"/>
      <c r="L430" s="119"/>
      <c r="M430" s="122"/>
      <c r="N430" s="123"/>
      <c r="O430" s="123"/>
      <c r="P430" s="123"/>
      <c r="Q430" s="123"/>
      <c r="R430" s="123"/>
      <c r="S430" s="123"/>
      <c r="T430" s="124"/>
      <c r="AT430" s="120" t="s">
        <v>171</v>
      </c>
      <c r="AU430" s="120" t="s">
        <v>90</v>
      </c>
      <c r="AV430" s="12" t="s">
        <v>90</v>
      </c>
      <c r="AW430" s="12" t="s">
        <v>42</v>
      </c>
      <c r="AX430" s="12" t="s">
        <v>82</v>
      </c>
      <c r="AY430" s="120" t="s">
        <v>163</v>
      </c>
    </row>
    <row r="431" spans="1:51" s="13" customFormat="1" ht="13.5">
      <c r="A431" s="355"/>
      <c r="B431" s="356"/>
      <c r="C431" s="355"/>
      <c r="D431" s="346" t="s">
        <v>171</v>
      </c>
      <c r="E431" s="357" t="s">
        <v>5</v>
      </c>
      <c r="F431" s="358" t="s">
        <v>181</v>
      </c>
      <c r="G431" s="355"/>
      <c r="H431" s="359">
        <v>2</v>
      </c>
      <c r="I431" s="355"/>
      <c r="J431" s="355"/>
      <c r="K431" s="355"/>
      <c r="L431" s="125"/>
      <c r="M431" s="127"/>
      <c r="N431" s="128"/>
      <c r="O431" s="128"/>
      <c r="P431" s="128"/>
      <c r="Q431" s="128"/>
      <c r="R431" s="128"/>
      <c r="S431" s="128"/>
      <c r="T431" s="129"/>
      <c r="AT431" s="126" t="s">
        <v>171</v>
      </c>
      <c r="AU431" s="126" t="s">
        <v>90</v>
      </c>
      <c r="AV431" s="13" t="s">
        <v>93</v>
      </c>
      <c r="AW431" s="13" t="s">
        <v>42</v>
      </c>
      <c r="AX431" s="13" t="s">
        <v>82</v>
      </c>
      <c r="AY431" s="126" t="s">
        <v>163</v>
      </c>
    </row>
    <row r="432" spans="1:51" s="11" customFormat="1" ht="13.5">
      <c r="A432" s="344"/>
      <c r="B432" s="345"/>
      <c r="C432" s="344"/>
      <c r="D432" s="346" t="s">
        <v>171</v>
      </c>
      <c r="E432" s="347" t="s">
        <v>5</v>
      </c>
      <c r="F432" s="348" t="s">
        <v>789</v>
      </c>
      <c r="G432" s="344"/>
      <c r="H432" s="349" t="s">
        <v>5</v>
      </c>
      <c r="I432" s="344"/>
      <c r="J432" s="344"/>
      <c r="K432" s="344"/>
      <c r="L432" s="113"/>
      <c r="M432" s="116"/>
      <c r="N432" s="117"/>
      <c r="O432" s="117"/>
      <c r="P432" s="117"/>
      <c r="Q432" s="117"/>
      <c r="R432" s="117"/>
      <c r="S432" s="117"/>
      <c r="T432" s="118"/>
      <c r="AT432" s="114" t="s">
        <v>171</v>
      </c>
      <c r="AU432" s="114" t="s">
        <v>90</v>
      </c>
      <c r="AV432" s="11" t="s">
        <v>44</v>
      </c>
      <c r="AW432" s="11" t="s">
        <v>42</v>
      </c>
      <c r="AX432" s="11" t="s">
        <v>82</v>
      </c>
      <c r="AY432" s="114" t="s">
        <v>163</v>
      </c>
    </row>
    <row r="433" spans="1:51" s="12" customFormat="1" ht="13.5">
      <c r="A433" s="350"/>
      <c r="B433" s="351"/>
      <c r="C433" s="350"/>
      <c r="D433" s="346" t="s">
        <v>171</v>
      </c>
      <c r="E433" s="352" t="s">
        <v>5</v>
      </c>
      <c r="F433" s="353" t="s">
        <v>255</v>
      </c>
      <c r="G433" s="350"/>
      <c r="H433" s="354">
        <v>3</v>
      </c>
      <c r="I433" s="350"/>
      <c r="J433" s="350"/>
      <c r="K433" s="350"/>
      <c r="L433" s="119"/>
      <c r="M433" s="122"/>
      <c r="N433" s="123"/>
      <c r="O433" s="123"/>
      <c r="P433" s="123"/>
      <c r="Q433" s="123"/>
      <c r="R433" s="123"/>
      <c r="S433" s="123"/>
      <c r="T433" s="124"/>
      <c r="AT433" s="120" t="s">
        <v>171</v>
      </c>
      <c r="AU433" s="120" t="s">
        <v>90</v>
      </c>
      <c r="AV433" s="12" t="s">
        <v>90</v>
      </c>
      <c r="AW433" s="12" t="s">
        <v>42</v>
      </c>
      <c r="AX433" s="12" t="s">
        <v>82</v>
      </c>
      <c r="AY433" s="120" t="s">
        <v>163</v>
      </c>
    </row>
    <row r="434" spans="1:51" s="13" customFormat="1" ht="13.5">
      <c r="A434" s="355"/>
      <c r="B434" s="356"/>
      <c r="C434" s="355"/>
      <c r="D434" s="346" t="s">
        <v>171</v>
      </c>
      <c r="E434" s="357" t="s">
        <v>5</v>
      </c>
      <c r="F434" s="358" t="s">
        <v>653</v>
      </c>
      <c r="G434" s="355"/>
      <c r="H434" s="359">
        <v>3</v>
      </c>
      <c r="I434" s="355"/>
      <c r="J434" s="355"/>
      <c r="K434" s="355"/>
      <c r="L434" s="125"/>
      <c r="M434" s="127"/>
      <c r="N434" s="128"/>
      <c r="O434" s="128"/>
      <c r="P434" s="128"/>
      <c r="Q434" s="128"/>
      <c r="R434" s="128"/>
      <c r="S434" s="128"/>
      <c r="T434" s="129"/>
      <c r="AT434" s="126" t="s">
        <v>171</v>
      </c>
      <c r="AU434" s="126" t="s">
        <v>90</v>
      </c>
      <c r="AV434" s="13" t="s">
        <v>93</v>
      </c>
      <c r="AW434" s="13" t="s">
        <v>42</v>
      </c>
      <c r="AX434" s="13" t="s">
        <v>82</v>
      </c>
      <c r="AY434" s="126" t="s">
        <v>163</v>
      </c>
    </row>
    <row r="435" spans="1:51" s="11" customFormat="1" ht="13.5">
      <c r="A435" s="344"/>
      <c r="B435" s="345"/>
      <c r="C435" s="344"/>
      <c r="D435" s="346" t="s">
        <v>171</v>
      </c>
      <c r="E435" s="347" t="s">
        <v>5</v>
      </c>
      <c r="F435" s="348" t="s">
        <v>791</v>
      </c>
      <c r="G435" s="344"/>
      <c r="H435" s="349" t="s">
        <v>5</v>
      </c>
      <c r="I435" s="344"/>
      <c r="J435" s="344"/>
      <c r="K435" s="344"/>
      <c r="L435" s="113"/>
      <c r="M435" s="116"/>
      <c r="N435" s="117"/>
      <c r="O435" s="117"/>
      <c r="P435" s="117"/>
      <c r="Q435" s="117"/>
      <c r="R435" s="117"/>
      <c r="S435" s="117"/>
      <c r="T435" s="118"/>
      <c r="AT435" s="114" t="s">
        <v>171</v>
      </c>
      <c r="AU435" s="114" t="s">
        <v>90</v>
      </c>
      <c r="AV435" s="11" t="s">
        <v>44</v>
      </c>
      <c r="AW435" s="11" t="s">
        <v>42</v>
      </c>
      <c r="AX435" s="11" t="s">
        <v>82</v>
      </c>
      <c r="AY435" s="114" t="s">
        <v>163</v>
      </c>
    </row>
    <row r="436" spans="1:51" s="12" customFormat="1" ht="13.5">
      <c r="A436" s="350"/>
      <c r="B436" s="351"/>
      <c r="C436" s="350"/>
      <c r="D436" s="346" t="s">
        <v>171</v>
      </c>
      <c r="E436" s="352" t="s">
        <v>5</v>
      </c>
      <c r="F436" s="353" t="s">
        <v>252</v>
      </c>
      <c r="G436" s="350"/>
      <c r="H436" s="354">
        <v>1</v>
      </c>
      <c r="I436" s="350"/>
      <c r="J436" s="350"/>
      <c r="K436" s="350"/>
      <c r="L436" s="119"/>
      <c r="M436" s="122"/>
      <c r="N436" s="123"/>
      <c r="O436" s="123"/>
      <c r="P436" s="123"/>
      <c r="Q436" s="123"/>
      <c r="R436" s="123"/>
      <c r="S436" s="123"/>
      <c r="T436" s="124"/>
      <c r="AT436" s="120" t="s">
        <v>171</v>
      </c>
      <c r="AU436" s="120" t="s">
        <v>90</v>
      </c>
      <c r="AV436" s="12" t="s">
        <v>90</v>
      </c>
      <c r="AW436" s="12" t="s">
        <v>42</v>
      </c>
      <c r="AX436" s="12" t="s">
        <v>82</v>
      </c>
      <c r="AY436" s="120" t="s">
        <v>163</v>
      </c>
    </row>
    <row r="437" spans="1:51" s="13" customFormat="1" ht="13.5">
      <c r="A437" s="355"/>
      <c r="B437" s="356"/>
      <c r="C437" s="355"/>
      <c r="D437" s="346" t="s">
        <v>171</v>
      </c>
      <c r="E437" s="357" t="s">
        <v>5</v>
      </c>
      <c r="F437" s="358" t="s">
        <v>792</v>
      </c>
      <c r="G437" s="355"/>
      <c r="H437" s="359">
        <v>1</v>
      </c>
      <c r="I437" s="355"/>
      <c r="J437" s="355"/>
      <c r="K437" s="355"/>
      <c r="L437" s="125"/>
      <c r="M437" s="127"/>
      <c r="N437" s="128"/>
      <c r="O437" s="128"/>
      <c r="P437" s="128"/>
      <c r="Q437" s="128"/>
      <c r="R437" s="128"/>
      <c r="S437" s="128"/>
      <c r="T437" s="129"/>
      <c r="AT437" s="126" t="s">
        <v>171</v>
      </c>
      <c r="AU437" s="126" t="s">
        <v>90</v>
      </c>
      <c r="AV437" s="13" t="s">
        <v>93</v>
      </c>
      <c r="AW437" s="13" t="s">
        <v>42</v>
      </c>
      <c r="AX437" s="13" t="s">
        <v>82</v>
      </c>
      <c r="AY437" s="126" t="s">
        <v>163</v>
      </c>
    </row>
    <row r="438" spans="1:51" s="14" customFormat="1" ht="13.5">
      <c r="A438" s="360"/>
      <c r="B438" s="361"/>
      <c r="C438" s="360"/>
      <c r="D438" s="362" t="s">
        <v>171</v>
      </c>
      <c r="E438" s="363" t="s">
        <v>5</v>
      </c>
      <c r="F438" s="364" t="s">
        <v>185</v>
      </c>
      <c r="G438" s="360"/>
      <c r="H438" s="365">
        <v>13</v>
      </c>
      <c r="I438" s="360"/>
      <c r="J438" s="360"/>
      <c r="K438" s="360"/>
      <c r="L438" s="130"/>
      <c r="M438" s="131"/>
      <c r="N438" s="132"/>
      <c r="O438" s="132"/>
      <c r="P438" s="132"/>
      <c r="Q438" s="132"/>
      <c r="R438" s="132"/>
      <c r="S438" s="132"/>
      <c r="T438" s="133"/>
      <c r="AT438" s="134" t="s">
        <v>171</v>
      </c>
      <c r="AU438" s="134" t="s">
        <v>90</v>
      </c>
      <c r="AV438" s="14" t="s">
        <v>96</v>
      </c>
      <c r="AW438" s="14" t="s">
        <v>42</v>
      </c>
      <c r="AX438" s="14" t="s">
        <v>44</v>
      </c>
      <c r="AY438" s="134" t="s">
        <v>163</v>
      </c>
    </row>
    <row r="439" spans="1:65" s="1" customFormat="1" ht="22.5" customHeight="1">
      <c r="A439" s="267"/>
      <c r="B439" s="268"/>
      <c r="C439" s="367" t="s">
        <v>480</v>
      </c>
      <c r="D439" s="367" t="s">
        <v>256</v>
      </c>
      <c r="E439" s="368" t="s">
        <v>490</v>
      </c>
      <c r="F439" s="369" t="s">
        <v>491</v>
      </c>
      <c r="G439" s="370" t="s">
        <v>168</v>
      </c>
      <c r="H439" s="371">
        <v>13</v>
      </c>
      <c r="I439" s="137"/>
      <c r="J439" s="372">
        <f>ROUND(I439*H439,2)</f>
        <v>0</v>
      </c>
      <c r="K439" s="369" t="s">
        <v>169</v>
      </c>
      <c r="L439" s="138"/>
      <c r="M439" s="139" t="s">
        <v>5</v>
      </c>
      <c r="N439" s="140" t="s">
        <v>53</v>
      </c>
      <c r="O439" s="39"/>
      <c r="P439" s="110">
        <f>O439*H439</f>
        <v>0</v>
      </c>
      <c r="Q439" s="110">
        <v>0.0012</v>
      </c>
      <c r="R439" s="110">
        <f>Q439*H439</f>
        <v>0.0156</v>
      </c>
      <c r="S439" s="110">
        <v>0</v>
      </c>
      <c r="T439" s="111">
        <f>S439*H439</f>
        <v>0</v>
      </c>
      <c r="AR439" s="24" t="s">
        <v>423</v>
      </c>
      <c r="AT439" s="24" t="s">
        <v>256</v>
      </c>
      <c r="AU439" s="24" t="s">
        <v>90</v>
      </c>
      <c r="AY439" s="24" t="s">
        <v>163</v>
      </c>
      <c r="BE439" s="112">
        <f>IF(N439="základní",J439,0)</f>
        <v>0</v>
      </c>
      <c r="BF439" s="112">
        <f>IF(N439="snížená",J439,0)</f>
        <v>0</v>
      </c>
      <c r="BG439" s="112">
        <f>IF(N439="zákl. přenesená",J439,0)</f>
        <v>0</v>
      </c>
      <c r="BH439" s="112">
        <f>IF(N439="sníž. přenesená",J439,0)</f>
        <v>0</v>
      </c>
      <c r="BI439" s="112">
        <f>IF(N439="nulová",J439,0)</f>
        <v>0</v>
      </c>
      <c r="BJ439" s="24" t="s">
        <v>44</v>
      </c>
      <c r="BK439" s="112">
        <f>ROUND(I439*H439,2)</f>
        <v>0</v>
      </c>
      <c r="BL439" s="24" t="s">
        <v>333</v>
      </c>
      <c r="BM439" s="24" t="s">
        <v>912</v>
      </c>
    </row>
    <row r="440" spans="1:47" s="1" customFormat="1" ht="27">
      <c r="A440" s="267"/>
      <c r="B440" s="268"/>
      <c r="C440" s="267"/>
      <c r="D440" s="362" t="s">
        <v>493</v>
      </c>
      <c r="E440" s="267"/>
      <c r="F440" s="376" t="s">
        <v>494</v>
      </c>
      <c r="G440" s="267"/>
      <c r="H440" s="267"/>
      <c r="I440" s="267"/>
      <c r="J440" s="267"/>
      <c r="K440" s="267"/>
      <c r="L440" s="38"/>
      <c r="M440" s="136"/>
      <c r="N440" s="39"/>
      <c r="O440" s="39"/>
      <c r="P440" s="39"/>
      <c r="Q440" s="39"/>
      <c r="R440" s="39"/>
      <c r="S440" s="39"/>
      <c r="T440" s="60"/>
      <c r="AT440" s="24" t="s">
        <v>493</v>
      </c>
      <c r="AU440" s="24" t="s">
        <v>90</v>
      </c>
    </row>
    <row r="441" spans="1:65" s="1" customFormat="1" ht="31.5" customHeight="1">
      <c r="A441" s="267"/>
      <c r="B441" s="268"/>
      <c r="C441" s="338" t="s">
        <v>484</v>
      </c>
      <c r="D441" s="338" t="s">
        <v>165</v>
      </c>
      <c r="E441" s="339" t="s">
        <v>496</v>
      </c>
      <c r="F441" s="340" t="s">
        <v>497</v>
      </c>
      <c r="G441" s="341" t="s">
        <v>369</v>
      </c>
      <c r="H441" s="342">
        <v>0.602</v>
      </c>
      <c r="I441" s="107"/>
      <c r="J441" s="343">
        <f>ROUND(I441*H441,2)</f>
        <v>0</v>
      </c>
      <c r="K441" s="340" t="s">
        <v>169</v>
      </c>
      <c r="L441" s="38"/>
      <c r="M441" s="108" t="s">
        <v>5</v>
      </c>
      <c r="N441" s="109" t="s">
        <v>53</v>
      </c>
      <c r="O441" s="39"/>
      <c r="P441" s="110">
        <f>O441*H441</f>
        <v>0</v>
      </c>
      <c r="Q441" s="110">
        <v>0</v>
      </c>
      <c r="R441" s="110">
        <f>Q441*H441</f>
        <v>0</v>
      </c>
      <c r="S441" s="110">
        <v>0</v>
      </c>
      <c r="T441" s="111">
        <f>S441*H441</f>
        <v>0</v>
      </c>
      <c r="AR441" s="24" t="s">
        <v>333</v>
      </c>
      <c r="AT441" s="24" t="s">
        <v>165</v>
      </c>
      <c r="AU441" s="24" t="s">
        <v>90</v>
      </c>
      <c r="AY441" s="24" t="s">
        <v>163</v>
      </c>
      <c r="BE441" s="112">
        <f>IF(N441="základní",J441,0)</f>
        <v>0</v>
      </c>
      <c r="BF441" s="112">
        <f>IF(N441="snížená",J441,0)</f>
        <v>0</v>
      </c>
      <c r="BG441" s="112">
        <f>IF(N441="zákl. přenesená",J441,0)</f>
        <v>0</v>
      </c>
      <c r="BH441" s="112">
        <f>IF(N441="sníž. přenesená",J441,0)</f>
        <v>0</v>
      </c>
      <c r="BI441" s="112">
        <f>IF(N441="nulová",J441,0)</f>
        <v>0</v>
      </c>
      <c r="BJ441" s="24" t="s">
        <v>44</v>
      </c>
      <c r="BK441" s="112">
        <f>ROUND(I441*H441,2)</f>
        <v>0</v>
      </c>
      <c r="BL441" s="24" t="s">
        <v>333</v>
      </c>
      <c r="BM441" s="24" t="s">
        <v>913</v>
      </c>
    </row>
    <row r="442" spans="1:47" s="1" customFormat="1" ht="121.5">
      <c r="A442" s="267"/>
      <c r="B442" s="268"/>
      <c r="C442" s="267"/>
      <c r="D442" s="362" t="s">
        <v>190</v>
      </c>
      <c r="E442" s="267"/>
      <c r="F442" s="376" t="s">
        <v>499</v>
      </c>
      <c r="G442" s="267"/>
      <c r="H442" s="267"/>
      <c r="I442" s="267"/>
      <c r="J442" s="267"/>
      <c r="K442" s="267"/>
      <c r="L442" s="38"/>
      <c r="M442" s="136"/>
      <c r="N442" s="39"/>
      <c r="O442" s="39"/>
      <c r="P442" s="39"/>
      <c r="Q442" s="39"/>
      <c r="R442" s="39"/>
      <c r="S442" s="39"/>
      <c r="T442" s="60"/>
      <c r="AT442" s="24" t="s">
        <v>190</v>
      </c>
      <c r="AU442" s="24" t="s">
        <v>90</v>
      </c>
    </row>
    <row r="443" spans="1:65" s="1" customFormat="1" ht="44.25" customHeight="1">
      <c r="A443" s="267"/>
      <c r="B443" s="268"/>
      <c r="C443" s="338" t="s">
        <v>489</v>
      </c>
      <c r="D443" s="338" t="s">
        <v>165</v>
      </c>
      <c r="E443" s="339" t="s">
        <v>501</v>
      </c>
      <c r="F443" s="340" t="s">
        <v>502</v>
      </c>
      <c r="G443" s="341" t="s">
        <v>369</v>
      </c>
      <c r="H443" s="342">
        <v>0.602</v>
      </c>
      <c r="I443" s="107"/>
      <c r="J443" s="343">
        <f>ROUND(I443*H443,2)</f>
        <v>0</v>
      </c>
      <c r="K443" s="340" t="s">
        <v>169</v>
      </c>
      <c r="L443" s="38"/>
      <c r="M443" s="108" t="s">
        <v>5</v>
      </c>
      <c r="N443" s="109" t="s">
        <v>53</v>
      </c>
      <c r="O443" s="39"/>
      <c r="P443" s="110">
        <f>O443*H443</f>
        <v>0</v>
      </c>
      <c r="Q443" s="110">
        <v>0</v>
      </c>
      <c r="R443" s="110">
        <f>Q443*H443</f>
        <v>0</v>
      </c>
      <c r="S443" s="110">
        <v>0</v>
      </c>
      <c r="T443" s="111">
        <f>S443*H443</f>
        <v>0</v>
      </c>
      <c r="AR443" s="24" t="s">
        <v>333</v>
      </c>
      <c r="AT443" s="24" t="s">
        <v>165</v>
      </c>
      <c r="AU443" s="24" t="s">
        <v>90</v>
      </c>
      <c r="AY443" s="24" t="s">
        <v>163</v>
      </c>
      <c r="BE443" s="112">
        <f>IF(N443="základní",J443,0)</f>
        <v>0</v>
      </c>
      <c r="BF443" s="112">
        <f>IF(N443="snížená",J443,0)</f>
        <v>0</v>
      </c>
      <c r="BG443" s="112">
        <f>IF(N443="zákl. přenesená",J443,0)</f>
        <v>0</v>
      </c>
      <c r="BH443" s="112">
        <f>IF(N443="sníž. přenesená",J443,0)</f>
        <v>0</v>
      </c>
      <c r="BI443" s="112">
        <f>IF(N443="nulová",J443,0)</f>
        <v>0</v>
      </c>
      <c r="BJ443" s="24" t="s">
        <v>44</v>
      </c>
      <c r="BK443" s="112">
        <f>ROUND(I443*H443,2)</f>
        <v>0</v>
      </c>
      <c r="BL443" s="24" t="s">
        <v>333</v>
      </c>
      <c r="BM443" s="24" t="s">
        <v>914</v>
      </c>
    </row>
    <row r="444" spans="1:47" s="1" customFormat="1" ht="121.5">
      <c r="A444" s="267"/>
      <c r="B444" s="268"/>
      <c r="C444" s="267"/>
      <c r="D444" s="346" t="s">
        <v>190</v>
      </c>
      <c r="E444" s="267"/>
      <c r="F444" s="366" t="s">
        <v>499</v>
      </c>
      <c r="G444" s="267"/>
      <c r="H444" s="267"/>
      <c r="I444" s="267"/>
      <c r="J444" s="267"/>
      <c r="K444" s="267"/>
      <c r="L444" s="38"/>
      <c r="M444" s="136"/>
      <c r="N444" s="39"/>
      <c r="O444" s="39"/>
      <c r="P444" s="39"/>
      <c r="Q444" s="39"/>
      <c r="R444" s="39"/>
      <c r="S444" s="39"/>
      <c r="T444" s="60"/>
      <c r="AT444" s="24" t="s">
        <v>190</v>
      </c>
      <c r="AU444" s="24" t="s">
        <v>90</v>
      </c>
    </row>
    <row r="445" spans="1:63" s="10" customFormat="1" ht="29.85" customHeight="1">
      <c r="A445" s="330"/>
      <c r="B445" s="331"/>
      <c r="C445" s="330"/>
      <c r="D445" s="335" t="s">
        <v>81</v>
      </c>
      <c r="E445" s="336" t="s">
        <v>504</v>
      </c>
      <c r="F445" s="336" t="s">
        <v>505</v>
      </c>
      <c r="G445" s="330"/>
      <c r="H445" s="330"/>
      <c r="I445" s="330"/>
      <c r="J445" s="337">
        <f>BK445</f>
        <v>0</v>
      </c>
      <c r="K445" s="330"/>
      <c r="L445" s="99"/>
      <c r="M445" s="101"/>
      <c r="N445" s="102"/>
      <c r="O445" s="102"/>
      <c r="P445" s="103">
        <f>SUM(P446:P470)</f>
        <v>0</v>
      </c>
      <c r="Q445" s="102"/>
      <c r="R445" s="103">
        <f>SUM(R446:R470)</f>
        <v>0.04654</v>
      </c>
      <c r="S445" s="102"/>
      <c r="T445" s="104">
        <f>SUM(T446:T470)</f>
        <v>0.039</v>
      </c>
      <c r="AR445" s="100" t="s">
        <v>90</v>
      </c>
      <c r="AT445" s="105" t="s">
        <v>81</v>
      </c>
      <c r="AU445" s="105" t="s">
        <v>44</v>
      </c>
      <c r="AY445" s="100" t="s">
        <v>163</v>
      </c>
      <c r="BK445" s="106">
        <f>SUM(BK446:BK470)</f>
        <v>0</v>
      </c>
    </row>
    <row r="446" spans="1:65" s="1" customFormat="1" ht="31.5" customHeight="1">
      <c r="A446" s="267"/>
      <c r="B446" s="268"/>
      <c r="C446" s="338" t="s">
        <v>495</v>
      </c>
      <c r="D446" s="338" t="s">
        <v>165</v>
      </c>
      <c r="E446" s="339" t="s">
        <v>507</v>
      </c>
      <c r="F446" s="340" t="s">
        <v>508</v>
      </c>
      <c r="G446" s="341" t="s">
        <v>168</v>
      </c>
      <c r="H446" s="342">
        <v>13</v>
      </c>
      <c r="I446" s="107"/>
      <c r="J446" s="343">
        <f>ROUND(I446*H446,2)</f>
        <v>0</v>
      </c>
      <c r="K446" s="340" t="s">
        <v>169</v>
      </c>
      <c r="L446" s="38"/>
      <c r="M446" s="108" t="s">
        <v>5</v>
      </c>
      <c r="N446" s="109" t="s">
        <v>53</v>
      </c>
      <c r="O446" s="39"/>
      <c r="P446" s="110">
        <f>O446*H446</f>
        <v>0</v>
      </c>
      <c r="Q446" s="110">
        <v>0.00035</v>
      </c>
      <c r="R446" s="110">
        <f>Q446*H446</f>
        <v>0.00455</v>
      </c>
      <c r="S446" s="110">
        <v>0.003</v>
      </c>
      <c r="T446" s="111">
        <f>S446*H446</f>
        <v>0.039</v>
      </c>
      <c r="AR446" s="24" t="s">
        <v>333</v>
      </c>
      <c r="AT446" s="24" t="s">
        <v>165</v>
      </c>
      <c r="AU446" s="24" t="s">
        <v>90</v>
      </c>
      <c r="AY446" s="24" t="s">
        <v>163</v>
      </c>
      <c r="BE446" s="112">
        <f>IF(N446="základní",J446,0)</f>
        <v>0</v>
      </c>
      <c r="BF446" s="112">
        <f>IF(N446="snížená",J446,0)</f>
        <v>0</v>
      </c>
      <c r="BG446" s="112">
        <f>IF(N446="zákl. přenesená",J446,0)</f>
        <v>0</v>
      </c>
      <c r="BH446" s="112">
        <f>IF(N446="sníž. přenesená",J446,0)</f>
        <v>0</v>
      </c>
      <c r="BI446" s="112">
        <f>IF(N446="nulová",J446,0)</f>
        <v>0</v>
      </c>
      <c r="BJ446" s="24" t="s">
        <v>44</v>
      </c>
      <c r="BK446" s="112">
        <f>ROUND(I446*H446,2)</f>
        <v>0</v>
      </c>
      <c r="BL446" s="24" t="s">
        <v>333</v>
      </c>
      <c r="BM446" s="24" t="s">
        <v>915</v>
      </c>
    </row>
    <row r="447" spans="1:47" s="1" customFormat="1" ht="27">
      <c r="A447" s="267"/>
      <c r="B447" s="268"/>
      <c r="C447" s="267"/>
      <c r="D447" s="346" t="s">
        <v>190</v>
      </c>
      <c r="E447" s="267"/>
      <c r="F447" s="366" t="s">
        <v>510</v>
      </c>
      <c r="G447" s="267"/>
      <c r="H447" s="267"/>
      <c r="I447" s="267"/>
      <c r="J447" s="267"/>
      <c r="K447" s="267"/>
      <c r="L447" s="38"/>
      <c r="M447" s="136"/>
      <c r="N447" s="39"/>
      <c r="O447" s="39"/>
      <c r="P447" s="39"/>
      <c r="Q447" s="39"/>
      <c r="R447" s="39"/>
      <c r="S447" s="39"/>
      <c r="T447" s="60"/>
      <c r="AT447" s="24" t="s">
        <v>190</v>
      </c>
      <c r="AU447" s="24" t="s">
        <v>90</v>
      </c>
    </row>
    <row r="448" spans="1:51" s="11" customFormat="1" ht="13.5">
      <c r="A448" s="344"/>
      <c r="B448" s="345"/>
      <c r="C448" s="344"/>
      <c r="D448" s="346" t="s">
        <v>171</v>
      </c>
      <c r="E448" s="347" t="s">
        <v>5</v>
      </c>
      <c r="F448" s="348" t="s">
        <v>172</v>
      </c>
      <c r="G448" s="344"/>
      <c r="H448" s="349" t="s">
        <v>5</v>
      </c>
      <c r="I448" s="344"/>
      <c r="J448" s="344"/>
      <c r="K448" s="344"/>
      <c r="L448" s="113"/>
      <c r="M448" s="116"/>
      <c r="N448" s="117"/>
      <c r="O448" s="117"/>
      <c r="P448" s="117"/>
      <c r="Q448" s="117"/>
      <c r="R448" s="117"/>
      <c r="S448" s="117"/>
      <c r="T448" s="118"/>
      <c r="AT448" s="114" t="s">
        <v>171</v>
      </c>
      <c r="AU448" s="114" t="s">
        <v>90</v>
      </c>
      <c r="AV448" s="11" t="s">
        <v>44</v>
      </c>
      <c r="AW448" s="11" t="s">
        <v>42</v>
      </c>
      <c r="AX448" s="11" t="s">
        <v>82</v>
      </c>
      <c r="AY448" s="114" t="s">
        <v>163</v>
      </c>
    </row>
    <row r="449" spans="1:51" s="11" customFormat="1" ht="13.5">
      <c r="A449" s="344"/>
      <c r="B449" s="345"/>
      <c r="C449" s="344"/>
      <c r="D449" s="346" t="s">
        <v>171</v>
      </c>
      <c r="E449" s="347" t="s">
        <v>5</v>
      </c>
      <c r="F449" s="348" t="s">
        <v>511</v>
      </c>
      <c r="G449" s="344"/>
      <c r="H449" s="349" t="s">
        <v>5</v>
      </c>
      <c r="I449" s="344"/>
      <c r="J449" s="344"/>
      <c r="K449" s="344"/>
      <c r="L449" s="113"/>
      <c r="M449" s="116"/>
      <c r="N449" s="117"/>
      <c r="O449" s="117"/>
      <c r="P449" s="117"/>
      <c r="Q449" s="117"/>
      <c r="R449" s="117"/>
      <c r="S449" s="117"/>
      <c r="T449" s="118"/>
      <c r="AT449" s="114" t="s">
        <v>171</v>
      </c>
      <c r="AU449" s="114" t="s">
        <v>90</v>
      </c>
      <c r="AV449" s="11" t="s">
        <v>44</v>
      </c>
      <c r="AW449" s="11" t="s">
        <v>42</v>
      </c>
      <c r="AX449" s="11" t="s">
        <v>82</v>
      </c>
      <c r="AY449" s="114" t="s">
        <v>163</v>
      </c>
    </row>
    <row r="450" spans="1:51" s="11" customFormat="1" ht="13.5">
      <c r="A450" s="344"/>
      <c r="B450" s="345"/>
      <c r="C450" s="344"/>
      <c r="D450" s="346" t="s">
        <v>171</v>
      </c>
      <c r="E450" s="347" t="s">
        <v>5</v>
      </c>
      <c r="F450" s="348" t="s">
        <v>787</v>
      </c>
      <c r="G450" s="344"/>
      <c r="H450" s="349" t="s">
        <v>5</v>
      </c>
      <c r="I450" s="344"/>
      <c r="J450" s="344"/>
      <c r="K450" s="344"/>
      <c r="L450" s="113"/>
      <c r="M450" s="116"/>
      <c r="N450" s="117"/>
      <c r="O450" s="117"/>
      <c r="P450" s="117"/>
      <c r="Q450" s="117"/>
      <c r="R450" s="117"/>
      <c r="S450" s="117"/>
      <c r="T450" s="118"/>
      <c r="AT450" s="114" t="s">
        <v>171</v>
      </c>
      <c r="AU450" s="114" t="s">
        <v>90</v>
      </c>
      <c r="AV450" s="11" t="s">
        <v>44</v>
      </c>
      <c r="AW450" s="11" t="s">
        <v>42</v>
      </c>
      <c r="AX450" s="11" t="s">
        <v>82</v>
      </c>
      <c r="AY450" s="114" t="s">
        <v>163</v>
      </c>
    </row>
    <row r="451" spans="1:51" s="12" customFormat="1" ht="13.5">
      <c r="A451" s="350"/>
      <c r="B451" s="351"/>
      <c r="C451" s="350"/>
      <c r="D451" s="346" t="s">
        <v>171</v>
      </c>
      <c r="E451" s="352" t="s">
        <v>5</v>
      </c>
      <c r="F451" s="353" t="s">
        <v>488</v>
      </c>
      <c r="G451" s="350"/>
      <c r="H451" s="354">
        <v>7</v>
      </c>
      <c r="I451" s="350"/>
      <c r="J451" s="350"/>
      <c r="K451" s="350"/>
      <c r="L451" s="119"/>
      <c r="M451" s="122"/>
      <c r="N451" s="123"/>
      <c r="O451" s="123"/>
      <c r="P451" s="123"/>
      <c r="Q451" s="123"/>
      <c r="R451" s="123"/>
      <c r="S451" s="123"/>
      <c r="T451" s="124"/>
      <c r="AT451" s="120" t="s">
        <v>171</v>
      </c>
      <c r="AU451" s="120" t="s">
        <v>90</v>
      </c>
      <c r="AV451" s="12" t="s">
        <v>90</v>
      </c>
      <c r="AW451" s="12" t="s">
        <v>42</v>
      </c>
      <c r="AX451" s="12" t="s">
        <v>82</v>
      </c>
      <c r="AY451" s="120" t="s">
        <v>163</v>
      </c>
    </row>
    <row r="452" spans="1:51" s="13" customFormat="1" ht="13.5">
      <c r="A452" s="355"/>
      <c r="B452" s="356"/>
      <c r="C452" s="355"/>
      <c r="D452" s="346" t="s">
        <v>171</v>
      </c>
      <c r="E452" s="357" t="s">
        <v>5</v>
      </c>
      <c r="F452" s="358" t="s">
        <v>179</v>
      </c>
      <c r="G452" s="355"/>
      <c r="H452" s="359">
        <v>7</v>
      </c>
      <c r="I452" s="355"/>
      <c r="J452" s="355"/>
      <c r="K452" s="355"/>
      <c r="L452" s="125"/>
      <c r="M452" s="127"/>
      <c r="N452" s="128"/>
      <c r="O452" s="128"/>
      <c r="P452" s="128"/>
      <c r="Q452" s="128"/>
      <c r="R452" s="128"/>
      <c r="S452" s="128"/>
      <c r="T452" s="129"/>
      <c r="AT452" s="126" t="s">
        <v>171</v>
      </c>
      <c r="AU452" s="126" t="s">
        <v>90</v>
      </c>
      <c r="AV452" s="13" t="s">
        <v>93</v>
      </c>
      <c r="AW452" s="13" t="s">
        <v>42</v>
      </c>
      <c r="AX452" s="13" t="s">
        <v>82</v>
      </c>
      <c r="AY452" s="126" t="s">
        <v>163</v>
      </c>
    </row>
    <row r="453" spans="1:51" s="11" customFormat="1" ht="13.5">
      <c r="A453" s="344"/>
      <c r="B453" s="345"/>
      <c r="C453" s="344"/>
      <c r="D453" s="346" t="s">
        <v>171</v>
      </c>
      <c r="E453" s="347" t="s">
        <v>5</v>
      </c>
      <c r="F453" s="348" t="s">
        <v>788</v>
      </c>
      <c r="G453" s="344"/>
      <c r="H453" s="349" t="s">
        <v>5</v>
      </c>
      <c r="I453" s="344"/>
      <c r="J453" s="344"/>
      <c r="K453" s="344"/>
      <c r="L453" s="113"/>
      <c r="M453" s="116"/>
      <c r="N453" s="117"/>
      <c r="O453" s="117"/>
      <c r="P453" s="117"/>
      <c r="Q453" s="117"/>
      <c r="R453" s="117"/>
      <c r="S453" s="117"/>
      <c r="T453" s="118"/>
      <c r="AT453" s="114" t="s">
        <v>171</v>
      </c>
      <c r="AU453" s="114" t="s">
        <v>90</v>
      </c>
      <c r="AV453" s="11" t="s">
        <v>44</v>
      </c>
      <c r="AW453" s="11" t="s">
        <v>42</v>
      </c>
      <c r="AX453" s="11" t="s">
        <v>82</v>
      </c>
      <c r="AY453" s="114" t="s">
        <v>163</v>
      </c>
    </row>
    <row r="454" spans="1:51" s="12" customFormat="1" ht="13.5">
      <c r="A454" s="350"/>
      <c r="B454" s="351"/>
      <c r="C454" s="350"/>
      <c r="D454" s="346" t="s">
        <v>171</v>
      </c>
      <c r="E454" s="352" t="s">
        <v>5</v>
      </c>
      <c r="F454" s="353" t="s">
        <v>274</v>
      </c>
      <c r="G454" s="350"/>
      <c r="H454" s="354">
        <v>2</v>
      </c>
      <c r="I454" s="350"/>
      <c r="J454" s="350"/>
      <c r="K454" s="350"/>
      <c r="L454" s="119"/>
      <c r="M454" s="122"/>
      <c r="N454" s="123"/>
      <c r="O454" s="123"/>
      <c r="P454" s="123"/>
      <c r="Q454" s="123"/>
      <c r="R454" s="123"/>
      <c r="S454" s="123"/>
      <c r="T454" s="124"/>
      <c r="AT454" s="120" t="s">
        <v>171</v>
      </c>
      <c r="AU454" s="120" t="s">
        <v>90</v>
      </c>
      <c r="AV454" s="12" t="s">
        <v>90</v>
      </c>
      <c r="AW454" s="12" t="s">
        <v>42</v>
      </c>
      <c r="AX454" s="12" t="s">
        <v>82</v>
      </c>
      <c r="AY454" s="120" t="s">
        <v>163</v>
      </c>
    </row>
    <row r="455" spans="1:51" s="13" customFormat="1" ht="13.5">
      <c r="A455" s="355"/>
      <c r="B455" s="356"/>
      <c r="C455" s="355"/>
      <c r="D455" s="346" t="s">
        <v>171</v>
      </c>
      <c r="E455" s="357" t="s">
        <v>5</v>
      </c>
      <c r="F455" s="358" t="s">
        <v>181</v>
      </c>
      <c r="G455" s="355"/>
      <c r="H455" s="359">
        <v>2</v>
      </c>
      <c r="I455" s="355"/>
      <c r="J455" s="355"/>
      <c r="K455" s="355"/>
      <c r="L455" s="125"/>
      <c r="M455" s="127"/>
      <c r="N455" s="128"/>
      <c r="O455" s="128"/>
      <c r="P455" s="128"/>
      <c r="Q455" s="128"/>
      <c r="R455" s="128"/>
      <c r="S455" s="128"/>
      <c r="T455" s="129"/>
      <c r="AT455" s="126" t="s">
        <v>171</v>
      </c>
      <c r="AU455" s="126" t="s">
        <v>90</v>
      </c>
      <c r="AV455" s="13" t="s">
        <v>93</v>
      </c>
      <c r="AW455" s="13" t="s">
        <v>42</v>
      </c>
      <c r="AX455" s="13" t="s">
        <v>82</v>
      </c>
      <c r="AY455" s="126" t="s">
        <v>163</v>
      </c>
    </row>
    <row r="456" spans="1:51" s="11" customFormat="1" ht="13.5">
      <c r="A456" s="344"/>
      <c r="B456" s="345"/>
      <c r="C456" s="344"/>
      <c r="D456" s="346" t="s">
        <v>171</v>
      </c>
      <c r="E456" s="347" t="s">
        <v>5</v>
      </c>
      <c r="F456" s="348" t="s">
        <v>789</v>
      </c>
      <c r="G456" s="344"/>
      <c r="H456" s="349" t="s">
        <v>5</v>
      </c>
      <c r="I456" s="344"/>
      <c r="J456" s="344"/>
      <c r="K456" s="344"/>
      <c r="L456" s="113"/>
      <c r="M456" s="116"/>
      <c r="N456" s="117"/>
      <c r="O456" s="117"/>
      <c r="P456" s="117"/>
      <c r="Q456" s="117"/>
      <c r="R456" s="117"/>
      <c r="S456" s="117"/>
      <c r="T456" s="118"/>
      <c r="AT456" s="114" t="s">
        <v>171</v>
      </c>
      <c r="AU456" s="114" t="s">
        <v>90</v>
      </c>
      <c r="AV456" s="11" t="s">
        <v>44</v>
      </c>
      <c r="AW456" s="11" t="s">
        <v>42</v>
      </c>
      <c r="AX456" s="11" t="s">
        <v>82</v>
      </c>
      <c r="AY456" s="114" t="s">
        <v>163</v>
      </c>
    </row>
    <row r="457" spans="1:51" s="12" customFormat="1" ht="13.5">
      <c r="A457" s="350"/>
      <c r="B457" s="351"/>
      <c r="C457" s="350"/>
      <c r="D457" s="346" t="s">
        <v>171</v>
      </c>
      <c r="E457" s="352" t="s">
        <v>5</v>
      </c>
      <c r="F457" s="353" t="s">
        <v>255</v>
      </c>
      <c r="G457" s="350"/>
      <c r="H457" s="354">
        <v>3</v>
      </c>
      <c r="I457" s="350"/>
      <c r="J457" s="350"/>
      <c r="K457" s="350"/>
      <c r="L457" s="119"/>
      <c r="M457" s="122"/>
      <c r="N457" s="123"/>
      <c r="O457" s="123"/>
      <c r="P457" s="123"/>
      <c r="Q457" s="123"/>
      <c r="R457" s="123"/>
      <c r="S457" s="123"/>
      <c r="T457" s="124"/>
      <c r="AT457" s="120" t="s">
        <v>171</v>
      </c>
      <c r="AU457" s="120" t="s">
        <v>90</v>
      </c>
      <c r="AV457" s="12" t="s">
        <v>90</v>
      </c>
      <c r="AW457" s="12" t="s">
        <v>42</v>
      </c>
      <c r="AX457" s="12" t="s">
        <v>82</v>
      </c>
      <c r="AY457" s="120" t="s">
        <v>163</v>
      </c>
    </row>
    <row r="458" spans="1:51" s="13" customFormat="1" ht="13.5">
      <c r="A458" s="355"/>
      <c r="B458" s="356"/>
      <c r="C458" s="355"/>
      <c r="D458" s="346" t="s">
        <v>171</v>
      </c>
      <c r="E458" s="357" t="s">
        <v>5</v>
      </c>
      <c r="F458" s="358" t="s">
        <v>653</v>
      </c>
      <c r="G458" s="355"/>
      <c r="H458" s="359">
        <v>3</v>
      </c>
      <c r="I458" s="355"/>
      <c r="J458" s="355"/>
      <c r="K458" s="355"/>
      <c r="L458" s="125"/>
      <c r="M458" s="127"/>
      <c r="N458" s="128"/>
      <c r="O458" s="128"/>
      <c r="P458" s="128"/>
      <c r="Q458" s="128"/>
      <c r="R458" s="128"/>
      <c r="S458" s="128"/>
      <c r="T458" s="129"/>
      <c r="AT458" s="126" t="s">
        <v>171</v>
      </c>
      <c r="AU458" s="126" t="s">
        <v>90</v>
      </c>
      <c r="AV458" s="13" t="s">
        <v>93</v>
      </c>
      <c r="AW458" s="13" t="s">
        <v>42</v>
      </c>
      <c r="AX458" s="13" t="s">
        <v>82</v>
      </c>
      <c r="AY458" s="126" t="s">
        <v>163</v>
      </c>
    </row>
    <row r="459" spans="1:51" s="11" customFormat="1" ht="13.5">
      <c r="A459" s="344"/>
      <c r="B459" s="345"/>
      <c r="C459" s="344"/>
      <c r="D459" s="346" t="s">
        <v>171</v>
      </c>
      <c r="E459" s="347" t="s">
        <v>5</v>
      </c>
      <c r="F459" s="348" t="s">
        <v>791</v>
      </c>
      <c r="G459" s="344"/>
      <c r="H459" s="349" t="s">
        <v>5</v>
      </c>
      <c r="I459" s="344"/>
      <c r="J459" s="344"/>
      <c r="K459" s="344"/>
      <c r="L459" s="113"/>
      <c r="M459" s="116"/>
      <c r="N459" s="117"/>
      <c r="O459" s="117"/>
      <c r="P459" s="117"/>
      <c r="Q459" s="117"/>
      <c r="R459" s="117"/>
      <c r="S459" s="117"/>
      <c r="T459" s="118"/>
      <c r="AT459" s="114" t="s">
        <v>171</v>
      </c>
      <c r="AU459" s="114" t="s">
        <v>90</v>
      </c>
      <c r="AV459" s="11" t="s">
        <v>44</v>
      </c>
      <c r="AW459" s="11" t="s">
        <v>42</v>
      </c>
      <c r="AX459" s="11" t="s">
        <v>82</v>
      </c>
      <c r="AY459" s="114" t="s">
        <v>163</v>
      </c>
    </row>
    <row r="460" spans="1:51" s="12" customFormat="1" ht="13.5">
      <c r="A460" s="350"/>
      <c r="B460" s="351"/>
      <c r="C460" s="350"/>
      <c r="D460" s="346" t="s">
        <v>171</v>
      </c>
      <c r="E460" s="352" t="s">
        <v>5</v>
      </c>
      <c r="F460" s="353" t="s">
        <v>252</v>
      </c>
      <c r="G460" s="350"/>
      <c r="H460" s="354">
        <v>1</v>
      </c>
      <c r="I460" s="350"/>
      <c r="J460" s="350"/>
      <c r="K460" s="350"/>
      <c r="L460" s="119"/>
      <c r="M460" s="122"/>
      <c r="N460" s="123"/>
      <c r="O460" s="123"/>
      <c r="P460" s="123"/>
      <c r="Q460" s="123"/>
      <c r="R460" s="123"/>
      <c r="S460" s="123"/>
      <c r="T460" s="124"/>
      <c r="AT460" s="120" t="s">
        <v>171</v>
      </c>
      <c r="AU460" s="120" t="s">
        <v>90</v>
      </c>
      <c r="AV460" s="12" t="s">
        <v>90</v>
      </c>
      <c r="AW460" s="12" t="s">
        <v>42</v>
      </c>
      <c r="AX460" s="12" t="s">
        <v>82</v>
      </c>
      <c r="AY460" s="120" t="s">
        <v>163</v>
      </c>
    </row>
    <row r="461" spans="1:51" s="13" customFormat="1" ht="13.5">
      <c r="A461" s="355"/>
      <c r="B461" s="356"/>
      <c r="C461" s="355"/>
      <c r="D461" s="346" t="s">
        <v>171</v>
      </c>
      <c r="E461" s="357" t="s">
        <v>5</v>
      </c>
      <c r="F461" s="358" t="s">
        <v>792</v>
      </c>
      <c r="G461" s="355"/>
      <c r="H461" s="359">
        <v>1</v>
      </c>
      <c r="I461" s="355"/>
      <c r="J461" s="355"/>
      <c r="K461" s="355"/>
      <c r="L461" s="125"/>
      <c r="M461" s="127"/>
      <c r="N461" s="128"/>
      <c r="O461" s="128"/>
      <c r="P461" s="128"/>
      <c r="Q461" s="128"/>
      <c r="R461" s="128"/>
      <c r="S461" s="128"/>
      <c r="T461" s="129"/>
      <c r="AT461" s="126" t="s">
        <v>171</v>
      </c>
      <c r="AU461" s="126" t="s">
        <v>90</v>
      </c>
      <c r="AV461" s="13" t="s">
        <v>93</v>
      </c>
      <c r="AW461" s="13" t="s">
        <v>42</v>
      </c>
      <c r="AX461" s="13" t="s">
        <v>82</v>
      </c>
      <c r="AY461" s="126" t="s">
        <v>163</v>
      </c>
    </row>
    <row r="462" spans="1:51" s="14" customFormat="1" ht="13.5">
      <c r="A462" s="360"/>
      <c r="B462" s="361"/>
      <c r="C462" s="360"/>
      <c r="D462" s="362" t="s">
        <v>171</v>
      </c>
      <c r="E462" s="363" t="s">
        <v>5</v>
      </c>
      <c r="F462" s="364" t="s">
        <v>185</v>
      </c>
      <c r="G462" s="360"/>
      <c r="H462" s="365">
        <v>13</v>
      </c>
      <c r="I462" s="360"/>
      <c r="J462" s="360"/>
      <c r="K462" s="360"/>
      <c r="L462" s="130"/>
      <c r="M462" s="131"/>
      <c r="N462" s="132"/>
      <c r="O462" s="132"/>
      <c r="P462" s="132"/>
      <c r="Q462" s="132"/>
      <c r="R462" s="132"/>
      <c r="S462" s="132"/>
      <c r="T462" s="133"/>
      <c r="AT462" s="134" t="s">
        <v>171</v>
      </c>
      <c r="AU462" s="134" t="s">
        <v>90</v>
      </c>
      <c r="AV462" s="14" t="s">
        <v>96</v>
      </c>
      <c r="AW462" s="14" t="s">
        <v>42</v>
      </c>
      <c r="AX462" s="14" t="s">
        <v>44</v>
      </c>
      <c r="AY462" s="134" t="s">
        <v>163</v>
      </c>
    </row>
    <row r="463" spans="1:65" s="1" customFormat="1" ht="31.5" customHeight="1">
      <c r="A463" s="267"/>
      <c r="B463" s="268"/>
      <c r="C463" s="367" t="s">
        <v>500</v>
      </c>
      <c r="D463" s="367" t="s">
        <v>256</v>
      </c>
      <c r="E463" s="368" t="s">
        <v>513</v>
      </c>
      <c r="F463" s="369" t="s">
        <v>514</v>
      </c>
      <c r="G463" s="370" t="s">
        <v>188</v>
      </c>
      <c r="H463" s="371">
        <v>13</v>
      </c>
      <c r="I463" s="137"/>
      <c r="J463" s="372">
        <f>ROUND(I463*H463,2)</f>
        <v>0</v>
      </c>
      <c r="K463" s="369" t="s">
        <v>169</v>
      </c>
      <c r="L463" s="138"/>
      <c r="M463" s="139" t="s">
        <v>5</v>
      </c>
      <c r="N463" s="140" t="s">
        <v>53</v>
      </c>
      <c r="O463" s="39"/>
      <c r="P463" s="110">
        <f>O463*H463</f>
        <v>0</v>
      </c>
      <c r="Q463" s="110">
        <v>0.00315</v>
      </c>
      <c r="R463" s="110">
        <f>Q463*H463</f>
        <v>0.04095</v>
      </c>
      <c r="S463" s="110">
        <v>0</v>
      </c>
      <c r="T463" s="111">
        <f>S463*H463</f>
        <v>0</v>
      </c>
      <c r="AR463" s="24" t="s">
        <v>423</v>
      </c>
      <c r="AT463" s="24" t="s">
        <v>256</v>
      </c>
      <c r="AU463" s="24" t="s">
        <v>90</v>
      </c>
      <c r="AY463" s="24" t="s">
        <v>163</v>
      </c>
      <c r="BE463" s="112">
        <f>IF(N463="základní",J463,0)</f>
        <v>0</v>
      </c>
      <c r="BF463" s="112">
        <f>IF(N463="snížená",J463,0)</f>
        <v>0</v>
      </c>
      <c r="BG463" s="112">
        <f>IF(N463="zákl. přenesená",J463,0)</f>
        <v>0</v>
      </c>
      <c r="BH463" s="112">
        <f>IF(N463="sníž. přenesená",J463,0)</f>
        <v>0</v>
      </c>
      <c r="BI463" s="112">
        <f>IF(N463="nulová",J463,0)</f>
        <v>0</v>
      </c>
      <c r="BJ463" s="24" t="s">
        <v>44</v>
      </c>
      <c r="BK463" s="112">
        <f>ROUND(I463*H463,2)</f>
        <v>0</v>
      </c>
      <c r="BL463" s="24" t="s">
        <v>333</v>
      </c>
      <c r="BM463" s="24" t="s">
        <v>916</v>
      </c>
    </row>
    <row r="464" spans="1:47" s="1" customFormat="1" ht="27">
      <c r="A464" s="267"/>
      <c r="B464" s="268"/>
      <c r="C464" s="267"/>
      <c r="D464" s="362" t="s">
        <v>493</v>
      </c>
      <c r="E464" s="267"/>
      <c r="F464" s="376" t="s">
        <v>516</v>
      </c>
      <c r="G464" s="267"/>
      <c r="H464" s="267"/>
      <c r="I464" s="267"/>
      <c r="J464" s="267"/>
      <c r="K464" s="267"/>
      <c r="L464" s="38"/>
      <c r="M464" s="136"/>
      <c r="N464" s="39"/>
      <c r="O464" s="39"/>
      <c r="P464" s="39"/>
      <c r="Q464" s="39"/>
      <c r="R464" s="39"/>
      <c r="S464" s="39"/>
      <c r="T464" s="60"/>
      <c r="AT464" s="24" t="s">
        <v>493</v>
      </c>
      <c r="AU464" s="24" t="s">
        <v>90</v>
      </c>
    </row>
    <row r="465" spans="1:65" s="1" customFormat="1" ht="22.5" customHeight="1">
      <c r="A465" s="267"/>
      <c r="B465" s="268"/>
      <c r="C465" s="338" t="s">
        <v>506</v>
      </c>
      <c r="D465" s="338" t="s">
        <v>165</v>
      </c>
      <c r="E465" s="339" t="s">
        <v>518</v>
      </c>
      <c r="F465" s="340" t="s">
        <v>519</v>
      </c>
      <c r="G465" s="341" t="s">
        <v>221</v>
      </c>
      <c r="H465" s="342">
        <v>52</v>
      </c>
      <c r="I465" s="107"/>
      <c r="J465" s="343">
        <f>ROUND(I465*H465,2)</f>
        <v>0</v>
      </c>
      <c r="K465" s="340" t="s">
        <v>169</v>
      </c>
      <c r="L465" s="38"/>
      <c r="M465" s="108" t="s">
        <v>5</v>
      </c>
      <c r="N465" s="109" t="s">
        <v>53</v>
      </c>
      <c r="O465" s="39"/>
      <c r="P465" s="110">
        <f>O465*H465</f>
        <v>0</v>
      </c>
      <c r="Q465" s="110">
        <v>2E-05</v>
      </c>
      <c r="R465" s="110">
        <f>Q465*H465</f>
        <v>0.0010400000000000001</v>
      </c>
      <c r="S465" s="110">
        <v>0</v>
      </c>
      <c r="T465" s="111">
        <f>S465*H465</f>
        <v>0</v>
      </c>
      <c r="AR465" s="24" t="s">
        <v>333</v>
      </c>
      <c r="AT465" s="24" t="s">
        <v>165</v>
      </c>
      <c r="AU465" s="24" t="s">
        <v>90</v>
      </c>
      <c r="AY465" s="24" t="s">
        <v>163</v>
      </c>
      <c r="BE465" s="112">
        <f>IF(N465="základní",J465,0)</f>
        <v>0</v>
      </c>
      <c r="BF465" s="112">
        <f>IF(N465="snížená",J465,0)</f>
        <v>0</v>
      </c>
      <c r="BG465" s="112">
        <f>IF(N465="zákl. přenesená",J465,0)</f>
        <v>0</v>
      </c>
      <c r="BH465" s="112">
        <f>IF(N465="sníž. přenesená",J465,0)</f>
        <v>0</v>
      </c>
      <c r="BI465" s="112">
        <f>IF(N465="nulová",J465,0)</f>
        <v>0</v>
      </c>
      <c r="BJ465" s="24" t="s">
        <v>44</v>
      </c>
      <c r="BK465" s="112">
        <f>ROUND(I465*H465,2)</f>
        <v>0</v>
      </c>
      <c r="BL465" s="24" t="s">
        <v>333</v>
      </c>
      <c r="BM465" s="24" t="s">
        <v>917</v>
      </c>
    </row>
    <row r="466" spans="1:51" s="12" customFormat="1" ht="13.5">
      <c r="A466" s="350"/>
      <c r="B466" s="351"/>
      <c r="C466" s="350"/>
      <c r="D466" s="362" t="s">
        <v>171</v>
      </c>
      <c r="E466" s="379" t="s">
        <v>5</v>
      </c>
      <c r="F466" s="377" t="s">
        <v>918</v>
      </c>
      <c r="G466" s="350"/>
      <c r="H466" s="378">
        <v>52</v>
      </c>
      <c r="I466" s="350"/>
      <c r="J466" s="350"/>
      <c r="K466" s="350"/>
      <c r="L466" s="119"/>
      <c r="M466" s="122"/>
      <c r="N466" s="123"/>
      <c r="O466" s="123"/>
      <c r="P466" s="123"/>
      <c r="Q466" s="123"/>
      <c r="R466" s="123"/>
      <c r="S466" s="123"/>
      <c r="T466" s="124"/>
      <c r="AT466" s="120" t="s">
        <v>171</v>
      </c>
      <c r="AU466" s="120" t="s">
        <v>90</v>
      </c>
      <c r="AV466" s="12" t="s">
        <v>90</v>
      </c>
      <c r="AW466" s="12" t="s">
        <v>42</v>
      </c>
      <c r="AX466" s="12" t="s">
        <v>44</v>
      </c>
      <c r="AY466" s="120" t="s">
        <v>163</v>
      </c>
    </row>
    <row r="467" spans="1:65" s="1" customFormat="1" ht="31.5" customHeight="1">
      <c r="A467" s="267"/>
      <c r="B467" s="268"/>
      <c r="C467" s="338" t="s">
        <v>512</v>
      </c>
      <c r="D467" s="338" t="s">
        <v>165</v>
      </c>
      <c r="E467" s="339" t="s">
        <v>523</v>
      </c>
      <c r="F467" s="340" t="s">
        <v>524</v>
      </c>
      <c r="G467" s="341" t="s">
        <v>369</v>
      </c>
      <c r="H467" s="342">
        <v>0.047</v>
      </c>
      <c r="I467" s="107"/>
      <c r="J467" s="343">
        <f>ROUND(I467*H467,2)</f>
        <v>0</v>
      </c>
      <c r="K467" s="340" t="s">
        <v>169</v>
      </c>
      <c r="L467" s="38"/>
      <c r="M467" s="108" t="s">
        <v>5</v>
      </c>
      <c r="N467" s="109" t="s">
        <v>53</v>
      </c>
      <c r="O467" s="39"/>
      <c r="P467" s="110">
        <f>O467*H467</f>
        <v>0</v>
      </c>
      <c r="Q467" s="110">
        <v>0</v>
      </c>
      <c r="R467" s="110">
        <f>Q467*H467</f>
        <v>0</v>
      </c>
      <c r="S467" s="110">
        <v>0</v>
      </c>
      <c r="T467" s="111">
        <f>S467*H467</f>
        <v>0</v>
      </c>
      <c r="AR467" s="24" t="s">
        <v>333</v>
      </c>
      <c r="AT467" s="24" t="s">
        <v>165</v>
      </c>
      <c r="AU467" s="24" t="s">
        <v>90</v>
      </c>
      <c r="AY467" s="24" t="s">
        <v>163</v>
      </c>
      <c r="BE467" s="112">
        <f>IF(N467="základní",J467,0)</f>
        <v>0</v>
      </c>
      <c r="BF467" s="112">
        <f>IF(N467="snížená",J467,0)</f>
        <v>0</v>
      </c>
      <c r="BG467" s="112">
        <f>IF(N467="zákl. přenesená",J467,0)</f>
        <v>0</v>
      </c>
      <c r="BH467" s="112">
        <f>IF(N467="sníž. přenesená",J467,0)</f>
        <v>0</v>
      </c>
      <c r="BI467" s="112">
        <f>IF(N467="nulová",J467,0)</f>
        <v>0</v>
      </c>
      <c r="BJ467" s="24" t="s">
        <v>44</v>
      </c>
      <c r="BK467" s="112">
        <f>ROUND(I467*H467,2)</f>
        <v>0</v>
      </c>
      <c r="BL467" s="24" t="s">
        <v>333</v>
      </c>
      <c r="BM467" s="24" t="s">
        <v>919</v>
      </c>
    </row>
    <row r="468" spans="1:47" s="1" customFormat="1" ht="121.5">
      <c r="A468" s="267"/>
      <c r="B468" s="268"/>
      <c r="C468" s="267"/>
      <c r="D468" s="362" t="s">
        <v>190</v>
      </c>
      <c r="E468" s="267"/>
      <c r="F468" s="376" t="s">
        <v>499</v>
      </c>
      <c r="G468" s="267"/>
      <c r="H468" s="267"/>
      <c r="I468" s="267"/>
      <c r="J468" s="267"/>
      <c r="K468" s="267"/>
      <c r="L468" s="38"/>
      <c r="M468" s="136"/>
      <c r="N468" s="39"/>
      <c r="O468" s="39"/>
      <c r="P468" s="39"/>
      <c r="Q468" s="39"/>
      <c r="R468" s="39"/>
      <c r="S468" s="39"/>
      <c r="T468" s="60"/>
      <c r="AT468" s="24" t="s">
        <v>190</v>
      </c>
      <c r="AU468" s="24" t="s">
        <v>90</v>
      </c>
    </row>
    <row r="469" spans="1:65" s="1" customFormat="1" ht="44.25" customHeight="1">
      <c r="A469" s="267"/>
      <c r="B469" s="268"/>
      <c r="C469" s="338" t="s">
        <v>517</v>
      </c>
      <c r="D469" s="338" t="s">
        <v>165</v>
      </c>
      <c r="E469" s="339" t="s">
        <v>527</v>
      </c>
      <c r="F469" s="340" t="s">
        <v>528</v>
      </c>
      <c r="G469" s="341" t="s">
        <v>369</v>
      </c>
      <c r="H469" s="342">
        <v>0.047</v>
      </c>
      <c r="I469" s="107"/>
      <c r="J469" s="343">
        <f>ROUND(I469*H469,2)</f>
        <v>0</v>
      </c>
      <c r="K469" s="340" t="s">
        <v>169</v>
      </c>
      <c r="L469" s="38"/>
      <c r="M469" s="108" t="s">
        <v>5</v>
      </c>
      <c r="N469" s="109" t="s">
        <v>53</v>
      </c>
      <c r="O469" s="39"/>
      <c r="P469" s="110">
        <f>O469*H469</f>
        <v>0</v>
      </c>
      <c r="Q469" s="110">
        <v>0</v>
      </c>
      <c r="R469" s="110">
        <f>Q469*H469</f>
        <v>0</v>
      </c>
      <c r="S469" s="110">
        <v>0</v>
      </c>
      <c r="T469" s="111">
        <f>S469*H469</f>
        <v>0</v>
      </c>
      <c r="AR469" s="24" t="s">
        <v>333</v>
      </c>
      <c r="AT469" s="24" t="s">
        <v>165</v>
      </c>
      <c r="AU469" s="24" t="s">
        <v>90</v>
      </c>
      <c r="AY469" s="24" t="s">
        <v>163</v>
      </c>
      <c r="BE469" s="112">
        <f>IF(N469="základní",J469,0)</f>
        <v>0</v>
      </c>
      <c r="BF469" s="112">
        <f>IF(N469="snížená",J469,0)</f>
        <v>0</v>
      </c>
      <c r="BG469" s="112">
        <f>IF(N469="zákl. přenesená",J469,0)</f>
        <v>0</v>
      </c>
      <c r="BH469" s="112">
        <f>IF(N469="sníž. přenesená",J469,0)</f>
        <v>0</v>
      </c>
      <c r="BI469" s="112">
        <f>IF(N469="nulová",J469,0)</f>
        <v>0</v>
      </c>
      <c r="BJ469" s="24" t="s">
        <v>44</v>
      </c>
      <c r="BK469" s="112">
        <f>ROUND(I469*H469,2)</f>
        <v>0</v>
      </c>
      <c r="BL469" s="24" t="s">
        <v>333</v>
      </c>
      <c r="BM469" s="24" t="s">
        <v>920</v>
      </c>
    </row>
    <row r="470" spans="1:47" s="1" customFormat="1" ht="121.5">
      <c r="A470" s="267"/>
      <c r="B470" s="268"/>
      <c r="C470" s="267"/>
      <c r="D470" s="346" t="s">
        <v>190</v>
      </c>
      <c r="E470" s="267"/>
      <c r="F470" s="366" t="s">
        <v>499</v>
      </c>
      <c r="G470" s="267"/>
      <c r="H470" s="267"/>
      <c r="I470" s="267"/>
      <c r="J470" s="267"/>
      <c r="K470" s="267"/>
      <c r="L470" s="38"/>
      <c r="M470" s="136"/>
      <c r="N470" s="39"/>
      <c r="O470" s="39"/>
      <c r="P470" s="39"/>
      <c r="Q470" s="39"/>
      <c r="R470" s="39"/>
      <c r="S470" s="39"/>
      <c r="T470" s="60"/>
      <c r="AT470" s="24" t="s">
        <v>190</v>
      </c>
      <c r="AU470" s="24" t="s">
        <v>90</v>
      </c>
    </row>
    <row r="471" spans="1:63" s="10" customFormat="1" ht="29.85" customHeight="1">
      <c r="A471" s="330"/>
      <c r="B471" s="331"/>
      <c r="C471" s="330"/>
      <c r="D471" s="335" t="s">
        <v>81</v>
      </c>
      <c r="E471" s="336" t="s">
        <v>530</v>
      </c>
      <c r="F471" s="336" t="s">
        <v>531</v>
      </c>
      <c r="G471" s="330"/>
      <c r="H471" s="330"/>
      <c r="I471" s="330"/>
      <c r="J471" s="337">
        <f>BK471</f>
        <v>0</v>
      </c>
      <c r="K471" s="330"/>
      <c r="L471" s="99"/>
      <c r="M471" s="101"/>
      <c r="N471" s="102"/>
      <c r="O471" s="102"/>
      <c r="P471" s="103">
        <f>SUM(P472:P555)</f>
        <v>0</v>
      </c>
      <c r="Q471" s="102"/>
      <c r="R471" s="103">
        <f>SUM(R472:R555)</f>
        <v>0.00548736</v>
      </c>
      <c r="S471" s="102"/>
      <c r="T471" s="104">
        <f>SUM(T472:T555)</f>
        <v>0</v>
      </c>
      <c r="AR471" s="100" t="s">
        <v>90</v>
      </c>
      <c r="AT471" s="105" t="s">
        <v>81</v>
      </c>
      <c r="AU471" s="105" t="s">
        <v>44</v>
      </c>
      <c r="AY471" s="100" t="s">
        <v>163</v>
      </c>
      <c r="BK471" s="106">
        <f>SUM(BK472:BK555)</f>
        <v>0</v>
      </c>
    </row>
    <row r="472" spans="1:65" s="1" customFormat="1" ht="31.5" customHeight="1">
      <c r="A472" s="267"/>
      <c r="B472" s="268"/>
      <c r="C472" s="338" t="s">
        <v>522</v>
      </c>
      <c r="D472" s="338" t="s">
        <v>165</v>
      </c>
      <c r="E472" s="339" t="s">
        <v>533</v>
      </c>
      <c r="F472" s="340" t="s">
        <v>534</v>
      </c>
      <c r="G472" s="341" t="s">
        <v>188</v>
      </c>
      <c r="H472" s="342">
        <v>17.148</v>
      </c>
      <c r="I472" s="107"/>
      <c r="J472" s="343">
        <f>ROUND(I472*H472,2)</f>
        <v>0</v>
      </c>
      <c r="K472" s="340" t="s">
        <v>169</v>
      </c>
      <c r="L472" s="38"/>
      <c r="M472" s="108" t="s">
        <v>5</v>
      </c>
      <c r="N472" s="109" t="s">
        <v>53</v>
      </c>
      <c r="O472" s="39"/>
      <c r="P472" s="110">
        <f>O472*H472</f>
        <v>0</v>
      </c>
      <c r="Q472" s="110">
        <v>8E-05</v>
      </c>
      <c r="R472" s="110">
        <f>Q472*H472</f>
        <v>0.00137184</v>
      </c>
      <c r="S472" s="110">
        <v>0</v>
      </c>
      <c r="T472" s="111">
        <f>S472*H472</f>
        <v>0</v>
      </c>
      <c r="AR472" s="24" t="s">
        <v>333</v>
      </c>
      <c r="AT472" s="24" t="s">
        <v>165</v>
      </c>
      <c r="AU472" s="24" t="s">
        <v>90</v>
      </c>
      <c r="AY472" s="24" t="s">
        <v>163</v>
      </c>
      <c r="BE472" s="112">
        <f>IF(N472="základní",J472,0)</f>
        <v>0</v>
      </c>
      <c r="BF472" s="112">
        <f>IF(N472="snížená",J472,0)</f>
        <v>0</v>
      </c>
      <c r="BG472" s="112">
        <f>IF(N472="zákl. přenesená",J472,0)</f>
        <v>0</v>
      </c>
      <c r="BH472" s="112">
        <f>IF(N472="sníž. přenesená",J472,0)</f>
        <v>0</v>
      </c>
      <c r="BI472" s="112">
        <f>IF(N472="nulová",J472,0)</f>
        <v>0</v>
      </c>
      <c r="BJ472" s="24" t="s">
        <v>44</v>
      </c>
      <c r="BK472" s="112">
        <f>ROUND(I472*H472,2)</f>
        <v>0</v>
      </c>
      <c r="BL472" s="24" t="s">
        <v>333</v>
      </c>
      <c r="BM472" s="24" t="s">
        <v>921</v>
      </c>
    </row>
    <row r="473" spans="1:51" s="11" customFormat="1" ht="13.5">
      <c r="A473" s="344"/>
      <c r="B473" s="345"/>
      <c r="C473" s="344"/>
      <c r="D473" s="346" t="s">
        <v>171</v>
      </c>
      <c r="E473" s="347" t="s">
        <v>5</v>
      </c>
      <c r="F473" s="348" t="s">
        <v>172</v>
      </c>
      <c r="G473" s="344"/>
      <c r="H473" s="349" t="s">
        <v>5</v>
      </c>
      <c r="I473" s="344"/>
      <c r="J473" s="344"/>
      <c r="K473" s="344"/>
      <c r="L473" s="113"/>
      <c r="M473" s="116"/>
      <c r="N473" s="117"/>
      <c r="O473" s="117"/>
      <c r="P473" s="117"/>
      <c r="Q473" s="117"/>
      <c r="R473" s="117"/>
      <c r="S473" s="117"/>
      <c r="T473" s="118"/>
      <c r="AT473" s="114" t="s">
        <v>171</v>
      </c>
      <c r="AU473" s="114" t="s">
        <v>90</v>
      </c>
      <c r="AV473" s="11" t="s">
        <v>44</v>
      </c>
      <c r="AW473" s="11" t="s">
        <v>42</v>
      </c>
      <c r="AX473" s="11" t="s">
        <v>82</v>
      </c>
      <c r="AY473" s="114" t="s">
        <v>163</v>
      </c>
    </row>
    <row r="474" spans="1:51" s="11" customFormat="1" ht="13.5">
      <c r="A474" s="344"/>
      <c r="B474" s="345"/>
      <c r="C474" s="344"/>
      <c r="D474" s="346" t="s">
        <v>171</v>
      </c>
      <c r="E474" s="347" t="s">
        <v>5</v>
      </c>
      <c r="F474" s="348" t="s">
        <v>310</v>
      </c>
      <c r="G474" s="344"/>
      <c r="H474" s="349" t="s">
        <v>5</v>
      </c>
      <c r="I474" s="344"/>
      <c r="J474" s="344"/>
      <c r="K474" s="344"/>
      <c r="L474" s="113"/>
      <c r="M474" s="116"/>
      <c r="N474" s="117"/>
      <c r="O474" s="117"/>
      <c r="P474" s="117"/>
      <c r="Q474" s="117"/>
      <c r="R474" s="117"/>
      <c r="S474" s="117"/>
      <c r="T474" s="118"/>
      <c r="AT474" s="114" t="s">
        <v>171</v>
      </c>
      <c r="AU474" s="114" t="s">
        <v>90</v>
      </c>
      <c r="AV474" s="11" t="s">
        <v>44</v>
      </c>
      <c r="AW474" s="11" t="s">
        <v>42</v>
      </c>
      <c r="AX474" s="11" t="s">
        <v>82</v>
      </c>
      <c r="AY474" s="114" t="s">
        <v>163</v>
      </c>
    </row>
    <row r="475" spans="1:51" s="12" customFormat="1" ht="13.5">
      <c r="A475" s="350"/>
      <c r="B475" s="351"/>
      <c r="C475" s="350"/>
      <c r="D475" s="346" t="s">
        <v>171</v>
      </c>
      <c r="E475" s="352" t="s">
        <v>5</v>
      </c>
      <c r="F475" s="353" t="s">
        <v>861</v>
      </c>
      <c r="G475" s="350"/>
      <c r="H475" s="354">
        <v>1.232</v>
      </c>
      <c r="I475" s="350"/>
      <c r="J475" s="350"/>
      <c r="K475" s="350"/>
      <c r="L475" s="119"/>
      <c r="M475" s="122"/>
      <c r="N475" s="123"/>
      <c r="O475" s="123"/>
      <c r="P475" s="123"/>
      <c r="Q475" s="123"/>
      <c r="R475" s="123"/>
      <c r="S475" s="123"/>
      <c r="T475" s="124"/>
      <c r="AT475" s="120" t="s">
        <v>171</v>
      </c>
      <c r="AU475" s="120" t="s">
        <v>90</v>
      </c>
      <c r="AV475" s="12" t="s">
        <v>90</v>
      </c>
      <c r="AW475" s="12" t="s">
        <v>42</v>
      </c>
      <c r="AX475" s="12" t="s">
        <v>82</v>
      </c>
      <c r="AY475" s="120" t="s">
        <v>163</v>
      </c>
    </row>
    <row r="476" spans="1:51" s="12" customFormat="1" ht="13.5">
      <c r="A476" s="350"/>
      <c r="B476" s="351"/>
      <c r="C476" s="350"/>
      <c r="D476" s="346" t="s">
        <v>171</v>
      </c>
      <c r="E476" s="352" t="s">
        <v>5</v>
      </c>
      <c r="F476" s="353" t="s">
        <v>862</v>
      </c>
      <c r="G476" s="350"/>
      <c r="H476" s="354">
        <v>1.232</v>
      </c>
      <c r="I476" s="350"/>
      <c r="J476" s="350"/>
      <c r="K476" s="350"/>
      <c r="L476" s="119"/>
      <c r="M476" s="122"/>
      <c r="N476" s="123"/>
      <c r="O476" s="123"/>
      <c r="P476" s="123"/>
      <c r="Q476" s="123"/>
      <c r="R476" s="123"/>
      <c r="S476" s="123"/>
      <c r="T476" s="124"/>
      <c r="AT476" s="120" t="s">
        <v>171</v>
      </c>
      <c r="AU476" s="120" t="s">
        <v>90</v>
      </c>
      <c r="AV476" s="12" t="s">
        <v>90</v>
      </c>
      <c r="AW476" s="12" t="s">
        <v>42</v>
      </c>
      <c r="AX476" s="12" t="s">
        <v>82</v>
      </c>
      <c r="AY476" s="120" t="s">
        <v>163</v>
      </c>
    </row>
    <row r="477" spans="1:51" s="12" customFormat="1" ht="13.5">
      <c r="A477" s="350"/>
      <c r="B477" s="351"/>
      <c r="C477" s="350"/>
      <c r="D477" s="346" t="s">
        <v>171</v>
      </c>
      <c r="E477" s="352" t="s">
        <v>5</v>
      </c>
      <c r="F477" s="353" t="s">
        <v>863</v>
      </c>
      <c r="G477" s="350"/>
      <c r="H477" s="354">
        <v>1.258</v>
      </c>
      <c r="I477" s="350"/>
      <c r="J477" s="350"/>
      <c r="K477" s="350"/>
      <c r="L477" s="119"/>
      <c r="M477" s="122"/>
      <c r="N477" s="123"/>
      <c r="O477" s="123"/>
      <c r="P477" s="123"/>
      <c r="Q477" s="123"/>
      <c r="R477" s="123"/>
      <c r="S477" s="123"/>
      <c r="T477" s="124"/>
      <c r="AT477" s="120" t="s">
        <v>171</v>
      </c>
      <c r="AU477" s="120" t="s">
        <v>90</v>
      </c>
      <c r="AV477" s="12" t="s">
        <v>90</v>
      </c>
      <c r="AW477" s="12" t="s">
        <v>42</v>
      </c>
      <c r="AX477" s="12" t="s">
        <v>82</v>
      </c>
      <c r="AY477" s="120" t="s">
        <v>163</v>
      </c>
    </row>
    <row r="478" spans="1:51" s="12" customFormat="1" ht="13.5">
      <c r="A478" s="350"/>
      <c r="B478" s="351"/>
      <c r="C478" s="350"/>
      <c r="D478" s="346" t="s">
        <v>171</v>
      </c>
      <c r="E478" s="352" t="s">
        <v>5</v>
      </c>
      <c r="F478" s="353" t="s">
        <v>864</v>
      </c>
      <c r="G478" s="350"/>
      <c r="H478" s="354">
        <v>1.414</v>
      </c>
      <c r="I478" s="350"/>
      <c r="J478" s="350"/>
      <c r="K478" s="350"/>
      <c r="L478" s="119"/>
      <c r="M478" s="122"/>
      <c r="N478" s="123"/>
      <c r="O478" s="123"/>
      <c r="P478" s="123"/>
      <c r="Q478" s="123"/>
      <c r="R478" s="123"/>
      <c r="S478" s="123"/>
      <c r="T478" s="124"/>
      <c r="AT478" s="120" t="s">
        <v>171</v>
      </c>
      <c r="AU478" s="120" t="s">
        <v>90</v>
      </c>
      <c r="AV478" s="12" t="s">
        <v>90</v>
      </c>
      <c r="AW478" s="12" t="s">
        <v>42</v>
      </c>
      <c r="AX478" s="12" t="s">
        <v>82</v>
      </c>
      <c r="AY478" s="120" t="s">
        <v>163</v>
      </c>
    </row>
    <row r="479" spans="1:51" s="12" customFormat="1" ht="13.5">
      <c r="A479" s="350"/>
      <c r="B479" s="351"/>
      <c r="C479" s="350"/>
      <c r="D479" s="346" t="s">
        <v>171</v>
      </c>
      <c r="E479" s="352" t="s">
        <v>5</v>
      </c>
      <c r="F479" s="353" t="s">
        <v>865</v>
      </c>
      <c r="G479" s="350"/>
      <c r="H479" s="354">
        <v>1.414</v>
      </c>
      <c r="I479" s="350"/>
      <c r="J479" s="350"/>
      <c r="K479" s="350"/>
      <c r="L479" s="119"/>
      <c r="M479" s="122"/>
      <c r="N479" s="123"/>
      <c r="O479" s="123"/>
      <c r="P479" s="123"/>
      <c r="Q479" s="123"/>
      <c r="R479" s="123"/>
      <c r="S479" s="123"/>
      <c r="T479" s="124"/>
      <c r="AT479" s="120" t="s">
        <v>171</v>
      </c>
      <c r="AU479" s="120" t="s">
        <v>90</v>
      </c>
      <c r="AV479" s="12" t="s">
        <v>90</v>
      </c>
      <c r="AW479" s="12" t="s">
        <v>42</v>
      </c>
      <c r="AX479" s="12" t="s">
        <v>82</v>
      </c>
      <c r="AY479" s="120" t="s">
        <v>163</v>
      </c>
    </row>
    <row r="480" spans="1:51" s="12" customFormat="1" ht="13.5">
      <c r="A480" s="350"/>
      <c r="B480" s="351"/>
      <c r="C480" s="350"/>
      <c r="D480" s="346" t="s">
        <v>171</v>
      </c>
      <c r="E480" s="352" t="s">
        <v>5</v>
      </c>
      <c r="F480" s="353" t="s">
        <v>866</v>
      </c>
      <c r="G480" s="350"/>
      <c r="H480" s="354">
        <v>1.414</v>
      </c>
      <c r="I480" s="350"/>
      <c r="J480" s="350"/>
      <c r="K480" s="350"/>
      <c r="L480" s="119"/>
      <c r="M480" s="122"/>
      <c r="N480" s="123"/>
      <c r="O480" s="123"/>
      <c r="P480" s="123"/>
      <c r="Q480" s="123"/>
      <c r="R480" s="123"/>
      <c r="S480" s="123"/>
      <c r="T480" s="124"/>
      <c r="AT480" s="120" t="s">
        <v>171</v>
      </c>
      <c r="AU480" s="120" t="s">
        <v>90</v>
      </c>
      <c r="AV480" s="12" t="s">
        <v>90</v>
      </c>
      <c r="AW480" s="12" t="s">
        <v>42</v>
      </c>
      <c r="AX480" s="12" t="s">
        <v>82</v>
      </c>
      <c r="AY480" s="120" t="s">
        <v>163</v>
      </c>
    </row>
    <row r="481" spans="1:51" s="12" customFormat="1" ht="13.5">
      <c r="A481" s="350"/>
      <c r="B481" s="351"/>
      <c r="C481" s="350"/>
      <c r="D481" s="346" t="s">
        <v>171</v>
      </c>
      <c r="E481" s="352" t="s">
        <v>5</v>
      </c>
      <c r="F481" s="353" t="s">
        <v>867</v>
      </c>
      <c r="G481" s="350"/>
      <c r="H481" s="354">
        <v>1.232</v>
      </c>
      <c r="I481" s="350"/>
      <c r="J481" s="350"/>
      <c r="K481" s="350"/>
      <c r="L481" s="119"/>
      <c r="M481" s="122"/>
      <c r="N481" s="123"/>
      <c r="O481" s="123"/>
      <c r="P481" s="123"/>
      <c r="Q481" s="123"/>
      <c r="R481" s="123"/>
      <c r="S481" s="123"/>
      <c r="T481" s="124"/>
      <c r="AT481" s="120" t="s">
        <v>171</v>
      </c>
      <c r="AU481" s="120" t="s">
        <v>90</v>
      </c>
      <c r="AV481" s="12" t="s">
        <v>90</v>
      </c>
      <c r="AW481" s="12" t="s">
        <v>42</v>
      </c>
      <c r="AX481" s="12" t="s">
        <v>82</v>
      </c>
      <c r="AY481" s="120" t="s">
        <v>163</v>
      </c>
    </row>
    <row r="482" spans="1:51" s="13" customFormat="1" ht="13.5">
      <c r="A482" s="355"/>
      <c r="B482" s="356"/>
      <c r="C482" s="355"/>
      <c r="D482" s="346" t="s">
        <v>171</v>
      </c>
      <c r="E482" s="357" t="s">
        <v>5</v>
      </c>
      <c r="F482" s="358" t="s">
        <v>179</v>
      </c>
      <c r="G482" s="355"/>
      <c r="H482" s="359">
        <v>9.196</v>
      </c>
      <c r="I482" s="355"/>
      <c r="J482" s="355"/>
      <c r="K482" s="355"/>
      <c r="L482" s="125"/>
      <c r="M482" s="127"/>
      <c r="N482" s="128"/>
      <c r="O482" s="128"/>
      <c r="P482" s="128"/>
      <c r="Q482" s="128"/>
      <c r="R482" s="128"/>
      <c r="S482" s="128"/>
      <c r="T482" s="129"/>
      <c r="AT482" s="126" t="s">
        <v>171</v>
      </c>
      <c r="AU482" s="126" t="s">
        <v>90</v>
      </c>
      <c r="AV482" s="13" t="s">
        <v>93</v>
      </c>
      <c r="AW482" s="13" t="s">
        <v>42</v>
      </c>
      <c r="AX482" s="13" t="s">
        <v>82</v>
      </c>
      <c r="AY482" s="126" t="s">
        <v>163</v>
      </c>
    </row>
    <row r="483" spans="1:51" s="12" customFormat="1" ht="13.5">
      <c r="A483" s="350"/>
      <c r="B483" s="351"/>
      <c r="C483" s="350"/>
      <c r="D483" s="346" t="s">
        <v>171</v>
      </c>
      <c r="E483" s="352" t="s">
        <v>5</v>
      </c>
      <c r="F483" s="353" t="s">
        <v>868</v>
      </c>
      <c r="G483" s="350"/>
      <c r="H483" s="354">
        <v>1.414</v>
      </c>
      <c r="I483" s="350"/>
      <c r="J483" s="350"/>
      <c r="K483" s="350"/>
      <c r="L483" s="119"/>
      <c r="M483" s="122"/>
      <c r="N483" s="123"/>
      <c r="O483" s="123"/>
      <c r="P483" s="123"/>
      <c r="Q483" s="123"/>
      <c r="R483" s="123"/>
      <c r="S483" s="123"/>
      <c r="T483" s="124"/>
      <c r="AT483" s="120" t="s">
        <v>171</v>
      </c>
      <c r="AU483" s="120" t="s">
        <v>90</v>
      </c>
      <c r="AV483" s="12" t="s">
        <v>90</v>
      </c>
      <c r="AW483" s="12" t="s">
        <v>42</v>
      </c>
      <c r="AX483" s="12" t="s">
        <v>82</v>
      </c>
      <c r="AY483" s="120" t="s">
        <v>163</v>
      </c>
    </row>
    <row r="484" spans="1:51" s="12" customFormat="1" ht="13.5">
      <c r="A484" s="350"/>
      <c r="B484" s="351"/>
      <c r="C484" s="350"/>
      <c r="D484" s="346" t="s">
        <v>171</v>
      </c>
      <c r="E484" s="352" t="s">
        <v>5</v>
      </c>
      <c r="F484" s="353" t="s">
        <v>869</v>
      </c>
      <c r="G484" s="350"/>
      <c r="H484" s="354">
        <v>1.349</v>
      </c>
      <c r="I484" s="350"/>
      <c r="J484" s="350"/>
      <c r="K484" s="350"/>
      <c r="L484" s="119"/>
      <c r="M484" s="122"/>
      <c r="N484" s="123"/>
      <c r="O484" s="123"/>
      <c r="P484" s="123"/>
      <c r="Q484" s="123"/>
      <c r="R484" s="123"/>
      <c r="S484" s="123"/>
      <c r="T484" s="124"/>
      <c r="AT484" s="120" t="s">
        <v>171</v>
      </c>
      <c r="AU484" s="120" t="s">
        <v>90</v>
      </c>
      <c r="AV484" s="12" t="s">
        <v>90</v>
      </c>
      <c r="AW484" s="12" t="s">
        <v>42</v>
      </c>
      <c r="AX484" s="12" t="s">
        <v>82</v>
      </c>
      <c r="AY484" s="120" t="s">
        <v>163</v>
      </c>
    </row>
    <row r="485" spans="1:51" s="13" customFormat="1" ht="13.5">
      <c r="A485" s="355"/>
      <c r="B485" s="356"/>
      <c r="C485" s="355"/>
      <c r="D485" s="346" t="s">
        <v>171</v>
      </c>
      <c r="E485" s="357" t="s">
        <v>5</v>
      </c>
      <c r="F485" s="358" t="s">
        <v>181</v>
      </c>
      <c r="G485" s="355"/>
      <c r="H485" s="359">
        <v>2.763</v>
      </c>
      <c r="I485" s="355"/>
      <c r="J485" s="355"/>
      <c r="K485" s="355"/>
      <c r="L485" s="125"/>
      <c r="M485" s="127"/>
      <c r="N485" s="128"/>
      <c r="O485" s="128"/>
      <c r="P485" s="128"/>
      <c r="Q485" s="128"/>
      <c r="R485" s="128"/>
      <c r="S485" s="128"/>
      <c r="T485" s="129"/>
      <c r="AT485" s="126" t="s">
        <v>171</v>
      </c>
      <c r="AU485" s="126" t="s">
        <v>90</v>
      </c>
      <c r="AV485" s="13" t="s">
        <v>93</v>
      </c>
      <c r="AW485" s="13" t="s">
        <v>42</v>
      </c>
      <c r="AX485" s="13" t="s">
        <v>82</v>
      </c>
      <c r="AY485" s="126" t="s">
        <v>163</v>
      </c>
    </row>
    <row r="486" spans="1:51" s="12" customFormat="1" ht="13.5">
      <c r="A486" s="350"/>
      <c r="B486" s="351"/>
      <c r="C486" s="350"/>
      <c r="D486" s="346" t="s">
        <v>171</v>
      </c>
      <c r="E486" s="352" t="s">
        <v>5</v>
      </c>
      <c r="F486" s="353" t="s">
        <v>870</v>
      </c>
      <c r="G486" s="350"/>
      <c r="H486" s="354">
        <v>1.414</v>
      </c>
      <c r="I486" s="350"/>
      <c r="J486" s="350"/>
      <c r="K486" s="350"/>
      <c r="L486" s="119"/>
      <c r="M486" s="122"/>
      <c r="N486" s="123"/>
      <c r="O486" s="123"/>
      <c r="P486" s="123"/>
      <c r="Q486" s="123"/>
      <c r="R486" s="123"/>
      <c r="S486" s="123"/>
      <c r="T486" s="124"/>
      <c r="AT486" s="120" t="s">
        <v>171</v>
      </c>
      <c r="AU486" s="120" t="s">
        <v>90</v>
      </c>
      <c r="AV486" s="12" t="s">
        <v>90</v>
      </c>
      <c r="AW486" s="12" t="s">
        <v>42</v>
      </c>
      <c r="AX486" s="12" t="s">
        <v>82</v>
      </c>
      <c r="AY486" s="120" t="s">
        <v>163</v>
      </c>
    </row>
    <row r="487" spans="1:51" s="12" customFormat="1" ht="13.5">
      <c r="A487" s="350"/>
      <c r="B487" s="351"/>
      <c r="C487" s="350"/>
      <c r="D487" s="346" t="s">
        <v>171</v>
      </c>
      <c r="E487" s="352" t="s">
        <v>5</v>
      </c>
      <c r="F487" s="353" t="s">
        <v>871</v>
      </c>
      <c r="G487" s="350"/>
      <c r="H487" s="354">
        <v>1.414</v>
      </c>
      <c r="I487" s="350"/>
      <c r="J487" s="350"/>
      <c r="K487" s="350"/>
      <c r="L487" s="119"/>
      <c r="M487" s="122"/>
      <c r="N487" s="123"/>
      <c r="O487" s="123"/>
      <c r="P487" s="123"/>
      <c r="Q487" s="123"/>
      <c r="R487" s="123"/>
      <c r="S487" s="123"/>
      <c r="T487" s="124"/>
      <c r="AT487" s="120" t="s">
        <v>171</v>
      </c>
      <c r="AU487" s="120" t="s">
        <v>90</v>
      </c>
      <c r="AV487" s="12" t="s">
        <v>90</v>
      </c>
      <c r="AW487" s="12" t="s">
        <v>42</v>
      </c>
      <c r="AX487" s="12" t="s">
        <v>82</v>
      </c>
      <c r="AY487" s="120" t="s">
        <v>163</v>
      </c>
    </row>
    <row r="488" spans="1:51" s="12" customFormat="1" ht="13.5">
      <c r="A488" s="350"/>
      <c r="B488" s="351"/>
      <c r="C488" s="350"/>
      <c r="D488" s="346" t="s">
        <v>171</v>
      </c>
      <c r="E488" s="352" t="s">
        <v>5</v>
      </c>
      <c r="F488" s="353" t="s">
        <v>872</v>
      </c>
      <c r="G488" s="350"/>
      <c r="H488" s="354">
        <v>0.947</v>
      </c>
      <c r="I488" s="350"/>
      <c r="J488" s="350"/>
      <c r="K488" s="350"/>
      <c r="L488" s="119"/>
      <c r="M488" s="122"/>
      <c r="N488" s="123"/>
      <c r="O488" s="123"/>
      <c r="P488" s="123"/>
      <c r="Q488" s="123"/>
      <c r="R488" s="123"/>
      <c r="S488" s="123"/>
      <c r="T488" s="124"/>
      <c r="AT488" s="120" t="s">
        <v>171</v>
      </c>
      <c r="AU488" s="120" t="s">
        <v>90</v>
      </c>
      <c r="AV488" s="12" t="s">
        <v>90</v>
      </c>
      <c r="AW488" s="12" t="s">
        <v>42</v>
      </c>
      <c r="AX488" s="12" t="s">
        <v>82</v>
      </c>
      <c r="AY488" s="120" t="s">
        <v>163</v>
      </c>
    </row>
    <row r="489" spans="1:51" s="13" customFormat="1" ht="13.5">
      <c r="A489" s="355"/>
      <c r="B489" s="356"/>
      <c r="C489" s="355"/>
      <c r="D489" s="346" t="s">
        <v>171</v>
      </c>
      <c r="E489" s="357" t="s">
        <v>5</v>
      </c>
      <c r="F489" s="358" t="s">
        <v>653</v>
      </c>
      <c r="G489" s="355"/>
      <c r="H489" s="359">
        <v>3.775</v>
      </c>
      <c r="I489" s="355"/>
      <c r="J489" s="355"/>
      <c r="K489" s="355"/>
      <c r="L489" s="125"/>
      <c r="M489" s="127"/>
      <c r="N489" s="128"/>
      <c r="O489" s="128"/>
      <c r="P489" s="128"/>
      <c r="Q489" s="128"/>
      <c r="R489" s="128"/>
      <c r="S489" s="128"/>
      <c r="T489" s="129"/>
      <c r="AT489" s="126" t="s">
        <v>171</v>
      </c>
      <c r="AU489" s="126" t="s">
        <v>90</v>
      </c>
      <c r="AV489" s="13" t="s">
        <v>93</v>
      </c>
      <c r="AW489" s="13" t="s">
        <v>42</v>
      </c>
      <c r="AX489" s="13" t="s">
        <v>82</v>
      </c>
      <c r="AY489" s="126" t="s">
        <v>163</v>
      </c>
    </row>
    <row r="490" spans="1:51" s="12" customFormat="1" ht="13.5">
      <c r="A490" s="350"/>
      <c r="B490" s="351"/>
      <c r="C490" s="350"/>
      <c r="D490" s="346" t="s">
        <v>171</v>
      </c>
      <c r="E490" s="352" t="s">
        <v>5</v>
      </c>
      <c r="F490" s="353" t="s">
        <v>873</v>
      </c>
      <c r="G490" s="350"/>
      <c r="H490" s="354">
        <v>1.414</v>
      </c>
      <c r="I490" s="350"/>
      <c r="J490" s="350"/>
      <c r="K490" s="350"/>
      <c r="L490" s="119"/>
      <c r="M490" s="122"/>
      <c r="N490" s="123"/>
      <c r="O490" s="123"/>
      <c r="P490" s="123"/>
      <c r="Q490" s="123"/>
      <c r="R490" s="123"/>
      <c r="S490" s="123"/>
      <c r="T490" s="124"/>
      <c r="AT490" s="120" t="s">
        <v>171</v>
      </c>
      <c r="AU490" s="120" t="s">
        <v>90</v>
      </c>
      <c r="AV490" s="12" t="s">
        <v>90</v>
      </c>
      <c r="AW490" s="12" t="s">
        <v>42</v>
      </c>
      <c r="AX490" s="12" t="s">
        <v>82</v>
      </c>
      <c r="AY490" s="120" t="s">
        <v>163</v>
      </c>
    </row>
    <row r="491" spans="1:51" s="13" customFormat="1" ht="13.5">
      <c r="A491" s="355"/>
      <c r="B491" s="356"/>
      <c r="C491" s="355"/>
      <c r="D491" s="346" t="s">
        <v>171</v>
      </c>
      <c r="E491" s="357" t="s">
        <v>5</v>
      </c>
      <c r="F491" s="358" t="s">
        <v>792</v>
      </c>
      <c r="G491" s="355"/>
      <c r="H491" s="359">
        <v>1.414</v>
      </c>
      <c r="I491" s="355"/>
      <c r="J491" s="355"/>
      <c r="K491" s="355"/>
      <c r="L491" s="125"/>
      <c r="M491" s="127"/>
      <c r="N491" s="128"/>
      <c r="O491" s="128"/>
      <c r="P491" s="128"/>
      <c r="Q491" s="128"/>
      <c r="R491" s="128"/>
      <c r="S491" s="128"/>
      <c r="T491" s="129"/>
      <c r="AT491" s="126" t="s">
        <v>171</v>
      </c>
      <c r="AU491" s="126" t="s">
        <v>90</v>
      </c>
      <c r="AV491" s="13" t="s">
        <v>93</v>
      </c>
      <c r="AW491" s="13" t="s">
        <v>42</v>
      </c>
      <c r="AX491" s="13" t="s">
        <v>82</v>
      </c>
      <c r="AY491" s="126" t="s">
        <v>163</v>
      </c>
    </row>
    <row r="492" spans="1:51" s="14" customFormat="1" ht="13.5">
      <c r="A492" s="360"/>
      <c r="B492" s="361"/>
      <c r="C492" s="360"/>
      <c r="D492" s="362" t="s">
        <v>171</v>
      </c>
      <c r="E492" s="363" t="s">
        <v>5</v>
      </c>
      <c r="F492" s="364" t="s">
        <v>185</v>
      </c>
      <c r="G492" s="360"/>
      <c r="H492" s="365">
        <v>17.148</v>
      </c>
      <c r="I492" s="360"/>
      <c r="J492" s="360"/>
      <c r="K492" s="360"/>
      <c r="L492" s="130"/>
      <c r="M492" s="131"/>
      <c r="N492" s="132"/>
      <c r="O492" s="132"/>
      <c r="P492" s="132"/>
      <c r="Q492" s="132"/>
      <c r="R492" s="132"/>
      <c r="S492" s="132"/>
      <c r="T492" s="133"/>
      <c r="AT492" s="134" t="s">
        <v>171</v>
      </c>
      <c r="AU492" s="134" t="s">
        <v>90</v>
      </c>
      <c r="AV492" s="14" t="s">
        <v>96</v>
      </c>
      <c r="AW492" s="14" t="s">
        <v>42</v>
      </c>
      <c r="AX492" s="14" t="s">
        <v>44</v>
      </c>
      <c r="AY492" s="134" t="s">
        <v>163</v>
      </c>
    </row>
    <row r="493" spans="1:65" s="1" customFormat="1" ht="22.5" customHeight="1">
      <c r="A493" s="267"/>
      <c r="B493" s="268"/>
      <c r="C493" s="338" t="s">
        <v>526</v>
      </c>
      <c r="D493" s="338" t="s">
        <v>165</v>
      </c>
      <c r="E493" s="339" t="s">
        <v>537</v>
      </c>
      <c r="F493" s="340" t="s">
        <v>538</v>
      </c>
      <c r="G493" s="341" t="s">
        <v>188</v>
      </c>
      <c r="H493" s="342">
        <v>17.148</v>
      </c>
      <c r="I493" s="107"/>
      <c r="J493" s="343">
        <f>ROUND(I493*H493,2)</f>
        <v>0</v>
      </c>
      <c r="K493" s="340" t="s">
        <v>169</v>
      </c>
      <c r="L493" s="38"/>
      <c r="M493" s="108" t="s">
        <v>5</v>
      </c>
      <c r="N493" s="109" t="s">
        <v>53</v>
      </c>
      <c r="O493" s="39"/>
      <c r="P493" s="110">
        <f>O493*H493</f>
        <v>0</v>
      </c>
      <c r="Q493" s="110">
        <v>0</v>
      </c>
      <c r="R493" s="110">
        <f>Q493*H493</f>
        <v>0</v>
      </c>
      <c r="S493" s="110">
        <v>0</v>
      </c>
      <c r="T493" s="111">
        <f>S493*H493</f>
        <v>0</v>
      </c>
      <c r="AR493" s="24" t="s">
        <v>333</v>
      </c>
      <c r="AT493" s="24" t="s">
        <v>165</v>
      </c>
      <c r="AU493" s="24" t="s">
        <v>90</v>
      </c>
      <c r="AY493" s="24" t="s">
        <v>163</v>
      </c>
      <c r="BE493" s="112">
        <f>IF(N493="základní",J493,0)</f>
        <v>0</v>
      </c>
      <c r="BF493" s="112">
        <f>IF(N493="snížená",J493,0)</f>
        <v>0</v>
      </c>
      <c r="BG493" s="112">
        <f>IF(N493="zákl. přenesená",J493,0)</f>
        <v>0</v>
      </c>
      <c r="BH493" s="112">
        <f>IF(N493="sníž. přenesená",J493,0)</f>
        <v>0</v>
      </c>
      <c r="BI493" s="112">
        <f>IF(N493="nulová",J493,0)</f>
        <v>0</v>
      </c>
      <c r="BJ493" s="24" t="s">
        <v>44</v>
      </c>
      <c r="BK493" s="112">
        <f>ROUND(I493*H493,2)</f>
        <v>0</v>
      </c>
      <c r="BL493" s="24" t="s">
        <v>333</v>
      </c>
      <c r="BM493" s="24" t="s">
        <v>922</v>
      </c>
    </row>
    <row r="494" spans="1:51" s="11" customFormat="1" ht="13.5">
      <c r="A494" s="344"/>
      <c r="B494" s="345"/>
      <c r="C494" s="344"/>
      <c r="D494" s="346" t="s">
        <v>171</v>
      </c>
      <c r="E494" s="347" t="s">
        <v>5</v>
      </c>
      <c r="F494" s="348" t="s">
        <v>172</v>
      </c>
      <c r="G494" s="344"/>
      <c r="H494" s="349" t="s">
        <v>5</v>
      </c>
      <c r="I494" s="344"/>
      <c r="J494" s="344"/>
      <c r="K494" s="344"/>
      <c r="L494" s="113"/>
      <c r="M494" s="116"/>
      <c r="N494" s="117"/>
      <c r="O494" s="117"/>
      <c r="P494" s="117"/>
      <c r="Q494" s="117"/>
      <c r="R494" s="117"/>
      <c r="S494" s="117"/>
      <c r="T494" s="118"/>
      <c r="AT494" s="114" t="s">
        <v>171</v>
      </c>
      <c r="AU494" s="114" t="s">
        <v>90</v>
      </c>
      <c r="AV494" s="11" t="s">
        <v>44</v>
      </c>
      <c r="AW494" s="11" t="s">
        <v>42</v>
      </c>
      <c r="AX494" s="11" t="s">
        <v>82</v>
      </c>
      <c r="AY494" s="114" t="s">
        <v>163</v>
      </c>
    </row>
    <row r="495" spans="1:51" s="11" customFormat="1" ht="13.5">
      <c r="A495" s="344"/>
      <c r="B495" s="345"/>
      <c r="C495" s="344"/>
      <c r="D495" s="346" t="s">
        <v>171</v>
      </c>
      <c r="E495" s="347" t="s">
        <v>5</v>
      </c>
      <c r="F495" s="348" t="s">
        <v>310</v>
      </c>
      <c r="G495" s="344"/>
      <c r="H495" s="349" t="s">
        <v>5</v>
      </c>
      <c r="I495" s="344"/>
      <c r="J495" s="344"/>
      <c r="K495" s="344"/>
      <c r="L495" s="113"/>
      <c r="M495" s="116"/>
      <c r="N495" s="117"/>
      <c r="O495" s="117"/>
      <c r="P495" s="117"/>
      <c r="Q495" s="117"/>
      <c r="R495" s="117"/>
      <c r="S495" s="117"/>
      <c r="T495" s="118"/>
      <c r="AT495" s="114" t="s">
        <v>171</v>
      </c>
      <c r="AU495" s="114" t="s">
        <v>90</v>
      </c>
      <c r="AV495" s="11" t="s">
        <v>44</v>
      </c>
      <c r="AW495" s="11" t="s">
        <v>42</v>
      </c>
      <c r="AX495" s="11" t="s">
        <v>82</v>
      </c>
      <c r="AY495" s="114" t="s">
        <v>163</v>
      </c>
    </row>
    <row r="496" spans="1:51" s="12" customFormat="1" ht="13.5">
      <c r="A496" s="350"/>
      <c r="B496" s="351"/>
      <c r="C496" s="350"/>
      <c r="D496" s="346" t="s">
        <v>171</v>
      </c>
      <c r="E496" s="352" t="s">
        <v>5</v>
      </c>
      <c r="F496" s="353" t="s">
        <v>861</v>
      </c>
      <c r="G496" s="350"/>
      <c r="H496" s="354">
        <v>1.232</v>
      </c>
      <c r="I496" s="350"/>
      <c r="J496" s="350"/>
      <c r="K496" s="350"/>
      <c r="L496" s="119"/>
      <c r="M496" s="122"/>
      <c r="N496" s="123"/>
      <c r="O496" s="123"/>
      <c r="P496" s="123"/>
      <c r="Q496" s="123"/>
      <c r="R496" s="123"/>
      <c r="S496" s="123"/>
      <c r="T496" s="124"/>
      <c r="AT496" s="120" t="s">
        <v>171</v>
      </c>
      <c r="AU496" s="120" t="s">
        <v>90</v>
      </c>
      <c r="AV496" s="12" t="s">
        <v>90</v>
      </c>
      <c r="AW496" s="12" t="s">
        <v>42</v>
      </c>
      <c r="AX496" s="12" t="s">
        <v>82</v>
      </c>
      <c r="AY496" s="120" t="s">
        <v>163</v>
      </c>
    </row>
    <row r="497" spans="1:51" s="12" customFormat="1" ht="13.5">
      <c r="A497" s="350"/>
      <c r="B497" s="351"/>
      <c r="C497" s="350"/>
      <c r="D497" s="346" t="s">
        <v>171</v>
      </c>
      <c r="E497" s="352" t="s">
        <v>5</v>
      </c>
      <c r="F497" s="353" t="s">
        <v>862</v>
      </c>
      <c r="G497" s="350"/>
      <c r="H497" s="354">
        <v>1.232</v>
      </c>
      <c r="I497" s="350"/>
      <c r="J497" s="350"/>
      <c r="K497" s="350"/>
      <c r="L497" s="119"/>
      <c r="M497" s="122"/>
      <c r="N497" s="123"/>
      <c r="O497" s="123"/>
      <c r="P497" s="123"/>
      <c r="Q497" s="123"/>
      <c r="R497" s="123"/>
      <c r="S497" s="123"/>
      <c r="T497" s="124"/>
      <c r="AT497" s="120" t="s">
        <v>171</v>
      </c>
      <c r="AU497" s="120" t="s">
        <v>90</v>
      </c>
      <c r="AV497" s="12" t="s">
        <v>90</v>
      </c>
      <c r="AW497" s="12" t="s">
        <v>42</v>
      </c>
      <c r="AX497" s="12" t="s">
        <v>82</v>
      </c>
      <c r="AY497" s="120" t="s">
        <v>163</v>
      </c>
    </row>
    <row r="498" spans="1:51" s="12" customFormat="1" ht="13.5">
      <c r="A498" s="350"/>
      <c r="B498" s="351"/>
      <c r="C498" s="350"/>
      <c r="D498" s="346" t="s">
        <v>171</v>
      </c>
      <c r="E498" s="352" t="s">
        <v>5</v>
      </c>
      <c r="F498" s="353" t="s">
        <v>863</v>
      </c>
      <c r="G498" s="350"/>
      <c r="H498" s="354">
        <v>1.258</v>
      </c>
      <c r="I498" s="350"/>
      <c r="J498" s="350"/>
      <c r="K498" s="350"/>
      <c r="L498" s="119"/>
      <c r="M498" s="122"/>
      <c r="N498" s="123"/>
      <c r="O498" s="123"/>
      <c r="P498" s="123"/>
      <c r="Q498" s="123"/>
      <c r="R498" s="123"/>
      <c r="S498" s="123"/>
      <c r="T498" s="124"/>
      <c r="AT498" s="120" t="s">
        <v>171</v>
      </c>
      <c r="AU498" s="120" t="s">
        <v>90</v>
      </c>
      <c r="AV498" s="12" t="s">
        <v>90</v>
      </c>
      <c r="AW498" s="12" t="s">
        <v>42</v>
      </c>
      <c r="AX498" s="12" t="s">
        <v>82</v>
      </c>
      <c r="AY498" s="120" t="s">
        <v>163</v>
      </c>
    </row>
    <row r="499" spans="1:51" s="12" customFormat="1" ht="13.5">
      <c r="A499" s="350"/>
      <c r="B499" s="351"/>
      <c r="C499" s="350"/>
      <c r="D499" s="346" t="s">
        <v>171</v>
      </c>
      <c r="E499" s="352" t="s">
        <v>5</v>
      </c>
      <c r="F499" s="353" t="s">
        <v>864</v>
      </c>
      <c r="G499" s="350"/>
      <c r="H499" s="354">
        <v>1.414</v>
      </c>
      <c r="I499" s="350"/>
      <c r="J499" s="350"/>
      <c r="K499" s="350"/>
      <c r="L499" s="119"/>
      <c r="M499" s="122"/>
      <c r="N499" s="123"/>
      <c r="O499" s="123"/>
      <c r="P499" s="123"/>
      <c r="Q499" s="123"/>
      <c r="R499" s="123"/>
      <c r="S499" s="123"/>
      <c r="T499" s="124"/>
      <c r="AT499" s="120" t="s">
        <v>171</v>
      </c>
      <c r="AU499" s="120" t="s">
        <v>90</v>
      </c>
      <c r="AV499" s="12" t="s">
        <v>90</v>
      </c>
      <c r="AW499" s="12" t="s">
        <v>42</v>
      </c>
      <c r="AX499" s="12" t="s">
        <v>82</v>
      </c>
      <c r="AY499" s="120" t="s">
        <v>163</v>
      </c>
    </row>
    <row r="500" spans="1:51" s="12" customFormat="1" ht="13.5">
      <c r="A500" s="350"/>
      <c r="B500" s="351"/>
      <c r="C500" s="350"/>
      <c r="D500" s="346" t="s">
        <v>171</v>
      </c>
      <c r="E500" s="352" t="s">
        <v>5</v>
      </c>
      <c r="F500" s="353" t="s">
        <v>865</v>
      </c>
      <c r="G500" s="350"/>
      <c r="H500" s="354">
        <v>1.414</v>
      </c>
      <c r="I500" s="350"/>
      <c r="J500" s="350"/>
      <c r="K500" s="350"/>
      <c r="L500" s="119"/>
      <c r="M500" s="122"/>
      <c r="N500" s="123"/>
      <c r="O500" s="123"/>
      <c r="P500" s="123"/>
      <c r="Q500" s="123"/>
      <c r="R500" s="123"/>
      <c r="S500" s="123"/>
      <c r="T500" s="124"/>
      <c r="AT500" s="120" t="s">
        <v>171</v>
      </c>
      <c r="AU500" s="120" t="s">
        <v>90</v>
      </c>
      <c r="AV500" s="12" t="s">
        <v>90</v>
      </c>
      <c r="AW500" s="12" t="s">
        <v>42</v>
      </c>
      <c r="AX500" s="12" t="s">
        <v>82</v>
      </c>
      <c r="AY500" s="120" t="s">
        <v>163</v>
      </c>
    </row>
    <row r="501" spans="1:51" s="12" customFormat="1" ht="13.5">
      <c r="A501" s="350"/>
      <c r="B501" s="351"/>
      <c r="C501" s="350"/>
      <c r="D501" s="346" t="s">
        <v>171</v>
      </c>
      <c r="E501" s="352" t="s">
        <v>5</v>
      </c>
      <c r="F501" s="353" t="s">
        <v>866</v>
      </c>
      <c r="G501" s="350"/>
      <c r="H501" s="354">
        <v>1.414</v>
      </c>
      <c r="I501" s="350"/>
      <c r="J501" s="350"/>
      <c r="K501" s="350"/>
      <c r="L501" s="119"/>
      <c r="M501" s="122"/>
      <c r="N501" s="123"/>
      <c r="O501" s="123"/>
      <c r="P501" s="123"/>
      <c r="Q501" s="123"/>
      <c r="R501" s="123"/>
      <c r="S501" s="123"/>
      <c r="T501" s="124"/>
      <c r="AT501" s="120" t="s">
        <v>171</v>
      </c>
      <c r="AU501" s="120" t="s">
        <v>90</v>
      </c>
      <c r="AV501" s="12" t="s">
        <v>90</v>
      </c>
      <c r="AW501" s="12" t="s">
        <v>42</v>
      </c>
      <c r="AX501" s="12" t="s">
        <v>82</v>
      </c>
      <c r="AY501" s="120" t="s">
        <v>163</v>
      </c>
    </row>
    <row r="502" spans="1:51" s="12" customFormat="1" ht="13.5">
      <c r="A502" s="350"/>
      <c r="B502" s="351"/>
      <c r="C502" s="350"/>
      <c r="D502" s="346" t="s">
        <v>171</v>
      </c>
      <c r="E502" s="352" t="s">
        <v>5</v>
      </c>
      <c r="F502" s="353" t="s">
        <v>867</v>
      </c>
      <c r="G502" s="350"/>
      <c r="H502" s="354">
        <v>1.232</v>
      </c>
      <c r="I502" s="350"/>
      <c r="J502" s="350"/>
      <c r="K502" s="350"/>
      <c r="L502" s="119"/>
      <c r="M502" s="122"/>
      <c r="N502" s="123"/>
      <c r="O502" s="123"/>
      <c r="P502" s="123"/>
      <c r="Q502" s="123"/>
      <c r="R502" s="123"/>
      <c r="S502" s="123"/>
      <c r="T502" s="124"/>
      <c r="AT502" s="120" t="s">
        <v>171</v>
      </c>
      <c r="AU502" s="120" t="s">
        <v>90</v>
      </c>
      <c r="AV502" s="12" t="s">
        <v>90</v>
      </c>
      <c r="AW502" s="12" t="s">
        <v>42</v>
      </c>
      <c r="AX502" s="12" t="s">
        <v>82</v>
      </c>
      <c r="AY502" s="120" t="s">
        <v>163</v>
      </c>
    </row>
    <row r="503" spans="1:51" s="13" customFormat="1" ht="13.5">
      <c r="A503" s="355"/>
      <c r="B503" s="356"/>
      <c r="C503" s="355"/>
      <c r="D503" s="346" t="s">
        <v>171</v>
      </c>
      <c r="E503" s="357" t="s">
        <v>5</v>
      </c>
      <c r="F503" s="358" t="s">
        <v>179</v>
      </c>
      <c r="G503" s="355"/>
      <c r="H503" s="359">
        <v>9.196</v>
      </c>
      <c r="I503" s="355"/>
      <c r="J503" s="355"/>
      <c r="K503" s="355"/>
      <c r="L503" s="125"/>
      <c r="M503" s="127"/>
      <c r="N503" s="128"/>
      <c r="O503" s="128"/>
      <c r="P503" s="128"/>
      <c r="Q503" s="128"/>
      <c r="R503" s="128"/>
      <c r="S503" s="128"/>
      <c r="T503" s="129"/>
      <c r="AT503" s="126" t="s">
        <v>171</v>
      </c>
      <c r="AU503" s="126" t="s">
        <v>90</v>
      </c>
      <c r="AV503" s="13" t="s">
        <v>93</v>
      </c>
      <c r="AW503" s="13" t="s">
        <v>42</v>
      </c>
      <c r="AX503" s="13" t="s">
        <v>82</v>
      </c>
      <c r="AY503" s="126" t="s">
        <v>163</v>
      </c>
    </row>
    <row r="504" spans="1:51" s="12" customFormat="1" ht="13.5">
      <c r="A504" s="350"/>
      <c r="B504" s="351"/>
      <c r="C504" s="350"/>
      <c r="D504" s="346" t="s">
        <v>171</v>
      </c>
      <c r="E504" s="352" t="s">
        <v>5</v>
      </c>
      <c r="F504" s="353" t="s">
        <v>868</v>
      </c>
      <c r="G504" s="350"/>
      <c r="H504" s="354">
        <v>1.414</v>
      </c>
      <c r="I504" s="350"/>
      <c r="J504" s="350"/>
      <c r="K504" s="350"/>
      <c r="L504" s="119"/>
      <c r="M504" s="122"/>
      <c r="N504" s="123"/>
      <c r="O504" s="123"/>
      <c r="P504" s="123"/>
      <c r="Q504" s="123"/>
      <c r="R504" s="123"/>
      <c r="S504" s="123"/>
      <c r="T504" s="124"/>
      <c r="AT504" s="120" t="s">
        <v>171</v>
      </c>
      <c r="AU504" s="120" t="s">
        <v>90</v>
      </c>
      <c r="AV504" s="12" t="s">
        <v>90</v>
      </c>
      <c r="AW504" s="12" t="s">
        <v>42</v>
      </c>
      <c r="AX504" s="12" t="s">
        <v>82</v>
      </c>
      <c r="AY504" s="120" t="s">
        <v>163</v>
      </c>
    </row>
    <row r="505" spans="1:51" s="12" customFormat="1" ht="13.5">
      <c r="A505" s="350"/>
      <c r="B505" s="351"/>
      <c r="C505" s="350"/>
      <c r="D505" s="346" t="s">
        <v>171</v>
      </c>
      <c r="E505" s="352" t="s">
        <v>5</v>
      </c>
      <c r="F505" s="353" t="s">
        <v>869</v>
      </c>
      <c r="G505" s="350"/>
      <c r="H505" s="354">
        <v>1.349</v>
      </c>
      <c r="I505" s="350"/>
      <c r="J505" s="350"/>
      <c r="K505" s="350"/>
      <c r="L505" s="119"/>
      <c r="M505" s="122"/>
      <c r="N505" s="123"/>
      <c r="O505" s="123"/>
      <c r="P505" s="123"/>
      <c r="Q505" s="123"/>
      <c r="R505" s="123"/>
      <c r="S505" s="123"/>
      <c r="T505" s="124"/>
      <c r="AT505" s="120" t="s">
        <v>171</v>
      </c>
      <c r="AU505" s="120" t="s">
        <v>90</v>
      </c>
      <c r="AV505" s="12" t="s">
        <v>90</v>
      </c>
      <c r="AW505" s="12" t="s">
        <v>42</v>
      </c>
      <c r="AX505" s="12" t="s">
        <v>82</v>
      </c>
      <c r="AY505" s="120" t="s">
        <v>163</v>
      </c>
    </row>
    <row r="506" spans="1:51" s="13" customFormat="1" ht="13.5">
      <c r="A506" s="355"/>
      <c r="B506" s="356"/>
      <c r="C506" s="355"/>
      <c r="D506" s="346" t="s">
        <v>171</v>
      </c>
      <c r="E506" s="357" t="s">
        <v>5</v>
      </c>
      <c r="F506" s="358" t="s">
        <v>181</v>
      </c>
      <c r="G506" s="355"/>
      <c r="H506" s="359">
        <v>2.763</v>
      </c>
      <c r="I506" s="355"/>
      <c r="J506" s="355"/>
      <c r="K506" s="355"/>
      <c r="L506" s="125"/>
      <c r="M506" s="127"/>
      <c r="N506" s="128"/>
      <c r="O506" s="128"/>
      <c r="P506" s="128"/>
      <c r="Q506" s="128"/>
      <c r="R506" s="128"/>
      <c r="S506" s="128"/>
      <c r="T506" s="129"/>
      <c r="AT506" s="126" t="s">
        <v>171</v>
      </c>
      <c r="AU506" s="126" t="s">
        <v>90</v>
      </c>
      <c r="AV506" s="13" t="s">
        <v>93</v>
      </c>
      <c r="AW506" s="13" t="s">
        <v>42</v>
      </c>
      <c r="AX506" s="13" t="s">
        <v>82</v>
      </c>
      <c r="AY506" s="126" t="s">
        <v>163</v>
      </c>
    </row>
    <row r="507" spans="1:51" s="12" customFormat="1" ht="13.5">
      <c r="A507" s="350"/>
      <c r="B507" s="351"/>
      <c r="C507" s="350"/>
      <c r="D507" s="346" t="s">
        <v>171</v>
      </c>
      <c r="E507" s="352" t="s">
        <v>5</v>
      </c>
      <c r="F507" s="353" t="s">
        <v>870</v>
      </c>
      <c r="G507" s="350"/>
      <c r="H507" s="354">
        <v>1.414</v>
      </c>
      <c r="I507" s="350"/>
      <c r="J507" s="350"/>
      <c r="K507" s="350"/>
      <c r="L507" s="119"/>
      <c r="M507" s="122"/>
      <c r="N507" s="123"/>
      <c r="O507" s="123"/>
      <c r="P507" s="123"/>
      <c r="Q507" s="123"/>
      <c r="R507" s="123"/>
      <c r="S507" s="123"/>
      <c r="T507" s="124"/>
      <c r="AT507" s="120" t="s">
        <v>171</v>
      </c>
      <c r="AU507" s="120" t="s">
        <v>90</v>
      </c>
      <c r="AV507" s="12" t="s">
        <v>90</v>
      </c>
      <c r="AW507" s="12" t="s">
        <v>42</v>
      </c>
      <c r="AX507" s="12" t="s">
        <v>82</v>
      </c>
      <c r="AY507" s="120" t="s">
        <v>163</v>
      </c>
    </row>
    <row r="508" spans="1:51" s="12" customFormat="1" ht="13.5">
      <c r="A508" s="350"/>
      <c r="B508" s="351"/>
      <c r="C508" s="350"/>
      <c r="D508" s="346" t="s">
        <v>171</v>
      </c>
      <c r="E508" s="352" t="s">
        <v>5</v>
      </c>
      <c r="F508" s="353" t="s">
        <v>871</v>
      </c>
      <c r="G508" s="350"/>
      <c r="H508" s="354">
        <v>1.414</v>
      </c>
      <c r="I508" s="350"/>
      <c r="J508" s="350"/>
      <c r="K508" s="350"/>
      <c r="L508" s="119"/>
      <c r="M508" s="122"/>
      <c r="N508" s="123"/>
      <c r="O508" s="123"/>
      <c r="P508" s="123"/>
      <c r="Q508" s="123"/>
      <c r="R508" s="123"/>
      <c r="S508" s="123"/>
      <c r="T508" s="124"/>
      <c r="AT508" s="120" t="s">
        <v>171</v>
      </c>
      <c r="AU508" s="120" t="s">
        <v>90</v>
      </c>
      <c r="AV508" s="12" t="s">
        <v>90</v>
      </c>
      <c r="AW508" s="12" t="s">
        <v>42</v>
      </c>
      <c r="AX508" s="12" t="s">
        <v>82</v>
      </c>
      <c r="AY508" s="120" t="s">
        <v>163</v>
      </c>
    </row>
    <row r="509" spans="1:51" s="12" customFormat="1" ht="13.5">
      <c r="A509" s="350"/>
      <c r="B509" s="351"/>
      <c r="C509" s="350"/>
      <c r="D509" s="346" t="s">
        <v>171</v>
      </c>
      <c r="E509" s="352" t="s">
        <v>5</v>
      </c>
      <c r="F509" s="353" t="s">
        <v>872</v>
      </c>
      <c r="G509" s="350"/>
      <c r="H509" s="354">
        <v>0.947</v>
      </c>
      <c r="I509" s="350"/>
      <c r="J509" s="350"/>
      <c r="K509" s="350"/>
      <c r="L509" s="119"/>
      <c r="M509" s="122"/>
      <c r="N509" s="123"/>
      <c r="O509" s="123"/>
      <c r="P509" s="123"/>
      <c r="Q509" s="123"/>
      <c r="R509" s="123"/>
      <c r="S509" s="123"/>
      <c r="T509" s="124"/>
      <c r="AT509" s="120" t="s">
        <v>171</v>
      </c>
      <c r="AU509" s="120" t="s">
        <v>90</v>
      </c>
      <c r="AV509" s="12" t="s">
        <v>90</v>
      </c>
      <c r="AW509" s="12" t="s">
        <v>42</v>
      </c>
      <c r="AX509" s="12" t="s">
        <v>82</v>
      </c>
      <c r="AY509" s="120" t="s">
        <v>163</v>
      </c>
    </row>
    <row r="510" spans="1:51" s="13" customFormat="1" ht="13.5">
      <c r="A510" s="355"/>
      <c r="B510" s="356"/>
      <c r="C510" s="355"/>
      <c r="D510" s="346" t="s">
        <v>171</v>
      </c>
      <c r="E510" s="357" t="s">
        <v>5</v>
      </c>
      <c r="F510" s="358" t="s">
        <v>653</v>
      </c>
      <c r="G510" s="355"/>
      <c r="H510" s="359">
        <v>3.775</v>
      </c>
      <c r="I510" s="355"/>
      <c r="J510" s="355"/>
      <c r="K510" s="355"/>
      <c r="L510" s="125"/>
      <c r="M510" s="127"/>
      <c r="N510" s="128"/>
      <c r="O510" s="128"/>
      <c r="P510" s="128"/>
      <c r="Q510" s="128"/>
      <c r="R510" s="128"/>
      <c r="S510" s="128"/>
      <c r="T510" s="129"/>
      <c r="AT510" s="126" t="s">
        <v>171</v>
      </c>
      <c r="AU510" s="126" t="s">
        <v>90</v>
      </c>
      <c r="AV510" s="13" t="s">
        <v>93</v>
      </c>
      <c r="AW510" s="13" t="s">
        <v>42</v>
      </c>
      <c r="AX510" s="13" t="s">
        <v>82</v>
      </c>
      <c r="AY510" s="126" t="s">
        <v>163</v>
      </c>
    </row>
    <row r="511" spans="1:51" s="12" customFormat="1" ht="13.5">
      <c r="A511" s="350"/>
      <c r="B511" s="351"/>
      <c r="C511" s="350"/>
      <c r="D511" s="346" t="s">
        <v>171</v>
      </c>
      <c r="E511" s="352" t="s">
        <v>5</v>
      </c>
      <c r="F511" s="353" t="s">
        <v>873</v>
      </c>
      <c r="G511" s="350"/>
      <c r="H511" s="354">
        <v>1.414</v>
      </c>
      <c r="I511" s="350"/>
      <c r="J511" s="350"/>
      <c r="K511" s="350"/>
      <c r="L511" s="119"/>
      <c r="M511" s="122"/>
      <c r="N511" s="123"/>
      <c r="O511" s="123"/>
      <c r="P511" s="123"/>
      <c r="Q511" s="123"/>
      <c r="R511" s="123"/>
      <c r="S511" s="123"/>
      <c r="T511" s="124"/>
      <c r="AT511" s="120" t="s">
        <v>171</v>
      </c>
      <c r="AU511" s="120" t="s">
        <v>90</v>
      </c>
      <c r="AV511" s="12" t="s">
        <v>90</v>
      </c>
      <c r="AW511" s="12" t="s">
        <v>42</v>
      </c>
      <c r="AX511" s="12" t="s">
        <v>82</v>
      </c>
      <c r="AY511" s="120" t="s">
        <v>163</v>
      </c>
    </row>
    <row r="512" spans="1:51" s="13" customFormat="1" ht="13.5">
      <c r="A512" s="355"/>
      <c r="B512" s="356"/>
      <c r="C512" s="355"/>
      <c r="D512" s="346" t="s">
        <v>171</v>
      </c>
      <c r="E512" s="357" t="s">
        <v>5</v>
      </c>
      <c r="F512" s="358" t="s">
        <v>792</v>
      </c>
      <c r="G512" s="355"/>
      <c r="H512" s="359">
        <v>1.414</v>
      </c>
      <c r="I512" s="355"/>
      <c r="J512" s="355"/>
      <c r="K512" s="355"/>
      <c r="L512" s="125"/>
      <c r="M512" s="127"/>
      <c r="N512" s="128"/>
      <c r="O512" s="128"/>
      <c r="P512" s="128"/>
      <c r="Q512" s="128"/>
      <c r="R512" s="128"/>
      <c r="S512" s="128"/>
      <c r="T512" s="129"/>
      <c r="AT512" s="126" t="s">
        <v>171</v>
      </c>
      <c r="AU512" s="126" t="s">
        <v>90</v>
      </c>
      <c r="AV512" s="13" t="s">
        <v>93</v>
      </c>
      <c r="AW512" s="13" t="s">
        <v>42</v>
      </c>
      <c r="AX512" s="13" t="s">
        <v>82</v>
      </c>
      <c r="AY512" s="126" t="s">
        <v>163</v>
      </c>
    </row>
    <row r="513" spans="1:51" s="14" customFormat="1" ht="13.5">
      <c r="A513" s="360"/>
      <c r="B513" s="361"/>
      <c r="C513" s="360"/>
      <c r="D513" s="362" t="s">
        <v>171</v>
      </c>
      <c r="E513" s="363" t="s">
        <v>5</v>
      </c>
      <c r="F513" s="364" t="s">
        <v>185</v>
      </c>
      <c r="G513" s="360"/>
      <c r="H513" s="365">
        <v>17.148</v>
      </c>
      <c r="I513" s="360"/>
      <c r="J513" s="360"/>
      <c r="K513" s="360"/>
      <c r="L513" s="130"/>
      <c r="M513" s="131"/>
      <c r="N513" s="132"/>
      <c r="O513" s="132"/>
      <c r="P513" s="132"/>
      <c r="Q513" s="132"/>
      <c r="R513" s="132"/>
      <c r="S513" s="132"/>
      <c r="T513" s="133"/>
      <c r="AT513" s="134" t="s">
        <v>171</v>
      </c>
      <c r="AU513" s="134" t="s">
        <v>90</v>
      </c>
      <c r="AV513" s="14" t="s">
        <v>96</v>
      </c>
      <c r="AW513" s="14" t="s">
        <v>42</v>
      </c>
      <c r="AX513" s="14" t="s">
        <v>44</v>
      </c>
      <c r="AY513" s="134" t="s">
        <v>163</v>
      </c>
    </row>
    <row r="514" spans="1:65" s="1" customFormat="1" ht="22.5" customHeight="1">
      <c r="A514" s="267"/>
      <c r="B514" s="268"/>
      <c r="C514" s="338" t="s">
        <v>532</v>
      </c>
      <c r="D514" s="338" t="s">
        <v>165</v>
      </c>
      <c r="E514" s="339" t="s">
        <v>541</v>
      </c>
      <c r="F514" s="340" t="s">
        <v>542</v>
      </c>
      <c r="G514" s="341" t="s">
        <v>188</v>
      </c>
      <c r="H514" s="342">
        <v>17.148</v>
      </c>
      <c r="I514" s="107"/>
      <c r="J514" s="343">
        <f>ROUND(I514*H514,2)</f>
        <v>0</v>
      </c>
      <c r="K514" s="340" t="s">
        <v>169</v>
      </c>
      <c r="L514" s="38"/>
      <c r="M514" s="108" t="s">
        <v>5</v>
      </c>
      <c r="N514" s="109" t="s">
        <v>53</v>
      </c>
      <c r="O514" s="39"/>
      <c r="P514" s="110">
        <f>O514*H514</f>
        <v>0</v>
      </c>
      <c r="Q514" s="110">
        <v>0.00012</v>
      </c>
      <c r="R514" s="110">
        <f>Q514*H514</f>
        <v>0.00205776</v>
      </c>
      <c r="S514" s="110">
        <v>0</v>
      </c>
      <c r="T514" s="111">
        <f>S514*H514</f>
        <v>0</v>
      </c>
      <c r="AR514" s="24" t="s">
        <v>333</v>
      </c>
      <c r="AT514" s="24" t="s">
        <v>165</v>
      </c>
      <c r="AU514" s="24" t="s">
        <v>90</v>
      </c>
      <c r="AY514" s="24" t="s">
        <v>163</v>
      </c>
      <c r="BE514" s="112">
        <f>IF(N514="základní",J514,0)</f>
        <v>0</v>
      </c>
      <c r="BF514" s="112">
        <f>IF(N514="snížená",J514,0)</f>
        <v>0</v>
      </c>
      <c r="BG514" s="112">
        <f>IF(N514="zákl. přenesená",J514,0)</f>
        <v>0</v>
      </c>
      <c r="BH514" s="112">
        <f>IF(N514="sníž. přenesená",J514,0)</f>
        <v>0</v>
      </c>
      <c r="BI514" s="112">
        <f>IF(N514="nulová",J514,0)</f>
        <v>0</v>
      </c>
      <c r="BJ514" s="24" t="s">
        <v>44</v>
      </c>
      <c r="BK514" s="112">
        <f>ROUND(I514*H514,2)</f>
        <v>0</v>
      </c>
      <c r="BL514" s="24" t="s">
        <v>333</v>
      </c>
      <c r="BM514" s="24" t="s">
        <v>923</v>
      </c>
    </row>
    <row r="515" spans="1:51" s="11" customFormat="1" ht="13.5">
      <c r="A515" s="344"/>
      <c r="B515" s="345"/>
      <c r="C515" s="344"/>
      <c r="D515" s="346" t="s">
        <v>171</v>
      </c>
      <c r="E515" s="347" t="s">
        <v>5</v>
      </c>
      <c r="F515" s="348" t="s">
        <v>172</v>
      </c>
      <c r="G515" s="344"/>
      <c r="H515" s="349" t="s">
        <v>5</v>
      </c>
      <c r="I515" s="344"/>
      <c r="J515" s="344"/>
      <c r="K515" s="344"/>
      <c r="L515" s="113"/>
      <c r="M515" s="116"/>
      <c r="N515" s="117"/>
      <c r="O515" s="117"/>
      <c r="P515" s="117"/>
      <c r="Q515" s="117"/>
      <c r="R515" s="117"/>
      <c r="S515" s="117"/>
      <c r="T515" s="118"/>
      <c r="AT515" s="114" t="s">
        <v>171</v>
      </c>
      <c r="AU515" s="114" t="s">
        <v>90</v>
      </c>
      <c r="AV515" s="11" t="s">
        <v>44</v>
      </c>
      <c r="AW515" s="11" t="s">
        <v>42</v>
      </c>
      <c r="AX515" s="11" t="s">
        <v>82</v>
      </c>
      <c r="AY515" s="114" t="s">
        <v>163</v>
      </c>
    </row>
    <row r="516" spans="1:51" s="11" customFormat="1" ht="13.5">
      <c r="A516" s="344"/>
      <c r="B516" s="345"/>
      <c r="C516" s="344"/>
      <c r="D516" s="346" t="s">
        <v>171</v>
      </c>
      <c r="E516" s="347" t="s">
        <v>5</v>
      </c>
      <c r="F516" s="348" t="s">
        <v>310</v>
      </c>
      <c r="G516" s="344"/>
      <c r="H516" s="349" t="s">
        <v>5</v>
      </c>
      <c r="I516" s="344"/>
      <c r="J516" s="344"/>
      <c r="K516" s="344"/>
      <c r="L516" s="113"/>
      <c r="M516" s="116"/>
      <c r="N516" s="117"/>
      <c r="O516" s="117"/>
      <c r="P516" s="117"/>
      <c r="Q516" s="117"/>
      <c r="R516" s="117"/>
      <c r="S516" s="117"/>
      <c r="T516" s="118"/>
      <c r="AT516" s="114" t="s">
        <v>171</v>
      </c>
      <c r="AU516" s="114" t="s">
        <v>90</v>
      </c>
      <c r="AV516" s="11" t="s">
        <v>44</v>
      </c>
      <c r="AW516" s="11" t="s">
        <v>42</v>
      </c>
      <c r="AX516" s="11" t="s">
        <v>82</v>
      </c>
      <c r="AY516" s="114" t="s">
        <v>163</v>
      </c>
    </row>
    <row r="517" spans="1:51" s="12" customFormat="1" ht="13.5">
      <c r="A517" s="350"/>
      <c r="B517" s="351"/>
      <c r="C517" s="350"/>
      <c r="D517" s="346" t="s">
        <v>171</v>
      </c>
      <c r="E517" s="352" t="s">
        <v>5</v>
      </c>
      <c r="F517" s="353" t="s">
        <v>861</v>
      </c>
      <c r="G517" s="350"/>
      <c r="H517" s="354">
        <v>1.232</v>
      </c>
      <c r="I517" s="350"/>
      <c r="J517" s="350"/>
      <c r="K517" s="350"/>
      <c r="L517" s="119"/>
      <c r="M517" s="122"/>
      <c r="N517" s="123"/>
      <c r="O517" s="123"/>
      <c r="P517" s="123"/>
      <c r="Q517" s="123"/>
      <c r="R517" s="123"/>
      <c r="S517" s="123"/>
      <c r="T517" s="124"/>
      <c r="AT517" s="120" t="s">
        <v>171</v>
      </c>
      <c r="AU517" s="120" t="s">
        <v>90</v>
      </c>
      <c r="AV517" s="12" t="s">
        <v>90</v>
      </c>
      <c r="AW517" s="12" t="s">
        <v>42</v>
      </c>
      <c r="AX517" s="12" t="s">
        <v>82</v>
      </c>
      <c r="AY517" s="120" t="s">
        <v>163</v>
      </c>
    </row>
    <row r="518" spans="1:51" s="12" customFormat="1" ht="13.5">
      <c r="A518" s="350"/>
      <c r="B518" s="351"/>
      <c r="C518" s="350"/>
      <c r="D518" s="346" t="s">
        <v>171</v>
      </c>
      <c r="E518" s="352" t="s">
        <v>5</v>
      </c>
      <c r="F518" s="353" t="s">
        <v>862</v>
      </c>
      <c r="G518" s="350"/>
      <c r="H518" s="354">
        <v>1.232</v>
      </c>
      <c r="I518" s="350"/>
      <c r="J518" s="350"/>
      <c r="K518" s="350"/>
      <c r="L518" s="119"/>
      <c r="M518" s="122"/>
      <c r="N518" s="123"/>
      <c r="O518" s="123"/>
      <c r="P518" s="123"/>
      <c r="Q518" s="123"/>
      <c r="R518" s="123"/>
      <c r="S518" s="123"/>
      <c r="T518" s="124"/>
      <c r="AT518" s="120" t="s">
        <v>171</v>
      </c>
      <c r="AU518" s="120" t="s">
        <v>90</v>
      </c>
      <c r="AV518" s="12" t="s">
        <v>90</v>
      </c>
      <c r="AW518" s="12" t="s">
        <v>42</v>
      </c>
      <c r="AX518" s="12" t="s">
        <v>82</v>
      </c>
      <c r="AY518" s="120" t="s">
        <v>163</v>
      </c>
    </row>
    <row r="519" spans="1:51" s="12" customFormat="1" ht="13.5">
      <c r="A519" s="350"/>
      <c r="B519" s="351"/>
      <c r="C519" s="350"/>
      <c r="D519" s="346" t="s">
        <v>171</v>
      </c>
      <c r="E519" s="352" t="s">
        <v>5</v>
      </c>
      <c r="F519" s="353" t="s">
        <v>863</v>
      </c>
      <c r="G519" s="350"/>
      <c r="H519" s="354">
        <v>1.258</v>
      </c>
      <c r="I519" s="350"/>
      <c r="J519" s="350"/>
      <c r="K519" s="350"/>
      <c r="L519" s="119"/>
      <c r="M519" s="122"/>
      <c r="N519" s="123"/>
      <c r="O519" s="123"/>
      <c r="P519" s="123"/>
      <c r="Q519" s="123"/>
      <c r="R519" s="123"/>
      <c r="S519" s="123"/>
      <c r="T519" s="124"/>
      <c r="AT519" s="120" t="s">
        <v>171</v>
      </c>
      <c r="AU519" s="120" t="s">
        <v>90</v>
      </c>
      <c r="AV519" s="12" t="s">
        <v>90</v>
      </c>
      <c r="AW519" s="12" t="s">
        <v>42</v>
      </c>
      <c r="AX519" s="12" t="s">
        <v>82</v>
      </c>
      <c r="AY519" s="120" t="s">
        <v>163</v>
      </c>
    </row>
    <row r="520" spans="1:51" s="12" customFormat="1" ht="13.5">
      <c r="A520" s="350"/>
      <c r="B520" s="351"/>
      <c r="C520" s="350"/>
      <c r="D520" s="346" t="s">
        <v>171</v>
      </c>
      <c r="E520" s="352" t="s">
        <v>5</v>
      </c>
      <c r="F520" s="353" t="s">
        <v>864</v>
      </c>
      <c r="G520" s="350"/>
      <c r="H520" s="354">
        <v>1.414</v>
      </c>
      <c r="I520" s="350"/>
      <c r="J520" s="350"/>
      <c r="K520" s="350"/>
      <c r="L520" s="119"/>
      <c r="M520" s="122"/>
      <c r="N520" s="123"/>
      <c r="O520" s="123"/>
      <c r="P520" s="123"/>
      <c r="Q520" s="123"/>
      <c r="R520" s="123"/>
      <c r="S520" s="123"/>
      <c r="T520" s="124"/>
      <c r="AT520" s="120" t="s">
        <v>171</v>
      </c>
      <c r="AU520" s="120" t="s">
        <v>90</v>
      </c>
      <c r="AV520" s="12" t="s">
        <v>90</v>
      </c>
      <c r="AW520" s="12" t="s">
        <v>42</v>
      </c>
      <c r="AX520" s="12" t="s">
        <v>82</v>
      </c>
      <c r="AY520" s="120" t="s">
        <v>163</v>
      </c>
    </row>
    <row r="521" spans="1:51" s="12" customFormat="1" ht="13.5">
      <c r="A521" s="350"/>
      <c r="B521" s="351"/>
      <c r="C521" s="350"/>
      <c r="D521" s="346" t="s">
        <v>171</v>
      </c>
      <c r="E521" s="352" t="s">
        <v>5</v>
      </c>
      <c r="F521" s="353" t="s">
        <v>865</v>
      </c>
      <c r="G521" s="350"/>
      <c r="H521" s="354">
        <v>1.414</v>
      </c>
      <c r="I521" s="350"/>
      <c r="J521" s="350"/>
      <c r="K521" s="350"/>
      <c r="L521" s="119"/>
      <c r="M521" s="122"/>
      <c r="N521" s="123"/>
      <c r="O521" s="123"/>
      <c r="P521" s="123"/>
      <c r="Q521" s="123"/>
      <c r="R521" s="123"/>
      <c r="S521" s="123"/>
      <c r="T521" s="124"/>
      <c r="AT521" s="120" t="s">
        <v>171</v>
      </c>
      <c r="AU521" s="120" t="s">
        <v>90</v>
      </c>
      <c r="AV521" s="12" t="s">
        <v>90</v>
      </c>
      <c r="AW521" s="12" t="s">
        <v>42</v>
      </c>
      <c r="AX521" s="12" t="s">
        <v>82</v>
      </c>
      <c r="AY521" s="120" t="s">
        <v>163</v>
      </c>
    </row>
    <row r="522" spans="1:51" s="12" customFormat="1" ht="13.5">
      <c r="A522" s="350"/>
      <c r="B522" s="351"/>
      <c r="C522" s="350"/>
      <c r="D522" s="346" t="s">
        <v>171</v>
      </c>
      <c r="E522" s="352" t="s">
        <v>5</v>
      </c>
      <c r="F522" s="353" t="s">
        <v>866</v>
      </c>
      <c r="G522" s="350"/>
      <c r="H522" s="354">
        <v>1.414</v>
      </c>
      <c r="I522" s="350"/>
      <c r="J522" s="350"/>
      <c r="K522" s="350"/>
      <c r="L522" s="119"/>
      <c r="M522" s="122"/>
      <c r="N522" s="123"/>
      <c r="O522" s="123"/>
      <c r="P522" s="123"/>
      <c r="Q522" s="123"/>
      <c r="R522" s="123"/>
      <c r="S522" s="123"/>
      <c r="T522" s="124"/>
      <c r="AT522" s="120" t="s">
        <v>171</v>
      </c>
      <c r="AU522" s="120" t="s">
        <v>90</v>
      </c>
      <c r="AV522" s="12" t="s">
        <v>90</v>
      </c>
      <c r="AW522" s="12" t="s">
        <v>42</v>
      </c>
      <c r="AX522" s="12" t="s">
        <v>82</v>
      </c>
      <c r="AY522" s="120" t="s">
        <v>163</v>
      </c>
    </row>
    <row r="523" spans="1:51" s="12" customFormat="1" ht="13.5">
      <c r="A523" s="350"/>
      <c r="B523" s="351"/>
      <c r="C523" s="350"/>
      <c r="D523" s="346" t="s">
        <v>171</v>
      </c>
      <c r="E523" s="352" t="s">
        <v>5</v>
      </c>
      <c r="F523" s="353" t="s">
        <v>867</v>
      </c>
      <c r="G523" s="350"/>
      <c r="H523" s="354">
        <v>1.232</v>
      </c>
      <c r="I523" s="350"/>
      <c r="J523" s="350"/>
      <c r="K523" s="350"/>
      <c r="L523" s="119"/>
      <c r="M523" s="122"/>
      <c r="N523" s="123"/>
      <c r="O523" s="123"/>
      <c r="P523" s="123"/>
      <c r="Q523" s="123"/>
      <c r="R523" s="123"/>
      <c r="S523" s="123"/>
      <c r="T523" s="124"/>
      <c r="AT523" s="120" t="s">
        <v>171</v>
      </c>
      <c r="AU523" s="120" t="s">
        <v>90</v>
      </c>
      <c r="AV523" s="12" t="s">
        <v>90</v>
      </c>
      <c r="AW523" s="12" t="s">
        <v>42</v>
      </c>
      <c r="AX523" s="12" t="s">
        <v>82</v>
      </c>
      <c r="AY523" s="120" t="s">
        <v>163</v>
      </c>
    </row>
    <row r="524" spans="1:51" s="13" customFormat="1" ht="13.5">
      <c r="A524" s="355"/>
      <c r="B524" s="356"/>
      <c r="C524" s="355"/>
      <c r="D524" s="346" t="s">
        <v>171</v>
      </c>
      <c r="E524" s="357" t="s">
        <v>5</v>
      </c>
      <c r="F524" s="358" t="s">
        <v>179</v>
      </c>
      <c r="G524" s="355"/>
      <c r="H524" s="359">
        <v>9.196</v>
      </c>
      <c r="I524" s="355"/>
      <c r="J524" s="355"/>
      <c r="K524" s="355"/>
      <c r="L524" s="125"/>
      <c r="M524" s="127"/>
      <c r="N524" s="128"/>
      <c r="O524" s="128"/>
      <c r="P524" s="128"/>
      <c r="Q524" s="128"/>
      <c r="R524" s="128"/>
      <c r="S524" s="128"/>
      <c r="T524" s="129"/>
      <c r="AT524" s="126" t="s">
        <v>171</v>
      </c>
      <c r="AU524" s="126" t="s">
        <v>90</v>
      </c>
      <c r="AV524" s="13" t="s">
        <v>93</v>
      </c>
      <c r="AW524" s="13" t="s">
        <v>42</v>
      </c>
      <c r="AX524" s="13" t="s">
        <v>82</v>
      </c>
      <c r="AY524" s="126" t="s">
        <v>163</v>
      </c>
    </row>
    <row r="525" spans="1:51" s="12" customFormat="1" ht="13.5">
      <c r="A525" s="350"/>
      <c r="B525" s="351"/>
      <c r="C525" s="350"/>
      <c r="D525" s="346" t="s">
        <v>171</v>
      </c>
      <c r="E525" s="352" t="s">
        <v>5</v>
      </c>
      <c r="F525" s="353" t="s">
        <v>868</v>
      </c>
      <c r="G525" s="350"/>
      <c r="H525" s="354">
        <v>1.414</v>
      </c>
      <c r="I525" s="350"/>
      <c r="J525" s="350"/>
      <c r="K525" s="350"/>
      <c r="L525" s="119"/>
      <c r="M525" s="122"/>
      <c r="N525" s="123"/>
      <c r="O525" s="123"/>
      <c r="P525" s="123"/>
      <c r="Q525" s="123"/>
      <c r="R525" s="123"/>
      <c r="S525" s="123"/>
      <c r="T525" s="124"/>
      <c r="AT525" s="120" t="s">
        <v>171</v>
      </c>
      <c r="AU525" s="120" t="s">
        <v>90</v>
      </c>
      <c r="AV525" s="12" t="s">
        <v>90</v>
      </c>
      <c r="AW525" s="12" t="s">
        <v>42</v>
      </c>
      <c r="AX525" s="12" t="s">
        <v>82</v>
      </c>
      <c r="AY525" s="120" t="s">
        <v>163</v>
      </c>
    </row>
    <row r="526" spans="1:51" s="12" customFormat="1" ht="13.5">
      <c r="A526" s="350"/>
      <c r="B526" s="351"/>
      <c r="C526" s="350"/>
      <c r="D526" s="346" t="s">
        <v>171</v>
      </c>
      <c r="E526" s="352" t="s">
        <v>5</v>
      </c>
      <c r="F526" s="353" t="s">
        <v>869</v>
      </c>
      <c r="G526" s="350"/>
      <c r="H526" s="354">
        <v>1.349</v>
      </c>
      <c r="I526" s="350"/>
      <c r="J526" s="350"/>
      <c r="K526" s="350"/>
      <c r="L526" s="119"/>
      <c r="M526" s="122"/>
      <c r="N526" s="123"/>
      <c r="O526" s="123"/>
      <c r="P526" s="123"/>
      <c r="Q526" s="123"/>
      <c r="R526" s="123"/>
      <c r="S526" s="123"/>
      <c r="T526" s="124"/>
      <c r="AT526" s="120" t="s">
        <v>171</v>
      </c>
      <c r="AU526" s="120" t="s">
        <v>90</v>
      </c>
      <c r="AV526" s="12" t="s">
        <v>90</v>
      </c>
      <c r="AW526" s="12" t="s">
        <v>42</v>
      </c>
      <c r="AX526" s="12" t="s">
        <v>82</v>
      </c>
      <c r="AY526" s="120" t="s">
        <v>163</v>
      </c>
    </row>
    <row r="527" spans="1:51" s="13" customFormat="1" ht="13.5">
      <c r="A527" s="355"/>
      <c r="B527" s="356"/>
      <c r="C527" s="355"/>
      <c r="D527" s="346" t="s">
        <v>171</v>
      </c>
      <c r="E527" s="357" t="s">
        <v>5</v>
      </c>
      <c r="F527" s="358" t="s">
        <v>181</v>
      </c>
      <c r="G527" s="355"/>
      <c r="H527" s="359">
        <v>2.763</v>
      </c>
      <c r="I527" s="355"/>
      <c r="J527" s="355"/>
      <c r="K527" s="355"/>
      <c r="L527" s="125"/>
      <c r="M527" s="127"/>
      <c r="N527" s="128"/>
      <c r="O527" s="128"/>
      <c r="P527" s="128"/>
      <c r="Q527" s="128"/>
      <c r="R527" s="128"/>
      <c r="S527" s="128"/>
      <c r="T527" s="129"/>
      <c r="AT527" s="126" t="s">
        <v>171</v>
      </c>
      <c r="AU527" s="126" t="s">
        <v>90</v>
      </c>
      <c r="AV527" s="13" t="s">
        <v>93</v>
      </c>
      <c r="AW527" s="13" t="s">
        <v>42</v>
      </c>
      <c r="AX527" s="13" t="s">
        <v>82</v>
      </c>
      <c r="AY527" s="126" t="s">
        <v>163</v>
      </c>
    </row>
    <row r="528" spans="1:51" s="12" customFormat="1" ht="13.5">
      <c r="A528" s="350"/>
      <c r="B528" s="351"/>
      <c r="C528" s="350"/>
      <c r="D528" s="346" t="s">
        <v>171</v>
      </c>
      <c r="E528" s="352" t="s">
        <v>5</v>
      </c>
      <c r="F528" s="353" t="s">
        <v>870</v>
      </c>
      <c r="G528" s="350"/>
      <c r="H528" s="354">
        <v>1.414</v>
      </c>
      <c r="I528" s="350"/>
      <c r="J528" s="350"/>
      <c r="K528" s="350"/>
      <c r="L528" s="119"/>
      <c r="M528" s="122"/>
      <c r="N528" s="123"/>
      <c r="O528" s="123"/>
      <c r="P528" s="123"/>
      <c r="Q528" s="123"/>
      <c r="R528" s="123"/>
      <c r="S528" s="123"/>
      <c r="T528" s="124"/>
      <c r="AT528" s="120" t="s">
        <v>171</v>
      </c>
      <c r="AU528" s="120" t="s">
        <v>90</v>
      </c>
      <c r="AV528" s="12" t="s">
        <v>90</v>
      </c>
      <c r="AW528" s="12" t="s">
        <v>42</v>
      </c>
      <c r="AX528" s="12" t="s">
        <v>82</v>
      </c>
      <c r="AY528" s="120" t="s">
        <v>163</v>
      </c>
    </row>
    <row r="529" spans="1:51" s="12" customFormat="1" ht="13.5">
      <c r="A529" s="350"/>
      <c r="B529" s="351"/>
      <c r="C529" s="350"/>
      <c r="D529" s="346" t="s">
        <v>171</v>
      </c>
      <c r="E529" s="352" t="s">
        <v>5</v>
      </c>
      <c r="F529" s="353" t="s">
        <v>871</v>
      </c>
      <c r="G529" s="350"/>
      <c r="H529" s="354">
        <v>1.414</v>
      </c>
      <c r="I529" s="350"/>
      <c r="J529" s="350"/>
      <c r="K529" s="350"/>
      <c r="L529" s="119"/>
      <c r="M529" s="122"/>
      <c r="N529" s="123"/>
      <c r="O529" s="123"/>
      <c r="P529" s="123"/>
      <c r="Q529" s="123"/>
      <c r="R529" s="123"/>
      <c r="S529" s="123"/>
      <c r="T529" s="124"/>
      <c r="AT529" s="120" t="s">
        <v>171</v>
      </c>
      <c r="AU529" s="120" t="s">
        <v>90</v>
      </c>
      <c r="AV529" s="12" t="s">
        <v>90</v>
      </c>
      <c r="AW529" s="12" t="s">
        <v>42</v>
      </c>
      <c r="AX529" s="12" t="s">
        <v>82</v>
      </c>
      <c r="AY529" s="120" t="s">
        <v>163</v>
      </c>
    </row>
    <row r="530" spans="1:51" s="12" customFormat="1" ht="13.5">
      <c r="A530" s="350"/>
      <c r="B530" s="351"/>
      <c r="C530" s="350"/>
      <c r="D530" s="346" t="s">
        <v>171</v>
      </c>
      <c r="E530" s="352" t="s">
        <v>5</v>
      </c>
      <c r="F530" s="353" t="s">
        <v>872</v>
      </c>
      <c r="G530" s="350"/>
      <c r="H530" s="354">
        <v>0.947</v>
      </c>
      <c r="I530" s="350"/>
      <c r="J530" s="350"/>
      <c r="K530" s="350"/>
      <c r="L530" s="119"/>
      <c r="M530" s="122"/>
      <c r="N530" s="123"/>
      <c r="O530" s="123"/>
      <c r="P530" s="123"/>
      <c r="Q530" s="123"/>
      <c r="R530" s="123"/>
      <c r="S530" s="123"/>
      <c r="T530" s="124"/>
      <c r="AT530" s="120" t="s">
        <v>171</v>
      </c>
      <c r="AU530" s="120" t="s">
        <v>90</v>
      </c>
      <c r="AV530" s="12" t="s">
        <v>90</v>
      </c>
      <c r="AW530" s="12" t="s">
        <v>42</v>
      </c>
      <c r="AX530" s="12" t="s">
        <v>82</v>
      </c>
      <c r="AY530" s="120" t="s">
        <v>163</v>
      </c>
    </row>
    <row r="531" spans="1:51" s="13" customFormat="1" ht="13.5">
      <c r="A531" s="355"/>
      <c r="B531" s="356"/>
      <c r="C531" s="355"/>
      <c r="D531" s="346" t="s">
        <v>171</v>
      </c>
      <c r="E531" s="357" t="s">
        <v>5</v>
      </c>
      <c r="F531" s="358" t="s">
        <v>653</v>
      </c>
      <c r="G531" s="355"/>
      <c r="H531" s="359">
        <v>3.775</v>
      </c>
      <c r="I531" s="355"/>
      <c r="J531" s="355"/>
      <c r="K531" s="355"/>
      <c r="L531" s="125"/>
      <c r="M531" s="127"/>
      <c r="N531" s="128"/>
      <c r="O531" s="128"/>
      <c r="P531" s="128"/>
      <c r="Q531" s="128"/>
      <c r="R531" s="128"/>
      <c r="S531" s="128"/>
      <c r="T531" s="129"/>
      <c r="AT531" s="126" t="s">
        <v>171</v>
      </c>
      <c r="AU531" s="126" t="s">
        <v>90</v>
      </c>
      <c r="AV531" s="13" t="s">
        <v>93</v>
      </c>
      <c r="AW531" s="13" t="s">
        <v>42</v>
      </c>
      <c r="AX531" s="13" t="s">
        <v>82</v>
      </c>
      <c r="AY531" s="126" t="s">
        <v>163</v>
      </c>
    </row>
    <row r="532" spans="1:51" s="12" customFormat="1" ht="13.5">
      <c r="A532" s="350"/>
      <c r="B532" s="351"/>
      <c r="C532" s="350"/>
      <c r="D532" s="346" t="s">
        <v>171</v>
      </c>
      <c r="E532" s="352" t="s">
        <v>5</v>
      </c>
      <c r="F532" s="353" t="s">
        <v>873</v>
      </c>
      <c r="G532" s="350"/>
      <c r="H532" s="354">
        <v>1.414</v>
      </c>
      <c r="I532" s="350"/>
      <c r="J532" s="350"/>
      <c r="K532" s="350"/>
      <c r="L532" s="119"/>
      <c r="M532" s="122"/>
      <c r="N532" s="123"/>
      <c r="O532" s="123"/>
      <c r="P532" s="123"/>
      <c r="Q532" s="123"/>
      <c r="R532" s="123"/>
      <c r="S532" s="123"/>
      <c r="T532" s="124"/>
      <c r="AT532" s="120" t="s">
        <v>171</v>
      </c>
      <c r="AU532" s="120" t="s">
        <v>90</v>
      </c>
      <c r="AV532" s="12" t="s">
        <v>90</v>
      </c>
      <c r="AW532" s="12" t="s">
        <v>42</v>
      </c>
      <c r="AX532" s="12" t="s">
        <v>82</v>
      </c>
      <c r="AY532" s="120" t="s">
        <v>163</v>
      </c>
    </row>
    <row r="533" spans="1:51" s="13" customFormat="1" ht="13.5">
      <c r="A533" s="355"/>
      <c r="B533" s="356"/>
      <c r="C533" s="355"/>
      <c r="D533" s="346" t="s">
        <v>171</v>
      </c>
      <c r="E533" s="357" t="s">
        <v>5</v>
      </c>
      <c r="F533" s="358" t="s">
        <v>792</v>
      </c>
      <c r="G533" s="355"/>
      <c r="H533" s="359">
        <v>1.414</v>
      </c>
      <c r="I533" s="355"/>
      <c r="J533" s="355"/>
      <c r="K533" s="355"/>
      <c r="L533" s="125"/>
      <c r="M533" s="127"/>
      <c r="N533" s="128"/>
      <c r="O533" s="128"/>
      <c r="P533" s="128"/>
      <c r="Q533" s="128"/>
      <c r="R533" s="128"/>
      <c r="S533" s="128"/>
      <c r="T533" s="129"/>
      <c r="AT533" s="126" t="s">
        <v>171</v>
      </c>
      <c r="AU533" s="126" t="s">
        <v>90</v>
      </c>
      <c r="AV533" s="13" t="s">
        <v>93</v>
      </c>
      <c r="AW533" s="13" t="s">
        <v>42</v>
      </c>
      <c r="AX533" s="13" t="s">
        <v>82</v>
      </c>
      <c r="AY533" s="126" t="s">
        <v>163</v>
      </c>
    </row>
    <row r="534" spans="1:51" s="14" customFormat="1" ht="13.5">
      <c r="A534" s="360"/>
      <c r="B534" s="361"/>
      <c r="C534" s="360"/>
      <c r="D534" s="362" t="s">
        <v>171</v>
      </c>
      <c r="E534" s="363" t="s">
        <v>5</v>
      </c>
      <c r="F534" s="364" t="s">
        <v>185</v>
      </c>
      <c r="G534" s="360"/>
      <c r="H534" s="365">
        <v>17.148</v>
      </c>
      <c r="I534" s="360"/>
      <c r="J534" s="360"/>
      <c r="K534" s="360"/>
      <c r="L534" s="130"/>
      <c r="M534" s="131"/>
      <c r="N534" s="132"/>
      <c r="O534" s="132"/>
      <c r="P534" s="132"/>
      <c r="Q534" s="132"/>
      <c r="R534" s="132"/>
      <c r="S534" s="132"/>
      <c r="T534" s="133"/>
      <c r="AT534" s="134" t="s">
        <v>171</v>
      </c>
      <c r="AU534" s="134" t="s">
        <v>90</v>
      </c>
      <c r="AV534" s="14" t="s">
        <v>96</v>
      </c>
      <c r="AW534" s="14" t="s">
        <v>42</v>
      </c>
      <c r="AX534" s="14" t="s">
        <v>44</v>
      </c>
      <c r="AY534" s="134" t="s">
        <v>163</v>
      </c>
    </row>
    <row r="535" spans="1:65" s="1" customFormat="1" ht="22.5" customHeight="1">
      <c r="A535" s="267"/>
      <c r="B535" s="268"/>
      <c r="C535" s="338" t="s">
        <v>536</v>
      </c>
      <c r="D535" s="338" t="s">
        <v>165</v>
      </c>
      <c r="E535" s="339" t="s">
        <v>545</v>
      </c>
      <c r="F535" s="340" t="s">
        <v>546</v>
      </c>
      <c r="G535" s="341" t="s">
        <v>188</v>
      </c>
      <c r="H535" s="342">
        <v>17.148</v>
      </c>
      <c r="I535" s="107"/>
      <c r="J535" s="343">
        <f>ROUND(I535*H535,2)</f>
        <v>0</v>
      </c>
      <c r="K535" s="340" t="s">
        <v>169</v>
      </c>
      <c r="L535" s="38"/>
      <c r="M535" s="108" t="s">
        <v>5</v>
      </c>
      <c r="N535" s="109" t="s">
        <v>53</v>
      </c>
      <c r="O535" s="39"/>
      <c r="P535" s="110">
        <f>O535*H535</f>
        <v>0</v>
      </c>
      <c r="Q535" s="110">
        <v>0.00012</v>
      </c>
      <c r="R535" s="110">
        <f>Q535*H535</f>
        <v>0.00205776</v>
      </c>
      <c r="S535" s="110">
        <v>0</v>
      </c>
      <c r="T535" s="111">
        <f>S535*H535</f>
        <v>0</v>
      </c>
      <c r="AR535" s="24" t="s">
        <v>333</v>
      </c>
      <c r="AT535" s="24" t="s">
        <v>165</v>
      </c>
      <c r="AU535" s="24" t="s">
        <v>90</v>
      </c>
      <c r="AY535" s="24" t="s">
        <v>163</v>
      </c>
      <c r="BE535" s="112">
        <f>IF(N535="základní",J535,0)</f>
        <v>0</v>
      </c>
      <c r="BF535" s="112">
        <f>IF(N535="snížená",J535,0)</f>
        <v>0</v>
      </c>
      <c r="BG535" s="112">
        <f>IF(N535="zákl. přenesená",J535,0)</f>
        <v>0</v>
      </c>
      <c r="BH535" s="112">
        <f>IF(N535="sníž. přenesená",J535,0)</f>
        <v>0</v>
      </c>
      <c r="BI535" s="112">
        <f>IF(N535="nulová",J535,0)</f>
        <v>0</v>
      </c>
      <c r="BJ535" s="24" t="s">
        <v>44</v>
      </c>
      <c r="BK535" s="112">
        <f>ROUND(I535*H535,2)</f>
        <v>0</v>
      </c>
      <c r="BL535" s="24" t="s">
        <v>333</v>
      </c>
      <c r="BM535" s="24" t="s">
        <v>924</v>
      </c>
    </row>
    <row r="536" spans="1:51" s="11" customFormat="1" ht="13.5">
      <c r="A536" s="344"/>
      <c r="B536" s="345"/>
      <c r="C536" s="344"/>
      <c r="D536" s="346" t="s">
        <v>171</v>
      </c>
      <c r="E536" s="347" t="s">
        <v>5</v>
      </c>
      <c r="F536" s="348" t="s">
        <v>172</v>
      </c>
      <c r="G536" s="344"/>
      <c r="H536" s="349" t="s">
        <v>5</v>
      </c>
      <c r="I536" s="344"/>
      <c r="J536" s="344"/>
      <c r="K536" s="344"/>
      <c r="L536" s="113"/>
      <c r="M536" s="116"/>
      <c r="N536" s="117"/>
      <c r="O536" s="117"/>
      <c r="P536" s="117"/>
      <c r="Q536" s="117"/>
      <c r="R536" s="117"/>
      <c r="S536" s="117"/>
      <c r="T536" s="118"/>
      <c r="AT536" s="114" t="s">
        <v>171</v>
      </c>
      <c r="AU536" s="114" t="s">
        <v>90</v>
      </c>
      <c r="AV536" s="11" t="s">
        <v>44</v>
      </c>
      <c r="AW536" s="11" t="s">
        <v>42</v>
      </c>
      <c r="AX536" s="11" t="s">
        <v>82</v>
      </c>
      <c r="AY536" s="114" t="s">
        <v>163</v>
      </c>
    </row>
    <row r="537" spans="1:51" s="11" customFormat="1" ht="13.5">
      <c r="A537" s="344"/>
      <c r="B537" s="345"/>
      <c r="C537" s="344"/>
      <c r="D537" s="346" t="s">
        <v>171</v>
      </c>
      <c r="E537" s="347" t="s">
        <v>5</v>
      </c>
      <c r="F537" s="348" t="s">
        <v>310</v>
      </c>
      <c r="G537" s="344"/>
      <c r="H537" s="349" t="s">
        <v>5</v>
      </c>
      <c r="I537" s="344"/>
      <c r="J537" s="344"/>
      <c r="K537" s="344"/>
      <c r="L537" s="113"/>
      <c r="M537" s="116"/>
      <c r="N537" s="117"/>
      <c r="O537" s="117"/>
      <c r="P537" s="117"/>
      <c r="Q537" s="117"/>
      <c r="R537" s="117"/>
      <c r="S537" s="117"/>
      <c r="T537" s="118"/>
      <c r="AT537" s="114" t="s">
        <v>171</v>
      </c>
      <c r="AU537" s="114" t="s">
        <v>90</v>
      </c>
      <c r="AV537" s="11" t="s">
        <v>44</v>
      </c>
      <c r="AW537" s="11" t="s">
        <v>42</v>
      </c>
      <c r="AX537" s="11" t="s">
        <v>82</v>
      </c>
      <c r="AY537" s="114" t="s">
        <v>163</v>
      </c>
    </row>
    <row r="538" spans="1:51" s="12" customFormat="1" ht="13.5">
      <c r="A538" s="350"/>
      <c r="B538" s="351"/>
      <c r="C538" s="350"/>
      <c r="D538" s="346" t="s">
        <v>171</v>
      </c>
      <c r="E538" s="352" t="s">
        <v>5</v>
      </c>
      <c r="F538" s="353" t="s">
        <v>861</v>
      </c>
      <c r="G538" s="350"/>
      <c r="H538" s="354">
        <v>1.232</v>
      </c>
      <c r="I538" s="350"/>
      <c r="J538" s="350"/>
      <c r="K538" s="350"/>
      <c r="L538" s="119"/>
      <c r="M538" s="122"/>
      <c r="N538" s="123"/>
      <c r="O538" s="123"/>
      <c r="P538" s="123"/>
      <c r="Q538" s="123"/>
      <c r="R538" s="123"/>
      <c r="S538" s="123"/>
      <c r="T538" s="124"/>
      <c r="AT538" s="120" t="s">
        <v>171</v>
      </c>
      <c r="AU538" s="120" t="s">
        <v>90</v>
      </c>
      <c r="AV538" s="12" t="s">
        <v>90</v>
      </c>
      <c r="AW538" s="12" t="s">
        <v>42</v>
      </c>
      <c r="AX538" s="12" t="s">
        <v>82</v>
      </c>
      <c r="AY538" s="120" t="s">
        <v>163</v>
      </c>
    </row>
    <row r="539" spans="1:51" s="12" customFormat="1" ht="13.5">
      <c r="A539" s="350"/>
      <c r="B539" s="351"/>
      <c r="C539" s="350"/>
      <c r="D539" s="346" t="s">
        <v>171</v>
      </c>
      <c r="E539" s="352" t="s">
        <v>5</v>
      </c>
      <c r="F539" s="353" t="s">
        <v>862</v>
      </c>
      <c r="G539" s="350"/>
      <c r="H539" s="354">
        <v>1.232</v>
      </c>
      <c r="I539" s="350"/>
      <c r="J539" s="350"/>
      <c r="K539" s="350"/>
      <c r="L539" s="119"/>
      <c r="M539" s="122"/>
      <c r="N539" s="123"/>
      <c r="O539" s="123"/>
      <c r="P539" s="123"/>
      <c r="Q539" s="123"/>
      <c r="R539" s="123"/>
      <c r="S539" s="123"/>
      <c r="T539" s="124"/>
      <c r="AT539" s="120" t="s">
        <v>171</v>
      </c>
      <c r="AU539" s="120" t="s">
        <v>90</v>
      </c>
      <c r="AV539" s="12" t="s">
        <v>90</v>
      </c>
      <c r="AW539" s="12" t="s">
        <v>42</v>
      </c>
      <c r="AX539" s="12" t="s">
        <v>82</v>
      </c>
      <c r="AY539" s="120" t="s">
        <v>163</v>
      </c>
    </row>
    <row r="540" spans="1:51" s="12" customFormat="1" ht="13.5">
      <c r="A540" s="350"/>
      <c r="B540" s="351"/>
      <c r="C540" s="350"/>
      <c r="D540" s="346" t="s">
        <v>171</v>
      </c>
      <c r="E540" s="352" t="s">
        <v>5</v>
      </c>
      <c r="F540" s="353" t="s">
        <v>863</v>
      </c>
      <c r="G540" s="350"/>
      <c r="H540" s="354">
        <v>1.258</v>
      </c>
      <c r="I540" s="350"/>
      <c r="J540" s="350"/>
      <c r="K540" s="350"/>
      <c r="L540" s="119"/>
      <c r="M540" s="122"/>
      <c r="N540" s="123"/>
      <c r="O540" s="123"/>
      <c r="P540" s="123"/>
      <c r="Q540" s="123"/>
      <c r="R540" s="123"/>
      <c r="S540" s="123"/>
      <c r="T540" s="124"/>
      <c r="AT540" s="120" t="s">
        <v>171</v>
      </c>
      <c r="AU540" s="120" t="s">
        <v>90</v>
      </c>
      <c r="AV540" s="12" t="s">
        <v>90</v>
      </c>
      <c r="AW540" s="12" t="s">
        <v>42</v>
      </c>
      <c r="AX540" s="12" t="s">
        <v>82</v>
      </c>
      <c r="AY540" s="120" t="s">
        <v>163</v>
      </c>
    </row>
    <row r="541" spans="1:51" s="12" customFormat="1" ht="13.5">
      <c r="A541" s="350"/>
      <c r="B541" s="351"/>
      <c r="C541" s="350"/>
      <c r="D541" s="346" t="s">
        <v>171</v>
      </c>
      <c r="E541" s="352" t="s">
        <v>5</v>
      </c>
      <c r="F541" s="353" t="s">
        <v>864</v>
      </c>
      <c r="G541" s="350"/>
      <c r="H541" s="354">
        <v>1.414</v>
      </c>
      <c r="I541" s="350"/>
      <c r="J541" s="350"/>
      <c r="K541" s="350"/>
      <c r="L541" s="119"/>
      <c r="M541" s="122"/>
      <c r="N541" s="123"/>
      <c r="O541" s="123"/>
      <c r="P541" s="123"/>
      <c r="Q541" s="123"/>
      <c r="R541" s="123"/>
      <c r="S541" s="123"/>
      <c r="T541" s="124"/>
      <c r="AT541" s="120" t="s">
        <v>171</v>
      </c>
      <c r="AU541" s="120" t="s">
        <v>90</v>
      </c>
      <c r="AV541" s="12" t="s">
        <v>90</v>
      </c>
      <c r="AW541" s="12" t="s">
        <v>42</v>
      </c>
      <c r="AX541" s="12" t="s">
        <v>82</v>
      </c>
      <c r="AY541" s="120" t="s">
        <v>163</v>
      </c>
    </row>
    <row r="542" spans="1:51" s="12" customFormat="1" ht="13.5">
      <c r="A542" s="350"/>
      <c r="B542" s="351"/>
      <c r="C542" s="350"/>
      <c r="D542" s="346" t="s">
        <v>171</v>
      </c>
      <c r="E542" s="352" t="s">
        <v>5</v>
      </c>
      <c r="F542" s="353" t="s">
        <v>865</v>
      </c>
      <c r="G542" s="350"/>
      <c r="H542" s="354">
        <v>1.414</v>
      </c>
      <c r="I542" s="350"/>
      <c r="J542" s="350"/>
      <c r="K542" s="350"/>
      <c r="L542" s="119"/>
      <c r="M542" s="122"/>
      <c r="N542" s="123"/>
      <c r="O542" s="123"/>
      <c r="P542" s="123"/>
      <c r="Q542" s="123"/>
      <c r="R542" s="123"/>
      <c r="S542" s="123"/>
      <c r="T542" s="124"/>
      <c r="AT542" s="120" t="s">
        <v>171</v>
      </c>
      <c r="AU542" s="120" t="s">
        <v>90</v>
      </c>
      <c r="AV542" s="12" t="s">
        <v>90</v>
      </c>
      <c r="AW542" s="12" t="s">
        <v>42</v>
      </c>
      <c r="AX542" s="12" t="s">
        <v>82</v>
      </c>
      <c r="AY542" s="120" t="s">
        <v>163</v>
      </c>
    </row>
    <row r="543" spans="1:51" s="12" customFormat="1" ht="13.5">
      <c r="A543" s="350"/>
      <c r="B543" s="351"/>
      <c r="C543" s="350"/>
      <c r="D543" s="346" t="s">
        <v>171</v>
      </c>
      <c r="E543" s="352" t="s">
        <v>5</v>
      </c>
      <c r="F543" s="353" t="s">
        <v>866</v>
      </c>
      <c r="G543" s="350"/>
      <c r="H543" s="354">
        <v>1.414</v>
      </c>
      <c r="I543" s="350"/>
      <c r="J543" s="350"/>
      <c r="K543" s="350"/>
      <c r="L543" s="119"/>
      <c r="M543" s="122"/>
      <c r="N543" s="123"/>
      <c r="O543" s="123"/>
      <c r="P543" s="123"/>
      <c r="Q543" s="123"/>
      <c r="R543" s="123"/>
      <c r="S543" s="123"/>
      <c r="T543" s="124"/>
      <c r="AT543" s="120" t="s">
        <v>171</v>
      </c>
      <c r="AU543" s="120" t="s">
        <v>90</v>
      </c>
      <c r="AV543" s="12" t="s">
        <v>90</v>
      </c>
      <c r="AW543" s="12" t="s">
        <v>42</v>
      </c>
      <c r="AX543" s="12" t="s">
        <v>82</v>
      </c>
      <c r="AY543" s="120" t="s">
        <v>163</v>
      </c>
    </row>
    <row r="544" spans="1:51" s="12" customFormat="1" ht="13.5">
      <c r="A544" s="350"/>
      <c r="B544" s="351"/>
      <c r="C544" s="350"/>
      <c r="D544" s="346" t="s">
        <v>171</v>
      </c>
      <c r="E544" s="352" t="s">
        <v>5</v>
      </c>
      <c r="F544" s="353" t="s">
        <v>867</v>
      </c>
      <c r="G544" s="350"/>
      <c r="H544" s="354">
        <v>1.232</v>
      </c>
      <c r="I544" s="350"/>
      <c r="J544" s="350"/>
      <c r="K544" s="350"/>
      <c r="L544" s="119"/>
      <c r="M544" s="122"/>
      <c r="N544" s="123"/>
      <c r="O544" s="123"/>
      <c r="P544" s="123"/>
      <c r="Q544" s="123"/>
      <c r="R544" s="123"/>
      <c r="S544" s="123"/>
      <c r="T544" s="124"/>
      <c r="AT544" s="120" t="s">
        <v>171</v>
      </c>
      <c r="AU544" s="120" t="s">
        <v>90</v>
      </c>
      <c r="AV544" s="12" t="s">
        <v>90</v>
      </c>
      <c r="AW544" s="12" t="s">
        <v>42</v>
      </c>
      <c r="AX544" s="12" t="s">
        <v>82</v>
      </c>
      <c r="AY544" s="120" t="s">
        <v>163</v>
      </c>
    </row>
    <row r="545" spans="1:51" s="13" customFormat="1" ht="13.5">
      <c r="A545" s="355"/>
      <c r="B545" s="356"/>
      <c r="C545" s="355"/>
      <c r="D545" s="346" t="s">
        <v>171</v>
      </c>
      <c r="E545" s="357" t="s">
        <v>5</v>
      </c>
      <c r="F545" s="358" t="s">
        <v>179</v>
      </c>
      <c r="G545" s="355"/>
      <c r="H545" s="359">
        <v>9.196</v>
      </c>
      <c r="I545" s="355"/>
      <c r="J545" s="355"/>
      <c r="K545" s="355"/>
      <c r="L545" s="125"/>
      <c r="M545" s="127"/>
      <c r="N545" s="128"/>
      <c r="O545" s="128"/>
      <c r="P545" s="128"/>
      <c r="Q545" s="128"/>
      <c r="R545" s="128"/>
      <c r="S545" s="128"/>
      <c r="T545" s="129"/>
      <c r="AT545" s="126" t="s">
        <v>171</v>
      </c>
      <c r="AU545" s="126" t="s">
        <v>90</v>
      </c>
      <c r="AV545" s="13" t="s">
        <v>93</v>
      </c>
      <c r="AW545" s="13" t="s">
        <v>42</v>
      </c>
      <c r="AX545" s="13" t="s">
        <v>82</v>
      </c>
      <c r="AY545" s="126" t="s">
        <v>163</v>
      </c>
    </row>
    <row r="546" spans="1:51" s="12" customFormat="1" ht="13.5">
      <c r="A546" s="350"/>
      <c r="B546" s="351"/>
      <c r="C546" s="350"/>
      <c r="D546" s="346" t="s">
        <v>171</v>
      </c>
      <c r="E546" s="352" t="s">
        <v>5</v>
      </c>
      <c r="F546" s="353" t="s">
        <v>868</v>
      </c>
      <c r="G546" s="350"/>
      <c r="H546" s="354">
        <v>1.414</v>
      </c>
      <c r="I546" s="350"/>
      <c r="J546" s="350"/>
      <c r="K546" s="350"/>
      <c r="L546" s="119"/>
      <c r="M546" s="122"/>
      <c r="N546" s="123"/>
      <c r="O546" s="123"/>
      <c r="P546" s="123"/>
      <c r="Q546" s="123"/>
      <c r="R546" s="123"/>
      <c r="S546" s="123"/>
      <c r="T546" s="124"/>
      <c r="AT546" s="120" t="s">
        <v>171</v>
      </c>
      <c r="AU546" s="120" t="s">
        <v>90</v>
      </c>
      <c r="AV546" s="12" t="s">
        <v>90</v>
      </c>
      <c r="AW546" s="12" t="s">
        <v>42</v>
      </c>
      <c r="AX546" s="12" t="s">
        <v>82</v>
      </c>
      <c r="AY546" s="120" t="s">
        <v>163</v>
      </c>
    </row>
    <row r="547" spans="1:51" s="12" customFormat="1" ht="13.5">
      <c r="A547" s="350"/>
      <c r="B547" s="351"/>
      <c r="C547" s="350"/>
      <c r="D547" s="346" t="s">
        <v>171</v>
      </c>
      <c r="E547" s="352" t="s">
        <v>5</v>
      </c>
      <c r="F547" s="353" t="s">
        <v>869</v>
      </c>
      <c r="G547" s="350"/>
      <c r="H547" s="354">
        <v>1.349</v>
      </c>
      <c r="I547" s="350"/>
      <c r="J547" s="350"/>
      <c r="K547" s="350"/>
      <c r="L547" s="119"/>
      <c r="M547" s="122"/>
      <c r="N547" s="123"/>
      <c r="O547" s="123"/>
      <c r="P547" s="123"/>
      <c r="Q547" s="123"/>
      <c r="R547" s="123"/>
      <c r="S547" s="123"/>
      <c r="T547" s="124"/>
      <c r="AT547" s="120" t="s">
        <v>171</v>
      </c>
      <c r="AU547" s="120" t="s">
        <v>90</v>
      </c>
      <c r="AV547" s="12" t="s">
        <v>90</v>
      </c>
      <c r="AW547" s="12" t="s">
        <v>42</v>
      </c>
      <c r="AX547" s="12" t="s">
        <v>82</v>
      </c>
      <c r="AY547" s="120" t="s">
        <v>163</v>
      </c>
    </row>
    <row r="548" spans="1:51" s="13" customFormat="1" ht="13.5">
      <c r="A548" s="355"/>
      <c r="B548" s="356"/>
      <c r="C548" s="355"/>
      <c r="D548" s="346" t="s">
        <v>171</v>
      </c>
      <c r="E548" s="357" t="s">
        <v>5</v>
      </c>
      <c r="F548" s="358" t="s">
        <v>181</v>
      </c>
      <c r="G548" s="355"/>
      <c r="H548" s="359">
        <v>2.763</v>
      </c>
      <c r="I548" s="355"/>
      <c r="J548" s="355"/>
      <c r="K548" s="355"/>
      <c r="L548" s="125"/>
      <c r="M548" s="127"/>
      <c r="N548" s="128"/>
      <c r="O548" s="128"/>
      <c r="P548" s="128"/>
      <c r="Q548" s="128"/>
      <c r="R548" s="128"/>
      <c r="S548" s="128"/>
      <c r="T548" s="129"/>
      <c r="AT548" s="126" t="s">
        <v>171</v>
      </c>
      <c r="AU548" s="126" t="s">
        <v>90</v>
      </c>
      <c r="AV548" s="13" t="s">
        <v>93</v>
      </c>
      <c r="AW548" s="13" t="s">
        <v>42</v>
      </c>
      <c r="AX548" s="13" t="s">
        <v>82</v>
      </c>
      <c r="AY548" s="126" t="s">
        <v>163</v>
      </c>
    </row>
    <row r="549" spans="1:51" s="12" customFormat="1" ht="13.5">
      <c r="A549" s="350"/>
      <c r="B549" s="351"/>
      <c r="C549" s="350"/>
      <c r="D549" s="346" t="s">
        <v>171</v>
      </c>
      <c r="E549" s="352" t="s">
        <v>5</v>
      </c>
      <c r="F549" s="353" t="s">
        <v>870</v>
      </c>
      <c r="G549" s="350"/>
      <c r="H549" s="354">
        <v>1.414</v>
      </c>
      <c r="I549" s="350"/>
      <c r="J549" s="350"/>
      <c r="K549" s="350"/>
      <c r="L549" s="119"/>
      <c r="M549" s="122"/>
      <c r="N549" s="123"/>
      <c r="O549" s="123"/>
      <c r="P549" s="123"/>
      <c r="Q549" s="123"/>
      <c r="R549" s="123"/>
      <c r="S549" s="123"/>
      <c r="T549" s="124"/>
      <c r="AT549" s="120" t="s">
        <v>171</v>
      </c>
      <c r="AU549" s="120" t="s">
        <v>90</v>
      </c>
      <c r="AV549" s="12" t="s">
        <v>90</v>
      </c>
      <c r="AW549" s="12" t="s">
        <v>42</v>
      </c>
      <c r="AX549" s="12" t="s">
        <v>82</v>
      </c>
      <c r="AY549" s="120" t="s">
        <v>163</v>
      </c>
    </row>
    <row r="550" spans="1:51" s="12" customFormat="1" ht="13.5">
      <c r="A550" s="350"/>
      <c r="B550" s="351"/>
      <c r="C550" s="350"/>
      <c r="D550" s="346" t="s">
        <v>171</v>
      </c>
      <c r="E550" s="352" t="s">
        <v>5</v>
      </c>
      <c r="F550" s="353" t="s">
        <v>871</v>
      </c>
      <c r="G550" s="350"/>
      <c r="H550" s="354">
        <v>1.414</v>
      </c>
      <c r="I550" s="350"/>
      <c r="J550" s="350"/>
      <c r="K550" s="350"/>
      <c r="L550" s="119"/>
      <c r="M550" s="122"/>
      <c r="N550" s="123"/>
      <c r="O550" s="123"/>
      <c r="P550" s="123"/>
      <c r="Q550" s="123"/>
      <c r="R550" s="123"/>
      <c r="S550" s="123"/>
      <c r="T550" s="124"/>
      <c r="AT550" s="120" t="s">
        <v>171</v>
      </c>
      <c r="AU550" s="120" t="s">
        <v>90</v>
      </c>
      <c r="AV550" s="12" t="s">
        <v>90</v>
      </c>
      <c r="AW550" s="12" t="s">
        <v>42</v>
      </c>
      <c r="AX550" s="12" t="s">
        <v>82</v>
      </c>
      <c r="AY550" s="120" t="s">
        <v>163</v>
      </c>
    </row>
    <row r="551" spans="1:51" s="12" customFormat="1" ht="13.5">
      <c r="A551" s="350"/>
      <c r="B551" s="351"/>
      <c r="C551" s="350"/>
      <c r="D551" s="346" t="s">
        <v>171</v>
      </c>
      <c r="E551" s="352" t="s">
        <v>5</v>
      </c>
      <c r="F551" s="353" t="s">
        <v>872</v>
      </c>
      <c r="G551" s="350"/>
      <c r="H551" s="354">
        <v>0.947</v>
      </c>
      <c r="I551" s="350"/>
      <c r="J551" s="350"/>
      <c r="K551" s="350"/>
      <c r="L551" s="119"/>
      <c r="M551" s="122"/>
      <c r="N551" s="123"/>
      <c r="O551" s="123"/>
      <c r="P551" s="123"/>
      <c r="Q551" s="123"/>
      <c r="R551" s="123"/>
      <c r="S551" s="123"/>
      <c r="T551" s="124"/>
      <c r="AT551" s="120" t="s">
        <v>171</v>
      </c>
      <c r="AU551" s="120" t="s">
        <v>90</v>
      </c>
      <c r="AV551" s="12" t="s">
        <v>90</v>
      </c>
      <c r="AW551" s="12" t="s">
        <v>42</v>
      </c>
      <c r="AX551" s="12" t="s">
        <v>82</v>
      </c>
      <c r="AY551" s="120" t="s">
        <v>163</v>
      </c>
    </row>
    <row r="552" spans="1:51" s="13" customFormat="1" ht="13.5">
      <c r="A552" s="355"/>
      <c r="B552" s="356"/>
      <c r="C552" s="355"/>
      <c r="D552" s="346" t="s">
        <v>171</v>
      </c>
      <c r="E552" s="357" t="s">
        <v>5</v>
      </c>
      <c r="F552" s="358" t="s">
        <v>653</v>
      </c>
      <c r="G552" s="355"/>
      <c r="H552" s="359">
        <v>3.775</v>
      </c>
      <c r="I552" s="355"/>
      <c r="J552" s="355"/>
      <c r="K552" s="355"/>
      <c r="L552" s="125"/>
      <c r="M552" s="127"/>
      <c r="N552" s="128"/>
      <c r="O552" s="128"/>
      <c r="P552" s="128"/>
      <c r="Q552" s="128"/>
      <c r="R552" s="128"/>
      <c r="S552" s="128"/>
      <c r="T552" s="129"/>
      <c r="AT552" s="126" t="s">
        <v>171</v>
      </c>
      <c r="AU552" s="126" t="s">
        <v>90</v>
      </c>
      <c r="AV552" s="13" t="s">
        <v>93</v>
      </c>
      <c r="AW552" s="13" t="s">
        <v>42</v>
      </c>
      <c r="AX552" s="13" t="s">
        <v>82</v>
      </c>
      <c r="AY552" s="126" t="s">
        <v>163</v>
      </c>
    </row>
    <row r="553" spans="1:51" s="12" customFormat="1" ht="13.5">
      <c r="A553" s="350"/>
      <c r="B553" s="351"/>
      <c r="C553" s="350"/>
      <c r="D553" s="346" t="s">
        <v>171</v>
      </c>
      <c r="E553" s="352" t="s">
        <v>5</v>
      </c>
      <c r="F553" s="353" t="s">
        <v>873</v>
      </c>
      <c r="G553" s="350"/>
      <c r="H553" s="354">
        <v>1.414</v>
      </c>
      <c r="I553" s="350"/>
      <c r="J553" s="350"/>
      <c r="K553" s="350"/>
      <c r="L553" s="119"/>
      <c r="M553" s="122"/>
      <c r="N553" s="123"/>
      <c r="O553" s="123"/>
      <c r="P553" s="123"/>
      <c r="Q553" s="123"/>
      <c r="R553" s="123"/>
      <c r="S553" s="123"/>
      <c r="T553" s="124"/>
      <c r="AT553" s="120" t="s">
        <v>171</v>
      </c>
      <c r="AU553" s="120" t="s">
        <v>90</v>
      </c>
      <c r="AV553" s="12" t="s">
        <v>90</v>
      </c>
      <c r="AW553" s="12" t="s">
        <v>42</v>
      </c>
      <c r="AX553" s="12" t="s">
        <v>82</v>
      </c>
      <c r="AY553" s="120" t="s">
        <v>163</v>
      </c>
    </row>
    <row r="554" spans="1:51" s="13" customFormat="1" ht="13.5">
      <c r="A554" s="355"/>
      <c r="B554" s="356"/>
      <c r="C554" s="355"/>
      <c r="D554" s="346" t="s">
        <v>171</v>
      </c>
      <c r="E554" s="357" t="s">
        <v>5</v>
      </c>
      <c r="F554" s="358" t="s">
        <v>792</v>
      </c>
      <c r="G554" s="355"/>
      <c r="H554" s="359">
        <v>1.414</v>
      </c>
      <c r="I554" s="355"/>
      <c r="J554" s="355"/>
      <c r="K554" s="355"/>
      <c r="L554" s="125"/>
      <c r="M554" s="127"/>
      <c r="N554" s="128"/>
      <c r="O554" s="128"/>
      <c r="P554" s="128"/>
      <c r="Q554" s="128"/>
      <c r="R554" s="128"/>
      <c r="S554" s="128"/>
      <c r="T554" s="129"/>
      <c r="AT554" s="126" t="s">
        <v>171</v>
      </c>
      <c r="AU554" s="126" t="s">
        <v>90</v>
      </c>
      <c r="AV554" s="13" t="s">
        <v>93</v>
      </c>
      <c r="AW554" s="13" t="s">
        <v>42</v>
      </c>
      <c r="AX554" s="13" t="s">
        <v>82</v>
      </c>
      <c r="AY554" s="126" t="s">
        <v>163</v>
      </c>
    </row>
    <row r="555" spans="1:51" s="14" customFormat="1" ht="13.5">
      <c r="A555" s="360"/>
      <c r="B555" s="361"/>
      <c r="C555" s="360"/>
      <c r="D555" s="346" t="s">
        <v>171</v>
      </c>
      <c r="E555" s="373" t="s">
        <v>5</v>
      </c>
      <c r="F555" s="374" t="s">
        <v>185</v>
      </c>
      <c r="G555" s="360"/>
      <c r="H555" s="375">
        <v>17.148</v>
      </c>
      <c r="I555" s="360"/>
      <c r="J555" s="360"/>
      <c r="K555" s="360"/>
      <c r="L555" s="130"/>
      <c r="M555" s="131"/>
      <c r="N555" s="132"/>
      <c r="O555" s="132"/>
      <c r="P555" s="132"/>
      <c r="Q555" s="132"/>
      <c r="R555" s="132"/>
      <c r="S555" s="132"/>
      <c r="T555" s="133"/>
      <c r="AT555" s="134" t="s">
        <v>171</v>
      </c>
      <c r="AU555" s="134" t="s">
        <v>90</v>
      </c>
      <c r="AV555" s="14" t="s">
        <v>96</v>
      </c>
      <c r="AW555" s="14" t="s">
        <v>42</v>
      </c>
      <c r="AX555" s="14" t="s">
        <v>44</v>
      </c>
      <c r="AY555" s="134" t="s">
        <v>163</v>
      </c>
    </row>
    <row r="556" spans="1:63" s="10" customFormat="1" ht="29.85" customHeight="1">
      <c r="A556" s="330"/>
      <c r="B556" s="331"/>
      <c r="C556" s="330"/>
      <c r="D556" s="335" t="s">
        <v>81</v>
      </c>
      <c r="E556" s="336" t="s">
        <v>548</v>
      </c>
      <c r="F556" s="336" t="s">
        <v>549</v>
      </c>
      <c r="G556" s="330"/>
      <c r="H556" s="330"/>
      <c r="I556" s="330"/>
      <c r="J556" s="337">
        <f>BK556</f>
        <v>0</v>
      </c>
      <c r="K556" s="330"/>
      <c r="L556" s="99"/>
      <c r="M556" s="101"/>
      <c r="N556" s="102"/>
      <c r="O556" s="102"/>
      <c r="P556" s="103">
        <f>SUM(P557:P687)</f>
        <v>0</v>
      </c>
      <c r="Q556" s="102"/>
      <c r="R556" s="103">
        <f>SUM(R557:R687)</f>
        <v>0.09896100000000002</v>
      </c>
      <c r="S556" s="102"/>
      <c r="T556" s="104">
        <f>SUM(T557:T687)</f>
        <v>0.020451940000000002</v>
      </c>
      <c r="AR556" s="100" t="s">
        <v>90</v>
      </c>
      <c r="AT556" s="105" t="s">
        <v>81</v>
      </c>
      <c r="AU556" s="105" t="s">
        <v>44</v>
      </c>
      <c r="AY556" s="100" t="s">
        <v>163</v>
      </c>
      <c r="BK556" s="106">
        <f>SUM(BK557:BK687)</f>
        <v>0</v>
      </c>
    </row>
    <row r="557" spans="1:65" s="1" customFormat="1" ht="22.5" customHeight="1">
      <c r="A557" s="267"/>
      <c r="B557" s="268"/>
      <c r="C557" s="338" t="s">
        <v>540</v>
      </c>
      <c r="D557" s="338" t="s">
        <v>165</v>
      </c>
      <c r="E557" s="339" t="s">
        <v>551</v>
      </c>
      <c r="F557" s="340" t="s">
        <v>552</v>
      </c>
      <c r="G557" s="341" t="s">
        <v>188</v>
      </c>
      <c r="H557" s="342">
        <v>65.974</v>
      </c>
      <c r="I557" s="107"/>
      <c r="J557" s="343">
        <f>ROUND(I557*H557,2)</f>
        <v>0</v>
      </c>
      <c r="K557" s="340" t="s">
        <v>169</v>
      </c>
      <c r="L557" s="38"/>
      <c r="M557" s="108" t="s">
        <v>5</v>
      </c>
      <c r="N557" s="109" t="s">
        <v>53</v>
      </c>
      <c r="O557" s="39"/>
      <c r="P557" s="110">
        <f>O557*H557</f>
        <v>0</v>
      </c>
      <c r="Q557" s="110">
        <v>0</v>
      </c>
      <c r="R557" s="110">
        <f>Q557*H557</f>
        <v>0</v>
      </c>
      <c r="S557" s="110">
        <v>0</v>
      </c>
      <c r="T557" s="111">
        <f>S557*H557</f>
        <v>0</v>
      </c>
      <c r="AR557" s="24" t="s">
        <v>333</v>
      </c>
      <c r="AT557" s="24" t="s">
        <v>165</v>
      </c>
      <c r="AU557" s="24" t="s">
        <v>90</v>
      </c>
      <c r="AY557" s="24" t="s">
        <v>163</v>
      </c>
      <c r="BE557" s="112">
        <f>IF(N557="základní",J557,0)</f>
        <v>0</v>
      </c>
      <c r="BF557" s="112">
        <f>IF(N557="snížená",J557,0)</f>
        <v>0</v>
      </c>
      <c r="BG557" s="112">
        <f>IF(N557="zákl. přenesená",J557,0)</f>
        <v>0</v>
      </c>
      <c r="BH557" s="112">
        <f>IF(N557="sníž. přenesená",J557,0)</f>
        <v>0</v>
      </c>
      <c r="BI557" s="112">
        <f>IF(N557="nulová",J557,0)</f>
        <v>0</v>
      </c>
      <c r="BJ557" s="24" t="s">
        <v>44</v>
      </c>
      <c r="BK557" s="112">
        <f>ROUND(I557*H557,2)</f>
        <v>0</v>
      </c>
      <c r="BL557" s="24" t="s">
        <v>333</v>
      </c>
      <c r="BM557" s="24" t="s">
        <v>925</v>
      </c>
    </row>
    <row r="558" spans="1:51" s="11" customFormat="1" ht="13.5">
      <c r="A558" s="344"/>
      <c r="B558" s="345"/>
      <c r="C558" s="344"/>
      <c r="D558" s="346" t="s">
        <v>171</v>
      </c>
      <c r="E558" s="347" t="s">
        <v>5</v>
      </c>
      <c r="F558" s="348" t="s">
        <v>172</v>
      </c>
      <c r="G558" s="344"/>
      <c r="H558" s="349" t="s">
        <v>5</v>
      </c>
      <c r="I558" s="344"/>
      <c r="J558" s="344"/>
      <c r="K558" s="344"/>
      <c r="L558" s="113"/>
      <c r="M558" s="116"/>
      <c r="N558" s="117"/>
      <c r="O558" s="117"/>
      <c r="P558" s="117"/>
      <c r="Q558" s="117"/>
      <c r="R558" s="117"/>
      <c r="S558" s="117"/>
      <c r="T558" s="118"/>
      <c r="AT558" s="114" t="s">
        <v>171</v>
      </c>
      <c r="AU558" s="114" t="s">
        <v>90</v>
      </c>
      <c r="AV558" s="11" t="s">
        <v>44</v>
      </c>
      <c r="AW558" s="11" t="s">
        <v>42</v>
      </c>
      <c r="AX558" s="11" t="s">
        <v>82</v>
      </c>
      <c r="AY558" s="114" t="s">
        <v>163</v>
      </c>
    </row>
    <row r="559" spans="1:51" s="11" customFormat="1" ht="13.5">
      <c r="A559" s="344"/>
      <c r="B559" s="345"/>
      <c r="C559" s="344"/>
      <c r="D559" s="346" t="s">
        <v>171</v>
      </c>
      <c r="E559" s="347" t="s">
        <v>5</v>
      </c>
      <c r="F559" s="348" t="s">
        <v>554</v>
      </c>
      <c r="G559" s="344"/>
      <c r="H559" s="349" t="s">
        <v>5</v>
      </c>
      <c r="I559" s="344"/>
      <c r="J559" s="344"/>
      <c r="K559" s="344"/>
      <c r="L559" s="113"/>
      <c r="M559" s="116"/>
      <c r="N559" s="117"/>
      <c r="O559" s="117"/>
      <c r="P559" s="117"/>
      <c r="Q559" s="117"/>
      <c r="R559" s="117"/>
      <c r="S559" s="117"/>
      <c r="T559" s="118"/>
      <c r="AT559" s="114" t="s">
        <v>171</v>
      </c>
      <c r="AU559" s="114" t="s">
        <v>90</v>
      </c>
      <c r="AV559" s="11" t="s">
        <v>44</v>
      </c>
      <c r="AW559" s="11" t="s">
        <v>42</v>
      </c>
      <c r="AX559" s="11" t="s">
        <v>82</v>
      </c>
      <c r="AY559" s="114" t="s">
        <v>163</v>
      </c>
    </row>
    <row r="560" spans="1:51" s="12" customFormat="1" ht="13.5">
      <c r="A560" s="350"/>
      <c r="B560" s="351"/>
      <c r="C560" s="350"/>
      <c r="D560" s="346" t="s">
        <v>171</v>
      </c>
      <c r="E560" s="352" t="s">
        <v>5</v>
      </c>
      <c r="F560" s="353" t="s">
        <v>926</v>
      </c>
      <c r="G560" s="350"/>
      <c r="H560" s="354">
        <v>4.74</v>
      </c>
      <c r="I560" s="350"/>
      <c r="J560" s="350"/>
      <c r="K560" s="350"/>
      <c r="L560" s="119"/>
      <c r="M560" s="122"/>
      <c r="N560" s="123"/>
      <c r="O560" s="123"/>
      <c r="P560" s="123"/>
      <c r="Q560" s="123"/>
      <c r="R560" s="123"/>
      <c r="S560" s="123"/>
      <c r="T560" s="124"/>
      <c r="AT560" s="120" t="s">
        <v>171</v>
      </c>
      <c r="AU560" s="120" t="s">
        <v>90</v>
      </c>
      <c r="AV560" s="12" t="s">
        <v>90</v>
      </c>
      <c r="AW560" s="12" t="s">
        <v>42</v>
      </c>
      <c r="AX560" s="12" t="s">
        <v>82</v>
      </c>
      <c r="AY560" s="120" t="s">
        <v>163</v>
      </c>
    </row>
    <row r="561" spans="1:51" s="12" customFormat="1" ht="13.5">
      <c r="A561" s="350"/>
      <c r="B561" s="351"/>
      <c r="C561" s="350"/>
      <c r="D561" s="346" t="s">
        <v>171</v>
      </c>
      <c r="E561" s="352" t="s">
        <v>5</v>
      </c>
      <c r="F561" s="353" t="s">
        <v>927</v>
      </c>
      <c r="G561" s="350"/>
      <c r="H561" s="354">
        <v>4.74</v>
      </c>
      <c r="I561" s="350"/>
      <c r="J561" s="350"/>
      <c r="K561" s="350"/>
      <c r="L561" s="119"/>
      <c r="M561" s="122"/>
      <c r="N561" s="123"/>
      <c r="O561" s="123"/>
      <c r="P561" s="123"/>
      <c r="Q561" s="123"/>
      <c r="R561" s="123"/>
      <c r="S561" s="123"/>
      <c r="T561" s="124"/>
      <c r="AT561" s="120" t="s">
        <v>171</v>
      </c>
      <c r="AU561" s="120" t="s">
        <v>90</v>
      </c>
      <c r="AV561" s="12" t="s">
        <v>90</v>
      </c>
      <c r="AW561" s="12" t="s">
        <v>42</v>
      </c>
      <c r="AX561" s="12" t="s">
        <v>82</v>
      </c>
      <c r="AY561" s="120" t="s">
        <v>163</v>
      </c>
    </row>
    <row r="562" spans="1:51" s="12" customFormat="1" ht="13.5">
      <c r="A562" s="350"/>
      <c r="B562" s="351"/>
      <c r="C562" s="350"/>
      <c r="D562" s="346" t="s">
        <v>171</v>
      </c>
      <c r="E562" s="352" t="s">
        <v>5</v>
      </c>
      <c r="F562" s="353" t="s">
        <v>928</v>
      </c>
      <c r="G562" s="350"/>
      <c r="H562" s="354">
        <v>4.84</v>
      </c>
      <c r="I562" s="350"/>
      <c r="J562" s="350"/>
      <c r="K562" s="350"/>
      <c r="L562" s="119"/>
      <c r="M562" s="122"/>
      <c r="N562" s="123"/>
      <c r="O562" s="123"/>
      <c r="P562" s="123"/>
      <c r="Q562" s="123"/>
      <c r="R562" s="123"/>
      <c r="S562" s="123"/>
      <c r="T562" s="124"/>
      <c r="AT562" s="120" t="s">
        <v>171</v>
      </c>
      <c r="AU562" s="120" t="s">
        <v>90</v>
      </c>
      <c r="AV562" s="12" t="s">
        <v>90</v>
      </c>
      <c r="AW562" s="12" t="s">
        <v>42</v>
      </c>
      <c r="AX562" s="12" t="s">
        <v>82</v>
      </c>
      <c r="AY562" s="120" t="s">
        <v>163</v>
      </c>
    </row>
    <row r="563" spans="1:51" s="12" customFormat="1" ht="13.5">
      <c r="A563" s="350"/>
      <c r="B563" s="351"/>
      <c r="C563" s="350"/>
      <c r="D563" s="346" t="s">
        <v>171</v>
      </c>
      <c r="E563" s="352" t="s">
        <v>5</v>
      </c>
      <c r="F563" s="353" t="s">
        <v>929</v>
      </c>
      <c r="G563" s="350"/>
      <c r="H563" s="354">
        <v>5.44</v>
      </c>
      <c r="I563" s="350"/>
      <c r="J563" s="350"/>
      <c r="K563" s="350"/>
      <c r="L563" s="119"/>
      <c r="M563" s="122"/>
      <c r="N563" s="123"/>
      <c r="O563" s="123"/>
      <c r="P563" s="123"/>
      <c r="Q563" s="123"/>
      <c r="R563" s="123"/>
      <c r="S563" s="123"/>
      <c r="T563" s="124"/>
      <c r="AT563" s="120" t="s">
        <v>171</v>
      </c>
      <c r="AU563" s="120" t="s">
        <v>90</v>
      </c>
      <c r="AV563" s="12" t="s">
        <v>90</v>
      </c>
      <c r="AW563" s="12" t="s">
        <v>42</v>
      </c>
      <c r="AX563" s="12" t="s">
        <v>82</v>
      </c>
      <c r="AY563" s="120" t="s">
        <v>163</v>
      </c>
    </row>
    <row r="564" spans="1:51" s="12" customFormat="1" ht="13.5">
      <c r="A564" s="350"/>
      <c r="B564" s="351"/>
      <c r="C564" s="350"/>
      <c r="D564" s="346" t="s">
        <v>171</v>
      </c>
      <c r="E564" s="352" t="s">
        <v>5</v>
      </c>
      <c r="F564" s="353" t="s">
        <v>930</v>
      </c>
      <c r="G564" s="350"/>
      <c r="H564" s="354">
        <v>5.44</v>
      </c>
      <c r="I564" s="350"/>
      <c r="J564" s="350"/>
      <c r="K564" s="350"/>
      <c r="L564" s="119"/>
      <c r="M564" s="122"/>
      <c r="N564" s="123"/>
      <c r="O564" s="123"/>
      <c r="P564" s="123"/>
      <c r="Q564" s="123"/>
      <c r="R564" s="123"/>
      <c r="S564" s="123"/>
      <c r="T564" s="124"/>
      <c r="AT564" s="120" t="s">
        <v>171</v>
      </c>
      <c r="AU564" s="120" t="s">
        <v>90</v>
      </c>
      <c r="AV564" s="12" t="s">
        <v>90</v>
      </c>
      <c r="AW564" s="12" t="s">
        <v>42</v>
      </c>
      <c r="AX564" s="12" t="s">
        <v>82</v>
      </c>
      <c r="AY564" s="120" t="s">
        <v>163</v>
      </c>
    </row>
    <row r="565" spans="1:51" s="12" customFormat="1" ht="13.5">
      <c r="A565" s="350"/>
      <c r="B565" s="351"/>
      <c r="C565" s="350"/>
      <c r="D565" s="346" t="s">
        <v>171</v>
      </c>
      <c r="E565" s="352" t="s">
        <v>5</v>
      </c>
      <c r="F565" s="353" t="s">
        <v>931</v>
      </c>
      <c r="G565" s="350"/>
      <c r="H565" s="354">
        <v>5.44</v>
      </c>
      <c r="I565" s="350"/>
      <c r="J565" s="350"/>
      <c r="K565" s="350"/>
      <c r="L565" s="119"/>
      <c r="M565" s="122"/>
      <c r="N565" s="123"/>
      <c r="O565" s="123"/>
      <c r="P565" s="123"/>
      <c r="Q565" s="123"/>
      <c r="R565" s="123"/>
      <c r="S565" s="123"/>
      <c r="T565" s="124"/>
      <c r="AT565" s="120" t="s">
        <v>171</v>
      </c>
      <c r="AU565" s="120" t="s">
        <v>90</v>
      </c>
      <c r="AV565" s="12" t="s">
        <v>90</v>
      </c>
      <c r="AW565" s="12" t="s">
        <v>42</v>
      </c>
      <c r="AX565" s="12" t="s">
        <v>82</v>
      </c>
      <c r="AY565" s="120" t="s">
        <v>163</v>
      </c>
    </row>
    <row r="566" spans="1:51" s="12" customFormat="1" ht="13.5">
      <c r="A566" s="350"/>
      <c r="B566" s="351"/>
      <c r="C566" s="350"/>
      <c r="D566" s="346" t="s">
        <v>171</v>
      </c>
      <c r="E566" s="352" t="s">
        <v>5</v>
      </c>
      <c r="F566" s="353" t="s">
        <v>932</v>
      </c>
      <c r="G566" s="350"/>
      <c r="H566" s="354">
        <v>4.74</v>
      </c>
      <c r="I566" s="350"/>
      <c r="J566" s="350"/>
      <c r="K566" s="350"/>
      <c r="L566" s="119"/>
      <c r="M566" s="122"/>
      <c r="N566" s="123"/>
      <c r="O566" s="123"/>
      <c r="P566" s="123"/>
      <c r="Q566" s="123"/>
      <c r="R566" s="123"/>
      <c r="S566" s="123"/>
      <c r="T566" s="124"/>
      <c r="AT566" s="120" t="s">
        <v>171</v>
      </c>
      <c r="AU566" s="120" t="s">
        <v>90</v>
      </c>
      <c r="AV566" s="12" t="s">
        <v>90</v>
      </c>
      <c r="AW566" s="12" t="s">
        <v>42</v>
      </c>
      <c r="AX566" s="12" t="s">
        <v>82</v>
      </c>
      <c r="AY566" s="120" t="s">
        <v>163</v>
      </c>
    </row>
    <row r="567" spans="1:51" s="13" customFormat="1" ht="13.5">
      <c r="A567" s="355"/>
      <c r="B567" s="356"/>
      <c r="C567" s="355"/>
      <c r="D567" s="346" t="s">
        <v>171</v>
      </c>
      <c r="E567" s="357" t="s">
        <v>5</v>
      </c>
      <c r="F567" s="358" t="s">
        <v>179</v>
      </c>
      <c r="G567" s="355"/>
      <c r="H567" s="359">
        <v>35.38</v>
      </c>
      <c r="I567" s="355"/>
      <c r="J567" s="355"/>
      <c r="K567" s="355"/>
      <c r="L567" s="125"/>
      <c r="M567" s="127"/>
      <c r="N567" s="128"/>
      <c r="O567" s="128"/>
      <c r="P567" s="128"/>
      <c r="Q567" s="128"/>
      <c r="R567" s="128"/>
      <c r="S567" s="128"/>
      <c r="T567" s="129"/>
      <c r="AT567" s="126" t="s">
        <v>171</v>
      </c>
      <c r="AU567" s="126" t="s">
        <v>90</v>
      </c>
      <c r="AV567" s="13" t="s">
        <v>93</v>
      </c>
      <c r="AW567" s="13" t="s">
        <v>42</v>
      </c>
      <c r="AX567" s="13" t="s">
        <v>82</v>
      </c>
      <c r="AY567" s="126" t="s">
        <v>163</v>
      </c>
    </row>
    <row r="568" spans="1:51" s="12" customFormat="1" ht="13.5">
      <c r="A568" s="350"/>
      <c r="B568" s="351"/>
      <c r="C568" s="350"/>
      <c r="D568" s="346" t="s">
        <v>171</v>
      </c>
      <c r="E568" s="352" t="s">
        <v>5</v>
      </c>
      <c r="F568" s="353" t="s">
        <v>933</v>
      </c>
      <c r="G568" s="350"/>
      <c r="H568" s="354">
        <v>5.44</v>
      </c>
      <c r="I568" s="350"/>
      <c r="J568" s="350"/>
      <c r="K568" s="350"/>
      <c r="L568" s="119"/>
      <c r="M568" s="122"/>
      <c r="N568" s="123"/>
      <c r="O568" s="123"/>
      <c r="P568" s="123"/>
      <c r="Q568" s="123"/>
      <c r="R568" s="123"/>
      <c r="S568" s="123"/>
      <c r="T568" s="124"/>
      <c r="AT568" s="120" t="s">
        <v>171</v>
      </c>
      <c r="AU568" s="120" t="s">
        <v>90</v>
      </c>
      <c r="AV568" s="12" t="s">
        <v>90</v>
      </c>
      <c r="AW568" s="12" t="s">
        <v>42</v>
      </c>
      <c r="AX568" s="12" t="s">
        <v>82</v>
      </c>
      <c r="AY568" s="120" t="s">
        <v>163</v>
      </c>
    </row>
    <row r="569" spans="1:51" s="12" customFormat="1" ht="13.5">
      <c r="A569" s="350"/>
      <c r="B569" s="351"/>
      <c r="C569" s="350"/>
      <c r="D569" s="346" t="s">
        <v>171</v>
      </c>
      <c r="E569" s="352" t="s">
        <v>5</v>
      </c>
      <c r="F569" s="353" t="s">
        <v>934</v>
      </c>
      <c r="G569" s="350"/>
      <c r="H569" s="354">
        <v>5.19</v>
      </c>
      <c r="I569" s="350"/>
      <c r="J569" s="350"/>
      <c r="K569" s="350"/>
      <c r="L569" s="119"/>
      <c r="M569" s="122"/>
      <c r="N569" s="123"/>
      <c r="O569" s="123"/>
      <c r="P569" s="123"/>
      <c r="Q569" s="123"/>
      <c r="R569" s="123"/>
      <c r="S569" s="123"/>
      <c r="T569" s="124"/>
      <c r="AT569" s="120" t="s">
        <v>171</v>
      </c>
      <c r="AU569" s="120" t="s">
        <v>90</v>
      </c>
      <c r="AV569" s="12" t="s">
        <v>90</v>
      </c>
      <c r="AW569" s="12" t="s">
        <v>42</v>
      </c>
      <c r="AX569" s="12" t="s">
        <v>82</v>
      </c>
      <c r="AY569" s="120" t="s">
        <v>163</v>
      </c>
    </row>
    <row r="570" spans="1:51" s="13" customFormat="1" ht="13.5">
      <c r="A570" s="355"/>
      <c r="B570" s="356"/>
      <c r="C570" s="355"/>
      <c r="D570" s="346" t="s">
        <v>171</v>
      </c>
      <c r="E570" s="357" t="s">
        <v>5</v>
      </c>
      <c r="F570" s="358" t="s">
        <v>181</v>
      </c>
      <c r="G570" s="355"/>
      <c r="H570" s="359">
        <v>10.63</v>
      </c>
      <c r="I570" s="355"/>
      <c r="J570" s="355"/>
      <c r="K570" s="355"/>
      <c r="L570" s="125"/>
      <c r="M570" s="127"/>
      <c r="N570" s="128"/>
      <c r="O570" s="128"/>
      <c r="P570" s="128"/>
      <c r="Q570" s="128"/>
      <c r="R570" s="128"/>
      <c r="S570" s="128"/>
      <c r="T570" s="129"/>
      <c r="AT570" s="126" t="s">
        <v>171</v>
      </c>
      <c r="AU570" s="126" t="s">
        <v>90</v>
      </c>
      <c r="AV570" s="13" t="s">
        <v>93</v>
      </c>
      <c r="AW570" s="13" t="s">
        <v>42</v>
      </c>
      <c r="AX570" s="13" t="s">
        <v>82</v>
      </c>
      <c r="AY570" s="126" t="s">
        <v>163</v>
      </c>
    </row>
    <row r="571" spans="1:51" s="12" customFormat="1" ht="13.5">
      <c r="A571" s="350"/>
      <c r="B571" s="351"/>
      <c r="C571" s="350"/>
      <c r="D571" s="346" t="s">
        <v>171</v>
      </c>
      <c r="E571" s="352" t="s">
        <v>5</v>
      </c>
      <c r="F571" s="353" t="s">
        <v>935</v>
      </c>
      <c r="G571" s="350"/>
      <c r="H571" s="354">
        <v>5.44</v>
      </c>
      <c r="I571" s="350"/>
      <c r="J571" s="350"/>
      <c r="K571" s="350"/>
      <c r="L571" s="119"/>
      <c r="M571" s="122"/>
      <c r="N571" s="123"/>
      <c r="O571" s="123"/>
      <c r="P571" s="123"/>
      <c r="Q571" s="123"/>
      <c r="R571" s="123"/>
      <c r="S571" s="123"/>
      <c r="T571" s="124"/>
      <c r="AT571" s="120" t="s">
        <v>171</v>
      </c>
      <c r="AU571" s="120" t="s">
        <v>90</v>
      </c>
      <c r="AV571" s="12" t="s">
        <v>90</v>
      </c>
      <c r="AW571" s="12" t="s">
        <v>42</v>
      </c>
      <c r="AX571" s="12" t="s">
        <v>82</v>
      </c>
      <c r="AY571" s="120" t="s">
        <v>163</v>
      </c>
    </row>
    <row r="572" spans="1:51" s="12" customFormat="1" ht="13.5">
      <c r="A572" s="350"/>
      <c r="B572" s="351"/>
      <c r="C572" s="350"/>
      <c r="D572" s="346" t="s">
        <v>171</v>
      </c>
      <c r="E572" s="352" t="s">
        <v>5</v>
      </c>
      <c r="F572" s="353" t="s">
        <v>936</v>
      </c>
      <c r="G572" s="350"/>
      <c r="H572" s="354">
        <v>5.44</v>
      </c>
      <c r="I572" s="350"/>
      <c r="J572" s="350"/>
      <c r="K572" s="350"/>
      <c r="L572" s="119"/>
      <c r="M572" s="122"/>
      <c r="N572" s="123"/>
      <c r="O572" s="123"/>
      <c r="P572" s="123"/>
      <c r="Q572" s="123"/>
      <c r="R572" s="123"/>
      <c r="S572" s="123"/>
      <c r="T572" s="124"/>
      <c r="AT572" s="120" t="s">
        <v>171</v>
      </c>
      <c r="AU572" s="120" t="s">
        <v>90</v>
      </c>
      <c r="AV572" s="12" t="s">
        <v>90</v>
      </c>
      <c r="AW572" s="12" t="s">
        <v>42</v>
      </c>
      <c r="AX572" s="12" t="s">
        <v>82</v>
      </c>
      <c r="AY572" s="120" t="s">
        <v>163</v>
      </c>
    </row>
    <row r="573" spans="1:51" s="12" customFormat="1" ht="13.5">
      <c r="A573" s="350"/>
      <c r="B573" s="351"/>
      <c r="C573" s="350"/>
      <c r="D573" s="346" t="s">
        <v>171</v>
      </c>
      <c r="E573" s="352" t="s">
        <v>5</v>
      </c>
      <c r="F573" s="353" t="s">
        <v>937</v>
      </c>
      <c r="G573" s="350"/>
      <c r="H573" s="354">
        <v>3.644</v>
      </c>
      <c r="I573" s="350"/>
      <c r="J573" s="350"/>
      <c r="K573" s="350"/>
      <c r="L573" s="119"/>
      <c r="M573" s="122"/>
      <c r="N573" s="123"/>
      <c r="O573" s="123"/>
      <c r="P573" s="123"/>
      <c r="Q573" s="123"/>
      <c r="R573" s="123"/>
      <c r="S573" s="123"/>
      <c r="T573" s="124"/>
      <c r="AT573" s="120" t="s">
        <v>171</v>
      </c>
      <c r="AU573" s="120" t="s">
        <v>90</v>
      </c>
      <c r="AV573" s="12" t="s">
        <v>90</v>
      </c>
      <c r="AW573" s="12" t="s">
        <v>42</v>
      </c>
      <c r="AX573" s="12" t="s">
        <v>82</v>
      </c>
      <c r="AY573" s="120" t="s">
        <v>163</v>
      </c>
    </row>
    <row r="574" spans="1:51" s="13" customFormat="1" ht="13.5">
      <c r="A574" s="355"/>
      <c r="B574" s="356"/>
      <c r="C574" s="355"/>
      <c r="D574" s="346" t="s">
        <v>171</v>
      </c>
      <c r="E574" s="357" t="s">
        <v>5</v>
      </c>
      <c r="F574" s="358" t="s">
        <v>653</v>
      </c>
      <c r="G574" s="355"/>
      <c r="H574" s="359">
        <v>14.524</v>
      </c>
      <c r="I574" s="355"/>
      <c r="J574" s="355"/>
      <c r="K574" s="355"/>
      <c r="L574" s="125"/>
      <c r="M574" s="127"/>
      <c r="N574" s="128"/>
      <c r="O574" s="128"/>
      <c r="P574" s="128"/>
      <c r="Q574" s="128"/>
      <c r="R574" s="128"/>
      <c r="S574" s="128"/>
      <c r="T574" s="129"/>
      <c r="AT574" s="126" t="s">
        <v>171</v>
      </c>
      <c r="AU574" s="126" t="s">
        <v>90</v>
      </c>
      <c r="AV574" s="13" t="s">
        <v>93</v>
      </c>
      <c r="AW574" s="13" t="s">
        <v>42</v>
      </c>
      <c r="AX574" s="13" t="s">
        <v>82</v>
      </c>
      <c r="AY574" s="126" t="s">
        <v>163</v>
      </c>
    </row>
    <row r="575" spans="1:51" s="12" customFormat="1" ht="13.5">
      <c r="A575" s="350"/>
      <c r="B575" s="351"/>
      <c r="C575" s="350"/>
      <c r="D575" s="346" t="s">
        <v>171</v>
      </c>
      <c r="E575" s="352" t="s">
        <v>5</v>
      </c>
      <c r="F575" s="353" t="s">
        <v>938</v>
      </c>
      <c r="G575" s="350"/>
      <c r="H575" s="354">
        <v>5.44</v>
      </c>
      <c r="I575" s="350"/>
      <c r="J575" s="350"/>
      <c r="K575" s="350"/>
      <c r="L575" s="119"/>
      <c r="M575" s="122"/>
      <c r="N575" s="123"/>
      <c r="O575" s="123"/>
      <c r="P575" s="123"/>
      <c r="Q575" s="123"/>
      <c r="R575" s="123"/>
      <c r="S575" s="123"/>
      <c r="T575" s="124"/>
      <c r="AT575" s="120" t="s">
        <v>171</v>
      </c>
      <c r="AU575" s="120" t="s">
        <v>90</v>
      </c>
      <c r="AV575" s="12" t="s">
        <v>90</v>
      </c>
      <c r="AW575" s="12" t="s">
        <v>42</v>
      </c>
      <c r="AX575" s="12" t="s">
        <v>82</v>
      </c>
      <c r="AY575" s="120" t="s">
        <v>163</v>
      </c>
    </row>
    <row r="576" spans="1:51" s="13" customFormat="1" ht="13.5">
      <c r="A576" s="355"/>
      <c r="B576" s="356"/>
      <c r="C576" s="355"/>
      <c r="D576" s="346" t="s">
        <v>171</v>
      </c>
      <c r="E576" s="357" t="s">
        <v>5</v>
      </c>
      <c r="F576" s="358" t="s">
        <v>792</v>
      </c>
      <c r="G576" s="355"/>
      <c r="H576" s="359">
        <v>5.44</v>
      </c>
      <c r="I576" s="355"/>
      <c r="J576" s="355"/>
      <c r="K576" s="355"/>
      <c r="L576" s="125"/>
      <c r="M576" s="127"/>
      <c r="N576" s="128"/>
      <c r="O576" s="128"/>
      <c r="P576" s="128"/>
      <c r="Q576" s="128"/>
      <c r="R576" s="128"/>
      <c r="S576" s="128"/>
      <c r="T576" s="129"/>
      <c r="AT576" s="126" t="s">
        <v>171</v>
      </c>
      <c r="AU576" s="126" t="s">
        <v>90</v>
      </c>
      <c r="AV576" s="13" t="s">
        <v>93</v>
      </c>
      <c r="AW576" s="13" t="s">
        <v>42</v>
      </c>
      <c r="AX576" s="13" t="s">
        <v>82</v>
      </c>
      <c r="AY576" s="126" t="s">
        <v>163</v>
      </c>
    </row>
    <row r="577" spans="1:51" s="14" customFormat="1" ht="13.5">
      <c r="A577" s="360"/>
      <c r="B577" s="361"/>
      <c r="C577" s="360"/>
      <c r="D577" s="362" t="s">
        <v>171</v>
      </c>
      <c r="E577" s="363" t="s">
        <v>5</v>
      </c>
      <c r="F577" s="364" t="s">
        <v>185</v>
      </c>
      <c r="G577" s="360"/>
      <c r="H577" s="365">
        <v>65.974</v>
      </c>
      <c r="I577" s="360"/>
      <c r="J577" s="360"/>
      <c r="K577" s="360"/>
      <c r="L577" s="130"/>
      <c r="M577" s="131"/>
      <c r="N577" s="132"/>
      <c r="O577" s="132"/>
      <c r="P577" s="132"/>
      <c r="Q577" s="132"/>
      <c r="R577" s="132"/>
      <c r="S577" s="132"/>
      <c r="T577" s="133"/>
      <c r="AT577" s="134" t="s">
        <v>171</v>
      </c>
      <c r="AU577" s="134" t="s">
        <v>90</v>
      </c>
      <c r="AV577" s="14" t="s">
        <v>96</v>
      </c>
      <c r="AW577" s="14" t="s">
        <v>42</v>
      </c>
      <c r="AX577" s="14" t="s">
        <v>44</v>
      </c>
      <c r="AY577" s="134" t="s">
        <v>163</v>
      </c>
    </row>
    <row r="578" spans="1:65" s="1" customFormat="1" ht="22.5" customHeight="1">
      <c r="A578" s="267"/>
      <c r="B578" s="268"/>
      <c r="C578" s="338" t="s">
        <v>544</v>
      </c>
      <c r="D578" s="338" t="s">
        <v>165</v>
      </c>
      <c r="E578" s="339" t="s">
        <v>574</v>
      </c>
      <c r="F578" s="340" t="s">
        <v>575</v>
      </c>
      <c r="G578" s="341" t="s">
        <v>188</v>
      </c>
      <c r="H578" s="342">
        <v>65.974</v>
      </c>
      <c r="I578" s="107"/>
      <c r="J578" s="343">
        <f>ROUND(I578*H578,2)</f>
        <v>0</v>
      </c>
      <c r="K578" s="340" t="s">
        <v>169</v>
      </c>
      <c r="L578" s="38"/>
      <c r="M578" s="108" t="s">
        <v>5</v>
      </c>
      <c r="N578" s="109" t="s">
        <v>53</v>
      </c>
      <c r="O578" s="39"/>
      <c r="P578" s="110">
        <f>O578*H578</f>
        <v>0</v>
      </c>
      <c r="Q578" s="110">
        <v>0.001</v>
      </c>
      <c r="R578" s="110">
        <f>Q578*H578</f>
        <v>0.065974</v>
      </c>
      <c r="S578" s="110">
        <v>0.00031</v>
      </c>
      <c r="T578" s="111">
        <f>S578*H578</f>
        <v>0.020451940000000002</v>
      </c>
      <c r="AR578" s="24" t="s">
        <v>333</v>
      </c>
      <c r="AT578" s="24" t="s">
        <v>165</v>
      </c>
      <c r="AU578" s="24" t="s">
        <v>90</v>
      </c>
      <c r="AY578" s="24" t="s">
        <v>163</v>
      </c>
      <c r="BE578" s="112">
        <f>IF(N578="základní",J578,0)</f>
        <v>0</v>
      </c>
      <c r="BF578" s="112">
        <f>IF(N578="snížená",J578,0)</f>
        <v>0</v>
      </c>
      <c r="BG578" s="112">
        <f>IF(N578="zákl. přenesená",J578,0)</f>
        <v>0</v>
      </c>
      <c r="BH578" s="112">
        <f>IF(N578="sníž. přenesená",J578,0)</f>
        <v>0</v>
      </c>
      <c r="BI578" s="112">
        <f>IF(N578="nulová",J578,0)</f>
        <v>0</v>
      </c>
      <c r="BJ578" s="24" t="s">
        <v>44</v>
      </c>
      <c r="BK578" s="112">
        <f>ROUND(I578*H578,2)</f>
        <v>0</v>
      </c>
      <c r="BL578" s="24" t="s">
        <v>333</v>
      </c>
      <c r="BM578" s="24" t="s">
        <v>939</v>
      </c>
    </row>
    <row r="579" spans="1:47" s="1" customFormat="1" ht="27">
      <c r="A579" s="267"/>
      <c r="B579" s="268"/>
      <c r="C579" s="267"/>
      <c r="D579" s="346" t="s">
        <v>190</v>
      </c>
      <c r="E579" s="267"/>
      <c r="F579" s="366" t="s">
        <v>577</v>
      </c>
      <c r="G579" s="267"/>
      <c r="H579" s="267"/>
      <c r="I579" s="267"/>
      <c r="J579" s="267"/>
      <c r="K579" s="267"/>
      <c r="L579" s="38"/>
      <c r="M579" s="136"/>
      <c r="N579" s="39"/>
      <c r="O579" s="39"/>
      <c r="P579" s="39"/>
      <c r="Q579" s="39"/>
      <c r="R579" s="39"/>
      <c r="S579" s="39"/>
      <c r="T579" s="60"/>
      <c r="AT579" s="24" t="s">
        <v>190</v>
      </c>
      <c r="AU579" s="24" t="s">
        <v>90</v>
      </c>
    </row>
    <row r="580" spans="1:51" s="11" customFormat="1" ht="13.5">
      <c r="A580" s="344"/>
      <c r="B580" s="345"/>
      <c r="C580" s="344"/>
      <c r="D580" s="346" t="s">
        <v>171</v>
      </c>
      <c r="E580" s="347" t="s">
        <v>5</v>
      </c>
      <c r="F580" s="348" t="s">
        <v>172</v>
      </c>
      <c r="G580" s="344"/>
      <c r="H580" s="349" t="s">
        <v>5</v>
      </c>
      <c r="I580" s="344"/>
      <c r="J580" s="344"/>
      <c r="K580" s="344"/>
      <c r="L580" s="113"/>
      <c r="M580" s="116"/>
      <c r="N580" s="117"/>
      <c r="O580" s="117"/>
      <c r="P580" s="117"/>
      <c r="Q580" s="117"/>
      <c r="R580" s="117"/>
      <c r="S580" s="117"/>
      <c r="T580" s="118"/>
      <c r="AT580" s="114" t="s">
        <v>171</v>
      </c>
      <c r="AU580" s="114" t="s">
        <v>90</v>
      </c>
      <c r="AV580" s="11" t="s">
        <v>44</v>
      </c>
      <c r="AW580" s="11" t="s">
        <v>42</v>
      </c>
      <c r="AX580" s="11" t="s">
        <v>82</v>
      </c>
      <c r="AY580" s="114" t="s">
        <v>163</v>
      </c>
    </row>
    <row r="581" spans="1:51" s="11" customFormat="1" ht="13.5">
      <c r="A581" s="344"/>
      <c r="B581" s="345"/>
      <c r="C581" s="344"/>
      <c r="D581" s="346" t="s">
        <v>171</v>
      </c>
      <c r="E581" s="347" t="s">
        <v>5</v>
      </c>
      <c r="F581" s="348" t="s">
        <v>554</v>
      </c>
      <c r="G581" s="344"/>
      <c r="H581" s="349" t="s">
        <v>5</v>
      </c>
      <c r="I581" s="344"/>
      <c r="J581" s="344"/>
      <c r="K581" s="344"/>
      <c r="L581" s="113"/>
      <c r="M581" s="116"/>
      <c r="N581" s="117"/>
      <c r="O581" s="117"/>
      <c r="P581" s="117"/>
      <c r="Q581" s="117"/>
      <c r="R581" s="117"/>
      <c r="S581" s="117"/>
      <c r="T581" s="118"/>
      <c r="AT581" s="114" t="s">
        <v>171</v>
      </c>
      <c r="AU581" s="114" t="s">
        <v>90</v>
      </c>
      <c r="AV581" s="11" t="s">
        <v>44</v>
      </c>
      <c r="AW581" s="11" t="s">
        <v>42</v>
      </c>
      <c r="AX581" s="11" t="s">
        <v>82</v>
      </c>
      <c r="AY581" s="114" t="s">
        <v>163</v>
      </c>
    </row>
    <row r="582" spans="1:51" s="12" customFormat="1" ht="13.5">
      <c r="A582" s="350"/>
      <c r="B582" s="351"/>
      <c r="C582" s="350"/>
      <c r="D582" s="346" t="s">
        <v>171</v>
      </c>
      <c r="E582" s="352" t="s">
        <v>5</v>
      </c>
      <c r="F582" s="353" t="s">
        <v>926</v>
      </c>
      <c r="G582" s="350"/>
      <c r="H582" s="354">
        <v>4.74</v>
      </c>
      <c r="I582" s="350"/>
      <c r="J582" s="350"/>
      <c r="K582" s="350"/>
      <c r="L582" s="119"/>
      <c r="M582" s="122"/>
      <c r="N582" s="123"/>
      <c r="O582" s="123"/>
      <c r="P582" s="123"/>
      <c r="Q582" s="123"/>
      <c r="R582" s="123"/>
      <c r="S582" s="123"/>
      <c r="T582" s="124"/>
      <c r="AT582" s="120" t="s">
        <v>171</v>
      </c>
      <c r="AU582" s="120" t="s">
        <v>90</v>
      </c>
      <c r="AV582" s="12" t="s">
        <v>90</v>
      </c>
      <c r="AW582" s="12" t="s">
        <v>42</v>
      </c>
      <c r="AX582" s="12" t="s">
        <v>82</v>
      </c>
      <c r="AY582" s="120" t="s">
        <v>163</v>
      </c>
    </row>
    <row r="583" spans="1:51" s="12" customFormat="1" ht="13.5">
      <c r="A583" s="350"/>
      <c r="B583" s="351"/>
      <c r="C583" s="350"/>
      <c r="D583" s="346" t="s">
        <v>171</v>
      </c>
      <c r="E583" s="352" t="s">
        <v>5</v>
      </c>
      <c r="F583" s="353" t="s">
        <v>927</v>
      </c>
      <c r="G583" s="350"/>
      <c r="H583" s="354">
        <v>4.74</v>
      </c>
      <c r="I583" s="350"/>
      <c r="J583" s="350"/>
      <c r="K583" s="350"/>
      <c r="L583" s="119"/>
      <c r="M583" s="122"/>
      <c r="N583" s="123"/>
      <c r="O583" s="123"/>
      <c r="P583" s="123"/>
      <c r="Q583" s="123"/>
      <c r="R583" s="123"/>
      <c r="S583" s="123"/>
      <c r="T583" s="124"/>
      <c r="AT583" s="120" t="s">
        <v>171</v>
      </c>
      <c r="AU583" s="120" t="s">
        <v>90</v>
      </c>
      <c r="AV583" s="12" t="s">
        <v>90</v>
      </c>
      <c r="AW583" s="12" t="s">
        <v>42</v>
      </c>
      <c r="AX583" s="12" t="s">
        <v>82</v>
      </c>
      <c r="AY583" s="120" t="s">
        <v>163</v>
      </c>
    </row>
    <row r="584" spans="1:51" s="12" customFormat="1" ht="13.5">
      <c r="A584" s="350"/>
      <c r="B584" s="351"/>
      <c r="C584" s="350"/>
      <c r="D584" s="346" t="s">
        <v>171</v>
      </c>
      <c r="E584" s="352" t="s">
        <v>5</v>
      </c>
      <c r="F584" s="353" t="s">
        <v>928</v>
      </c>
      <c r="G584" s="350"/>
      <c r="H584" s="354">
        <v>4.84</v>
      </c>
      <c r="I584" s="350"/>
      <c r="J584" s="350"/>
      <c r="K584" s="350"/>
      <c r="L584" s="119"/>
      <c r="M584" s="122"/>
      <c r="N584" s="123"/>
      <c r="O584" s="123"/>
      <c r="P584" s="123"/>
      <c r="Q584" s="123"/>
      <c r="R584" s="123"/>
      <c r="S584" s="123"/>
      <c r="T584" s="124"/>
      <c r="AT584" s="120" t="s">
        <v>171</v>
      </c>
      <c r="AU584" s="120" t="s">
        <v>90</v>
      </c>
      <c r="AV584" s="12" t="s">
        <v>90</v>
      </c>
      <c r="AW584" s="12" t="s">
        <v>42</v>
      </c>
      <c r="AX584" s="12" t="s">
        <v>82</v>
      </c>
      <c r="AY584" s="120" t="s">
        <v>163</v>
      </c>
    </row>
    <row r="585" spans="1:51" s="12" customFormat="1" ht="13.5">
      <c r="A585" s="350"/>
      <c r="B585" s="351"/>
      <c r="C585" s="350"/>
      <c r="D585" s="346" t="s">
        <v>171</v>
      </c>
      <c r="E585" s="352" t="s">
        <v>5</v>
      </c>
      <c r="F585" s="353" t="s">
        <v>929</v>
      </c>
      <c r="G585" s="350"/>
      <c r="H585" s="354">
        <v>5.44</v>
      </c>
      <c r="I585" s="350"/>
      <c r="J585" s="350"/>
      <c r="K585" s="350"/>
      <c r="L585" s="119"/>
      <c r="M585" s="122"/>
      <c r="N585" s="123"/>
      <c r="O585" s="123"/>
      <c r="P585" s="123"/>
      <c r="Q585" s="123"/>
      <c r="R585" s="123"/>
      <c r="S585" s="123"/>
      <c r="T585" s="124"/>
      <c r="AT585" s="120" t="s">
        <v>171</v>
      </c>
      <c r="AU585" s="120" t="s">
        <v>90</v>
      </c>
      <c r="AV585" s="12" t="s">
        <v>90</v>
      </c>
      <c r="AW585" s="12" t="s">
        <v>42</v>
      </c>
      <c r="AX585" s="12" t="s">
        <v>82</v>
      </c>
      <c r="AY585" s="120" t="s">
        <v>163</v>
      </c>
    </row>
    <row r="586" spans="1:51" s="12" customFormat="1" ht="13.5">
      <c r="A586" s="350"/>
      <c r="B586" s="351"/>
      <c r="C586" s="350"/>
      <c r="D586" s="346" t="s">
        <v>171</v>
      </c>
      <c r="E586" s="352" t="s">
        <v>5</v>
      </c>
      <c r="F586" s="353" t="s">
        <v>930</v>
      </c>
      <c r="G586" s="350"/>
      <c r="H586" s="354">
        <v>5.44</v>
      </c>
      <c r="I586" s="350"/>
      <c r="J586" s="350"/>
      <c r="K586" s="350"/>
      <c r="L586" s="119"/>
      <c r="M586" s="122"/>
      <c r="N586" s="123"/>
      <c r="O586" s="123"/>
      <c r="P586" s="123"/>
      <c r="Q586" s="123"/>
      <c r="R586" s="123"/>
      <c r="S586" s="123"/>
      <c r="T586" s="124"/>
      <c r="AT586" s="120" t="s">
        <v>171</v>
      </c>
      <c r="AU586" s="120" t="s">
        <v>90</v>
      </c>
      <c r="AV586" s="12" t="s">
        <v>90</v>
      </c>
      <c r="AW586" s="12" t="s">
        <v>42</v>
      </c>
      <c r="AX586" s="12" t="s">
        <v>82</v>
      </c>
      <c r="AY586" s="120" t="s">
        <v>163</v>
      </c>
    </row>
    <row r="587" spans="1:51" s="12" customFormat="1" ht="13.5">
      <c r="A587" s="350"/>
      <c r="B587" s="351"/>
      <c r="C587" s="350"/>
      <c r="D587" s="346" t="s">
        <v>171</v>
      </c>
      <c r="E587" s="352" t="s">
        <v>5</v>
      </c>
      <c r="F587" s="353" t="s">
        <v>931</v>
      </c>
      <c r="G587" s="350"/>
      <c r="H587" s="354">
        <v>5.44</v>
      </c>
      <c r="I587" s="350"/>
      <c r="J587" s="350"/>
      <c r="K587" s="350"/>
      <c r="L587" s="119"/>
      <c r="M587" s="122"/>
      <c r="N587" s="123"/>
      <c r="O587" s="123"/>
      <c r="P587" s="123"/>
      <c r="Q587" s="123"/>
      <c r="R587" s="123"/>
      <c r="S587" s="123"/>
      <c r="T587" s="124"/>
      <c r="AT587" s="120" t="s">
        <v>171</v>
      </c>
      <c r="AU587" s="120" t="s">
        <v>90</v>
      </c>
      <c r="AV587" s="12" t="s">
        <v>90</v>
      </c>
      <c r="AW587" s="12" t="s">
        <v>42</v>
      </c>
      <c r="AX587" s="12" t="s">
        <v>82</v>
      </c>
      <c r="AY587" s="120" t="s">
        <v>163</v>
      </c>
    </row>
    <row r="588" spans="1:51" s="12" customFormat="1" ht="13.5">
      <c r="A588" s="350"/>
      <c r="B588" s="351"/>
      <c r="C588" s="350"/>
      <c r="D588" s="346" t="s">
        <v>171</v>
      </c>
      <c r="E588" s="352" t="s">
        <v>5</v>
      </c>
      <c r="F588" s="353" t="s">
        <v>932</v>
      </c>
      <c r="G588" s="350"/>
      <c r="H588" s="354">
        <v>4.74</v>
      </c>
      <c r="I588" s="350"/>
      <c r="J588" s="350"/>
      <c r="K588" s="350"/>
      <c r="L588" s="119"/>
      <c r="M588" s="122"/>
      <c r="N588" s="123"/>
      <c r="O588" s="123"/>
      <c r="P588" s="123"/>
      <c r="Q588" s="123"/>
      <c r="R588" s="123"/>
      <c r="S588" s="123"/>
      <c r="T588" s="124"/>
      <c r="AT588" s="120" t="s">
        <v>171</v>
      </c>
      <c r="AU588" s="120" t="s">
        <v>90</v>
      </c>
      <c r="AV588" s="12" t="s">
        <v>90</v>
      </c>
      <c r="AW588" s="12" t="s">
        <v>42</v>
      </c>
      <c r="AX588" s="12" t="s">
        <v>82</v>
      </c>
      <c r="AY588" s="120" t="s">
        <v>163</v>
      </c>
    </row>
    <row r="589" spans="1:51" s="13" customFormat="1" ht="13.5">
      <c r="A589" s="355"/>
      <c r="B589" s="356"/>
      <c r="C589" s="355"/>
      <c r="D589" s="346" t="s">
        <v>171</v>
      </c>
      <c r="E589" s="357" t="s">
        <v>5</v>
      </c>
      <c r="F589" s="358" t="s">
        <v>179</v>
      </c>
      <c r="G589" s="355"/>
      <c r="H589" s="359">
        <v>35.38</v>
      </c>
      <c r="I589" s="355"/>
      <c r="J589" s="355"/>
      <c r="K589" s="355"/>
      <c r="L589" s="125"/>
      <c r="M589" s="127"/>
      <c r="N589" s="128"/>
      <c r="O589" s="128"/>
      <c r="P589" s="128"/>
      <c r="Q589" s="128"/>
      <c r="R589" s="128"/>
      <c r="S589" s="128"/>
      <c r="T589" s="129"/>
      <c r="AT589" s="126" t="s">
        <v>171</v>
      </c>
      <c r="AU589" s="126" t="s">
        <v>90</v>
      </c>
      <c r="AV589" s="13" t="s">
        <v>93</v>
      </c>
      <c r="AW589" s="13" t="s">
        <v>42</v>
      </c>
      <c r="AX589" s="13" t="s">
        <v>82</v>
      </c>
      <c r="AY589" s="126" t="s">
        <v>163</v>
      </c>
    </row>
    <row r="590" spans="1:51" s="12" customFormat="1" ht="13.5">
      <c r="A590" s="350"/>
      <c r="B590" s="351"/>
      <c r="C590" s="350"/>
      <c r="D590" s="346" t="s">
        <v>171</v>
      </c>
      <c r="E590" s="352" t="s">
        <v>5</v>
      </c>
      <c r="F590" s="353" t="s">
        <v>933</v>
      </c>
      <c r="G590" s="350"/>
      <c r="H590" s="354">
        <v>5.44</v>
      </c>
      <c r="I590" s="350"/>
      <c r="J590" s="350"/>
      <c r="K590" s="350"/>
      <c r="L590" s="119"/>
      <c r="M590" s="122"/>
      <c r="N590" s="123"/>
      <c r="O590" s="123"/>
      <c r="P590" s="123"/>
      <c r="Q590" s="123"/>
      <c r="R590" s="123"/>
      <c r="S590" s="123"/>
      <c r="T590" s="124"/>
      <c r="AT590" s="120" t="s">
        <v>171</v>
      </c>
      <c r="AU590" s="120" t="s">
        <v>90</v>
      </c>
      <c r="AV590" s="12" t="s">
        <v>90</v>
      </c>
      <c r="AW590" s="12" t="s">
        <v>42</v>
      </c>
      <c r="AX590" s="12" t="s">
        <v>82</v>
      </c>
      <c r="AY590" s="120" t="s">
        <v>163</v>
      </c>
    </row>
    <row r="591" spans="1:51" s="12" customFormat="1" ht="13.5">
      <c r="A591" s="350"/>
      <c r="B591" s="351"/>
      <c r="C591" s="350"/>
      <c r="D591" s="346" t="s">
        <v>171</v>
      </c>
      <c r="E591" s="352" t="s">
        <v>5</v>
      </c>
      <c r="F591" s="353" t="s">
        <v>934</v>
      </c>
      <c r="G591" s="350"/>
      <c r="H591" s="354">
        <v>5.19</v>
      </c>
      <c r="I591" s="350"/>
      <c r="J591" s="350"/>
      <c r="K591" s="350"/>
      <c r="L591" s="119"/>
      <c r="M591" s="122"/>
      <c r="N591" s="123"/>
      <c r="O591" s="123"/>
      <c r="P591" s="123"/>
      <c r="Q591" s="123"/>
      <c r="R591" s="123"/>
      <c r="S591" s="123"/>
      <c r="T591" s="124"/>
      <c r="AT591" s="120" t="s">
        <v>171</v>
      </c>
      <c r="AU591" s="120" t="s">
        <v>90</v>
      </c>
      <c r="AV591" s="12" t="s">
        <v>90</v>
      </c>
      <c r="AW591" s="12" t="s">
        <v>42</v>
      </c>
      <c r="AX591" s="12" t="s">
        <v>82</v>
      </c>
      <c r="AY591" s="120" t="s">
        <v>163</v>
      </c>
    </row>
    <row r="592" spans="1:51" s="13" customFormat="1" ht="13.5">
      <c r="A592" s="355"/>
      <c r="B592" s="356"/>
      <c r="C592" s="355"/>
      <c r="D592" s="346" t="s">
        <v>171</v>
      </c>
      <c r="E592" s="357" t="s">
        <v>5</v>
      </c>
      <c r="F592" s="358" t="s">
        <v>181</v>
      </c>
      <c r="G592" s="355"/>
      <c r="H592" s="359">
        <v>10.63</v>
      </c>
      <c r="I592" s="355"/>
      <c r="J592" s="355"/>
      <c r="K592" s="355"/>
      <c r="L592" s="125"/>
      <c r="M592" s="127"/>
      <c r="N592" s="128"/>
      <c r="O592" s="128"/>
      <c r="P592" s="128"/>
      <c r="Q592" s="128"/>
      <c r="R592" s="128"/>
      <c r="S592" s="128"/>
      <c r="T592" s="129"/>
      <c r="AT592" s="126" t="s">
        <v>171</v>
      </c>
      <c r="AU592" s="126" t="s">
        <v>90</v>
      </c>
      <c r="AV592" s="13" t="s">
        <v>93</v>
      </c>
      <c r="AW592" s="13" t="s">
        <v>42</v>
      </c>
      <c r="AX592" s="13" t="s">
        <v>82</v>
      </c>
      <c r="AY592" s="126" t="s">
        <v>163</v>
      </c>
    </row>
    <row r="593" spans="1:51" s="12" customFormat="1" ht="13.5">
      <c r="A593" s="350"/>
      <c r="B593" s="351"/>
      <c r="C593" s="350"/>
      <c r="D593" s="346" t="s">
        <v>171</v>
      </c>
      <c r="E593" s="352" t="s">
        <v>5</v>
      </c>
      <c r="F593" s="353" t="s">
        <v>935</v>
      </c>
      <c r="G593" s="350"/>
      <c r="H593" s="354">
        <v>5.44</v>
      </c>
      <c r="I593" s="350"/>
      <c r="J593" s="350"/>
      <c r="K593" s="350"/>
      <c r="L593" s="119"/>
      <c r="M593" s="122"/>
      <c r="N593" s="123"/>
      <c r="O593" s="123"/>
      <c r="P593" s="123"/>
      <c r="Q593" s="123"/>
      <c r="R593" s="123"/>
      <c r="S593" s="123"/>
      <c r="T593" s="124"/>
      <c r="AT593" s="120" t="s">
        <v>171</v>
      </c>
      <c r="AU593" s="120" t="s">
        <v>90</v>
      </c>
      <c r="AV593" s="12" t="s">
        <v>90</v>
      </c>
      <c r="AW593" s="12" t="s">
        <v>42</v>
      </c>
      <c r="AX593" s="12" t="s">
        <v>82</v>
      </c>
      <c r="AY593" s="120" t="s">
        <v>163</v>
      </c>
    </row>
    <row r="594" spans="1:51" s="12" customFormat="1" ht="13.5">
      <c r="A594" s="350"/>
      <c r="B594" s="351"/>
      <c r="C594" s="350"/>
      <c r="D594" s="346" t="s">
        <v>171</v>
      </c>
      <c r="E594" s="352" t="s">
        <v>5</v>
      </c>
      <c r="F594" s="353" t="s">
        <v>936</v>
      </c>
      <c r="G594" s="350"/>
      <c r="H594" s="354">
        <v>5.44</v>
      </c>
      <c r="I594" s="350"/>
      <c r="J594" s="350"/>
      <c r="K594" s="350"/>
      <c r="L594" s="119"/>
      <c r="M594" s="122"/>
      <c r="N594" s="123"/>
      <c r="O594" s="123"/>
      <c r="P594" s="123"/>
      <c r="Q594" s="123"/>
      <c r="R594" s="123"/>
      <c r="S594" s="123"/>
      <c r="T594" s="124"/>
      <c r="AT594" s="120" t="s">
        <v>171</v>
      </c>
      <c r="AU594" s="120" t="s">
        <v>90</v>
      </c>
      <c r="AV594" s="12" t="s">
        <v>90</v>
      </c>
      <c r="AW594" s="12" t="s">
        <v>42</v>
      </c>
      <c r="AX594" s="12" t="s">
        <v>82</v>
      </c>
      <c r="AY594" s="120" t="s">
        <v>163</v>
      </c>
    </row>
    <row r="595" spans="1:51" s="12" customFormat="1" ht="13.5">
      <c r="A595" s="350"/>
      <c r="B595" s="351"/>
      <c r="C595" s="350"/>
      <c r="D595" s="346" t="s">
        <v>171</v>
      </c>
      <c r="E595" s="352" t="s">
        <v>5</v>
      </c>
      <c r="F595" s="353" t="s">
        <v>937</v>
      </c>
      <c r="G595" s="350"/>
      <c r="H595" s="354">
        <v>3.644</v>
      </c>
      <c r="I595" s="350"/>
      <c r="J595" s="350"/>
      <c r="K595" s="350"/>
      <c r="L595" s="119"/>
      <c r="M595" s="122"/>
      <c r="N595" s="123"/>
      <c r="O595" s="123"/>
      <c r="P595" s="123"/>
      <c r="Q595" s="123"/>
      <c r="R595" s="123"/>
      <c r="S595" s="123"/>
      <c r="T595" s="124"/>
      <c r="AT595" s="120" t="s">
        <v>171</v>
      </c>
      <c r="AU595" s="120" t="s">
        <v>90</v>
      </c>
      <c r="AV595" s="12" t="s">
        <v>90</v>
      </c>
      <c r="AW595" s="12" t="s">
        <v>42</v>
      </c>
      <c r="AX595" s="12" t="s">
        <v>82</v>
      </c>
      <c r="AY595" s="120" t="s">
        <v>163</v>
      </c>
    </row>
    <row r="596" spans="1:51" s="13" customFormat="1" ht="13.5">
      <c r="A596" s="355"/>
      <c r="B596" s="356"/>
      <c r="C596" s="355"/>
      <c r="D596" s="346" t="s">
        <v>171</v>
      </c>
      <c r="E596" s="357" t="s">
        <v>5</v>
      </c>
      <c r="F596" s="358" t="s">
        <v>653</v>
      </c>
      <c r="G596" s="355"/>
      <c r="H596" s="359">
        <v>14.524</v>
      </c>
      <c r="I596" s="355"/>
      <c r="J596" s="355"/>
      <c r="K596" s="355"/>
      <c r="L596" s="125"/>
      <c r="M596" s="127"/>
      <c r="N596" s="128"/>
      <c r="O596" s="128"/>
      <c r="P596" s="128"/>
      <c r="Q596" s="128"/>
      <c r="R596" s="128"/>
      <c r="S596" s="128"/>
      <c r="T596" s="129"/>
      <c r="AT596" s="126" t="s">
        <v>171</v>
      </c>
      <c r="AU596" s="126" t="s">
        <v>90</v>
      </c>
      <c r="AV596" s="13" t="s">
        <v>93</v>
      </c>
      <c r="AW596" s="13" t="s">
        <v>42</v>
      </c>
      <c r="AX596" s="13" t="s">
        <v>82</v>
      </c>
      <c r="AY596" s="126" t="s">
        <v>163</v>
      </c>
    </row>
    <row r="597" spans="1:51" s="12" customFormat="1" ht="13.5">
      <c r="A597" s="350"/>
      <c r="B597" s="351"/>
      <c r="C597" s="350"/>
      <c r="D597" s="346" t="s">
        <v>171</v>
      </c>
      <c r="E597" s="352" t="s">
        <v>5</v>
      </c>
      <c r="F597" s="353" t="s">
        <v>938</v>
      </c>
      <c r="G597" s="350"/>
      <c r="H597" s="354">
        <v>5.44</v>
      </c>
      <c r="I597" s="350"/>
      <c r="J597" s="350"/>
      <c r="K597" s="350"/>
      <c r="L597" s="119"/>
      <c r="M597" s="122"/>
      <c r="N597" s="123"/>
      <c r="O597" s="123"/>
      <c r="P597" s="123"/>
      <c r="Q597" s="123"/>
      <c r="R597" s="123"/>
      <c r="S597" s="123"/>
      <c r="T597" s="124"/>
      <c r="AT597" s="120" t="s">
        <v>171</v>
      </c>
      <c r="AU597" s="120" t="s">
        <v>90</v>
      </c>
      <c r="AV597" s="12" t="s">
        <v>90</v>
      </c>
      <c r="AW597" s="12" t="s">
        <v>42</v>
      </c>
      <c r="AX597" s="12" t="s">
        <v>82</v>
      </c>
      <c r="AY597" s="120" t="s">
        <v>163</v>
      </c>
    </row>
    <row r="598" spans="1:51" s="13" customFormat="1" ht="13.5">
      <c r="A598" s="355"/>
      <c r="B598" s="356"/>
      <c r="C598" s="355"/>
      <c r="D598" s="346" t="s">
        <v>171</v>
      </c>
      <c r="E598" s="357" t="s">
        <v>5</v>
      </c>
      <c r="F598" s="358" t="s">
        <v>792</v>
      </c>
      <c r="G598" s="355"/>
      <c r="H598" s="359">
        <v>5.44</v>
      </c>
      <c r="I598" s="355"/>
      <c r="J598" s="355"/>
      <c r="K598" s="355"/>
      <c r="L598" s="125"/>
      <c r="M598" s="127"/>
      <c r="N598" s="128"/>
      <c r="O598" s="128"/>
      <c r="P598" s="128"/>
      <c r="Q598" s="128"/>
      <c r="R598" s="128"/>
      <c r="S598" s="128"/>
      <c r="T598" s="129"/>
      <c r="AT598" s="126" t="s">
        <v>171</v>
      </c>
      <c r="AU598" s="126" t="s">
        <v>90</v>
      </c>
      <c r="AV598" s="13" t="s">
        <v>93</v>
      </c>
      <c r="AW598" s="13" t="s">
        <v>42</v>
      </c>
      <c r="AX598" s="13" t="s">
        <v>82</v>
      </c>
      <c r="AY598" s="126" t="s">
        <v>163</v>
      </c>
    </row>
    <row r="599" spans="1:51" s="14" customFormat="1" ht="13.5">
      <c r="A599" s="360"/>
      <c r="B599" s="361"/>
      <c r="C599" s="360"/>
      <c r="D599" s="362" t="s">
        <v>171</v>
      </c>
      <c r="E599" s="363" t="s">
        <v>5</v>
      </c>
      <c r="F599" s="364" t="s">
        <v>185</v>
      </c>
      <c r="G599" s="360"/>
      <c r="H599" s="365">
        <v>65.974</v>
      </c>
      <c r="I599" s="360"/>
      <c r="J599" s="360"/>
      <c r="K599" s="360"/>
      <c r="L599" s="130"/>
      <c r="M599" s="131"/>
      <c r="N599" s="132"/>
      <c r="O599" s="132"/>
      <c r="P599" s="132"/>
      <c r="Q599" s="132"/>
      <c r="R599" s="132"/>
      <c r="S599" s="132"/>
      <c r="T599" s="133"/>
      <c r="AT599" s="134" t="s">
        <v>171</v>
      </c>
      <c r="AU599" s="134" t="s">
        <v>90</v>
      </c>
      <c r="AV599" s="14" t="s">
        <v>96</v>
      </c>
      <c r="AW599" s="14" t="s">
        <v>42</v>
      </c>
      <c r="AX599" s="14" t="s">
        <v>44</v>
      </c>
      <c r="AY599" s="134" t="s">
        <v>163</v>
      </c>
    </row>
    <row r="600" spans="1:65" s="1" customFormat="1" ht="22.5" customHeight="1">
      <c r="A600" s="267"/>
      <c r="B600" s="268"/>
      <c r="C600" s="338" t="s">
        <v>550</v>
      </c>
      <c r="D600" s="338" t="s">
        <v>165</v>
      </c>
      <c r="E600" s="339" t="s">
        <v>579</v>
      </c>
      <c r="F600" s="340" t="s">
        <v>580</v>
      </c>
      <c r="G600" s="341" t="s">
        <v>188</v>
      </c>
      <c r="H600" s="342">
        <v>65.974</v>
      </c>
      <c r="I600" s="107"/>
      <c r="J600" s="343">
        <f>ROUND(I600*H600,2)</f>
        <v>0</v>
      </c>
      <c r="K600" s="340" t="s">
        <v>169</v>
      </c>
      <c r="L600" s="38"/>
      <c r="M600" s="108" t="s">
        <v>5</v>
      </c>
      <c r="N600" s="109" t="s">
        <v>53</v>
      </c>
      <c r="O600" s="39"/>
      <c r="P600" s="110">
        <f>O600*H600</f>
        <v>0</v>
      </c>
      <c r="Q600" s="110">
        <v>0</v>
      </c>
      <c r="R600" s="110">
        <f>Q600*H600</f>
        <v>0</v>
      </c>
      <c r="S600" s="110">
        <v>0</v>
      </c>
      <c r="T600" s="111">
        <f>S600*H600</f>
        <v>0</v>
      </c>
      <c r="AR600" s="24" t="s">
        <v>333</v>
      </c>
      <c r="AT600" s="24" t="s">
        <v>165</v>
      </c>
      <c r="AU600" s="24" t="s">
        <v>90</v>
      </c>
      <c r="AY600" s="24" t="s">
        <v>163</v>
      </c>
      <c r="BE600" s="112">
        <f>IF(N600="základní",J600,0)</f>
        <v>0</v>
      </c>
      <c r="BF600" s="112">
        <f>IF(N600="snížená",J600,0)</f>
        <v>0</v>
      </c>
      <c r="BG600" s="112">
        <f>IF(N600="zákl. přenesená",J600,0)</f>
        <v>0</v>
      </c>
      <c r="BH600" s="112">
        <f>IF(N600="sníž. přenesená",J600,0)</f>
        <v>0</v>
      </c>
      <c r="BI600" s="112">
        <f>IF(N600="nulová",J600,0)</f>
        <v>0</v>
      </c>
      <c r="BJ600" s="24" t="s">
        <v>44</v>
      </c>
      <c r="BK600" s="112">
        <f>ROUND(I600*H600,2)</f>
        <v>0</v>
      </c>
      <c r="BL600" s="24" t="s">
        <v>333</v>
      </c>
      <c r="BM600" s="24" t="s">
        <v>940</v>
      </c>
    </row>
    <row r="601" spans="1:65" s="1" customFormat="1" ht="31.5" customHeight="1">
      <c r="A601" s="267"/>
      <c r="B601" s="268"/>
      <c r="C601" s="338" t="s">
        <v>573</v>
      </c>
      <c r="D601" s="338" t="s">
        <v>165</v>
      </c>
      <c r="E601" s="339" t="s">
        <v>583</v>
      </c>
      <c r="F601" s="340" t="s">
        <v>584</v>
      </c>
      <c r="G601" s="341" t="s">
        <v>221</v>
      </c>
      <c r="H601" s="342">
        <v>131.948</v>
      </c>
      <c r="I601" s="107"/>
      <c r="J601" s="343">
        <f>ROUND(I601*H601,2)</f>
        <v>0</v>
      </c>
      <c r="K601" s="340" t="s">
        <v>169</v>
      </c>
      <c r="L601" s="38"/>
      <c r="M601" s="108" t="s">
        <v>5</v>
      </c>
      <c r="N601" s="109" t="s">
        <v>53</v>
      </c>
      <c r="O601" s="39"/>
      <c r="P601" s="110">
        <f>O601*H601</f>
        <v>0</v>
      </c>
      <c r="Q601" s="110">
        <v>0</v>
      </c>
      <c r="R601" s="110">
        <f>Q601*H601</f>
        <v>0</v>
      </c>
      <c r="S601" s="110">
        <v>0</v>
      </c>
      <c r="T601" s="111">
        <f>S601*H601</f>
        <v>0</v>
      </c>
      <c r="AR601" s="24" t="s">
        <v>333</v>
      </c>
      <c r="AT601" s="24" t="s">
        <v>165</v>
      </c>
      <c r="AU601" s="24" t="s">
        <v>90</v>
      </c>
      <c r="AY601" s="24" t="s">
        <v>163</v>
      </c>
      <c r="BE601" s="112">
        <f>IF(N601="základní",J601,0)</f>
        <v>0</v>
      </c>
      <c r="BF601" s="112">
        <f>IF(N601="snížená",J601,0)</f>
        <v>0</v>
      </c>
      <c r="BG601" s="112">
        <f>IF(N601="zákl. přenesená",J601,0)</f>
        <v>0</v>
      </c>
      <c r="BH601" s="112">
        <f>IF(N601="sníž. přenesená",J601,0)</f>
        <v>0</v>
      </c>
      <c r="BI601" s="112">
        <f>IF(N601="nulová",J601,0)</f>
        <v>0</v>
      </c>
      <c r="BJ601" s="24" t="s">
        <v>44</v>
      </c>
      <c r="BK601" s="112">
        <f>ROUND(I601*H601,2)</f>
        <v>0</v>
      </c>
      <c r="BL601" s="24" t="s">
        <v>333</v>
      </c>
      <c r="BM601" s="24" t="s">
        <v>941</v>
      </c>
    </row>
    <row r="602" spans="1:47" s="1" customFormat="1" ht="40.5">
      <c r="A602" s="267"/>
      <c r="B602" s="268"/>
      <c r="C602" s="267"/>
      <c r="D602" s="346" t="s">
        <v>190</v>
      </c>
      <c r="E602" s="267"/>
      <c r="F602" s="366" t="s">
        <v>586</v>
      </c>
      <c r="G602" s="267"/>
      <c r="H602" s="267"/>
      <c r="I602" s="267"/>
      <c r="J602" s="267"/>
      <c r="K602" s="267"/>
      <c r="L602" s="38"/>
      <c r="M602" s="136"/>
      <c r="N602" s="39"/>
      <c r="O602" s="39"/>
      <c r="P602" s="39"/>
      <c r="Q602" s="39"/>
      <c r="R602" s="39"/>
      <c r="S602" s="39"/>
      <c r="T602" s="60"/>
      <c r="AT602" s="24" t="s">
        <v>190</v>
      </c>
      <c r="AU602" s="24" t="s">
        <v>90</v>
      </c>
    </row>
    <row r="603" spans="1:51" s="11" customFormat="1" ht="13.5">
      <c r="A603" s="344"/>
      <c r="B603" s="345"/>
      <c r="C603" s="344"/>
      <c r="D603" s="346" t="s">
        <v>171</v>
      </c>
      <c r="E603" s="347" t="s">
        <v>5</v>
      </c>
      <c r="F603" s="348" t="s">
        <v>172</v>
      </c>
      <c r="G603" s="344"/>
      <c r="H603" s="349" t="s">
        <v>5</v>
      </c>
      <c r="I603" s="344"/>
      <c r="J603" s="344"/>
      <c r="K603" s="344"/>
      <c r="L603" s="113"/>
      <c r="M603" s="116"/>
      <c r="N603" s="117"/>
      <c r="O603" s="117"/>
      <c r="P603" s="117"/>
      <c r="Q603" s="117"/>
      <c r="R603" s="117"/>
      <c r="S603" s="117"/>
      <c r="T603" s="118"/>
      <c r="AT603" s="114" t="s">
        <v>171</v>
      </c>
      <c r="AU603" s="114" t="s">
        <v>90</v>
      </c>
      <c r="AV603" s="11" t="s">
        <v>44</v>
      </c>
      <c r="AW603" s="11" t="s">
        <v>42</v>
      </c>
      <c r="AX603" s="11" t="s">
        <v>82</v>
      </c>
      <c r="AY603" s="114" t="s">
        <v>163</v>
      </c>
    </row>
    <row r="604" spans="1:51" s="11" customFormat="1" ht="13.5">
      <c r="A604" s="344"/>
      <c r="B604" s="345"/>
      <c r="C604" s="344"/>
      <c r="D604" s="346" t="s">
        <v>171</v>
      </c>
      <c r="E604" s="347" t="s">
        <v>5</v>
      </c>
      <c r="F604" s="348" t="s">
        <v>223</v>
      </c>
      <c r="G604" s="344"/>
      <c r="H604" s="349" t="s">
        <v>5</v>
      </c>
      <c r="I604" s="344"/>
      <c r="J604" s="344"/>
      <c r="K604" s="344"/>
      <c r="L604" s="113"/>
      <c r="M604" s="116"/>
      <c r="N604" s="117"/>
      <c r="O604" s="117"/>
      <c r="P604" s="117"/>
      <c r="Q604" s="117"/>
      <c r="R604" s="117"/>
      <c r="S604" s="117"/>
      <c r="T604" s="118"/>
      <c r="AT604" s="114" t="s">
        <v>171</v>
      </c>
      <c r="AU604" s="114" t="s">
        <v>90</v>
      </c>
      <c r="AV604" s="11" t="s">
        <v>44</v>
      </c>
      <c r="AW604" s="11" t="s">
        <v>42</v>
      </c>
      <c r="AX604" s="11" t="s">
        <v>82</v>
      </c>
      <c r="AY604" s="114" t="s">
        <v>163</v>
      </c>
    </row>
    <row r="605" spans="1:51" s="12" customFormat="1" ht="13.5">
      <c r="A605" s="350"/>
      <c r="B605" s="351"/>
      <c r="C605" s="350"/>
      <c r="D605" s="346" t="s">
        <v>171</v>
      </c>
      <c r="E605" s="352" t="s">
        <v>5</v>
      </c>
      <c r="F605" s="353" t="s">
        <v>810</v>
      </c>
      <c r="G605" s="350"/>
      <c r="H605" s="354">
        <v>9.48</v>
      </c>
      <c r="I605" s="350"/>
      <c r="J605" s="350"/>
      <c r="K605" s="350"/>
      <c r="L605" s="119"/>
      <c r="M605" s="122"/>
      <c r="N605" s="123"/>
      <c r="O605" s="123"/>
      <c r="P605" s="123"/>
      <c r="Q605" s="123"/>
      <c r="R605" s="123"/>
      <c r="S605" s="123"/>
      <c r="T605" s="124"/>
      <c r="AT605" s="120" t="s">
        <v>171</v>
      </c>
      <c r="AU605" s="120" t="s">
        <v>90</v>
      </c>
      <c r="AV605" s="12" t="s">
        <v>90</v>
      </c>
      <c r="AW605" s="12" t="s">
        <v>42</v>
      </c>
      <c r="AX605" s="12" t="s">
        <v>82</v>
      </c>
      <c r="AY605" s="120" t="s">
        <v>163</v>
      </c>
    </row>
    <row r="606" spans="1:51" s="12" customFormat="1" ht="13.5">
      <c r="A606" s="350"/>
      <c r="B606" s="351"/>
      <c r="C606" s="350"/>
      <c r="D606" s="346" t="s">
        <v>171</v>
      </c>
      <c r="E606" s="352" t="s">
        <v>5</v>
      </c>
      <c r="F606" s="353" t="s">
        <v>811</v>
      </c>
      <c r="G606" s="350"/>
      <c r="H606" s="354">
        <v>9.48</v>
      </c>
      <c r="I606" s="350"/>
      <c r="J606" s="350"/>
      <c r="K606" s="350"/>
      <c r="L606" s="119"/>
      <c r="M606" s="122"/>
      <c r="N606" s="123"/>
      <c r="O606" s="123"/>
      <c r="P606" s="123"/>
      <c r="Q606" s="123"/>
      <c r="R606" s="123"/>
      <c r="S606" s="123"/>
      <c r="T606" s="124"/>
      <c r="AT606" s="120" t="s">
        <v>171</v>
      </c>
      <c r="AU606" s="120" t="s">
        <v>90</v>
      </c>
      <c r="AV606" s="12" t="s">
        <v>90</v>
      </c>
      <c r="AW606" s="12" t="s">
        <v>42</v>
      </c>
      <c r="AX606" s="12" t="s">
        <v>82</v>
      </c>
      <c r="AY606" s="120" t="s">
        <v>163</v>
      </c>
    </row>
    <row r="607" spans="1:51" s="12" customFormat="1" ht="13.5">
      <c r="A607" s="350"/>
      <c r="B607" s="351"/>
      <c r="C607" s="350"/>
      <c r="D607" s="346" t="s">
        <v>171</v>
      </c>
      <c r="E607" s="352" t="s">
        <v>5</v>
      </c>
      <c r="F607" s="353" t="s">
        <v>812</v>
      </c>
      <c r="G607" s="350"/>
      <c r="H607" s="354">
        <v>9.68</v>
      </c>
      <c r="I607" s="350"/>
      <c r="J607" s="350"/>
      <c r="K607" s="350"/>
      <c r="L607" s="119"/>
      <c r="M607" s="122"/>
      <c r="N607" s="123"/>
      <c r="O607" s="123"/>
      <c r="P607" s="123"/>
      <c r="Q607" s="123"/>
      <c r="R607" s="123"/>
      <c r="S607" s="123"/>
      <c r="T607" s="124"/>
      <c r="AT607" s="120" t="s">
        <v>171</v>
      </c>
      <c r="AU607" s="120" t="s">
        <v>90</v>
      </c>
      <c r="AV607" s="12" t="s">
        <v>90</v>
      </c>
      <c r="AW607" s="12" t="s">
        <v>42</v>
      </c>
      <c r="AX607" s="12" t="s">
        <v>82</v>
      </c>
      <c r="AY607" s="120" t="s">
        <v>163</v>
      </c>
    </row>
    <row r="608" spans="1:51" s="12" customFormat="1" ht="13.5">
      <c r="A608" s="350"/>
      <c r="B608" s="351"/>
      <c r="C608" s="350"/>
      <c r="D608" s="346" t="s">
        <v>171</v>
      </c>
      <c r="E608" s="352" t="s">
        <v>5</v>
      </c>
      <c r="F608" s="353" t="s">
        <v>813</v>
      </c>
      <c r="G608" s="350"/>
      <c r="H608" s="354">
        <v>10.88</v>
      </c>
      <c r="I608" s="350"/>
      <c r="J608" s="350"/>
      <c r="K608" s="350"/>
      <c r="L608" s="119"/>
      <c r="M608" s="122"/>
      <c r="N608" s="123"/>
      <c r="O608" s="123"/>
      <c r="P608" s="123"/>
      <c r="Q608" s="123"/>
      <c r="R608" s="123"/>
      <c r="S608" s="123"/>
      <c r="T608" s="124"/>
      <c r="AT608" s="120" t="s">
        <v>171</v>
      </c>
      <c r="AU608" s="120" t="s">
        <v>90</v>
      </c>
      <c r="AV608" s="12" t="s">
        <v>90</v>
      </c>
      <c r="AW608" s="12" t="s">
        <v>42</v>
      </c>
      <c r="AX608" s="12" t="s">
        <v>82</v>
      </c>
      <c r="AY608" s="120" t="s">
        <v>163</v>
      </c>
    </row>
    <row r="609" spans="1:51" s="12" customFormat="1" ht="13.5">
      <c r="A609" s="350"/>
      <c r="B609" s="351"/>
      <c r="C609" s="350"/>
      <c r="D609" s="346" t="s">
        <v>171</v>
      </c>
      <c r="E609" s="352" t="s">
        <v>5</v>
      </c>
      <c r="F609" s="353" t="s">
        <v>814</v>
      </c>
      <c r="G609" s="350"/>
      <c r="H609" s="354">
        <v>10.88</v>
      </c>
      <c r="I609" s="350"/>
      <c r="J609" s="350"/>
      <c r="K609" s="350"/>
      <c r="L609" s="119"/>
      <c r="M609" s="122"/>
      <c r="N609" s="123"/>
      <c r="O609" s="123"/>
      <c r="P609" s="123"/>
      <c r="Q609" s="123"/>
      <c r="R609" s="123"/>
      <c r="S609" s="123"/>
      <c r="T609" s="124"/>
      <c r="AT609" s="120" t="s">
        <v>171</v>
      </c>
      <c r="AU609" s="120" t="s">
        <v>90</v>
      </c>
      <c r="AV609" s="12" t="s">
        <v>90</v>
      </c>
      <c r="AW609" s="12" t="s">
        <v>42</v>
      </c>
      <c r="AX609" s="12" t="s">
        <v>82</v>
      </c>
      <c r="AY609" s="120" t="s">
        <v>163</v>
      </c>
    </row>
    <row r="610" spans="1:51" s="12" customFormat="1" ht="13.5">
      <c r="A610" s="350"/>
      <c r="B610" s="351"/>
      <c r="C610" s="350"/>
      <c r="D610" s="346" t="s">
        <v>171</v>
      </c>
      <c r="E610" s="352" t="s">
        <v>5</v>
      </c>
      <c r="F610" s="353" t="s">
        <v>815</v>
      </c>
      <c r="G610" s="350"/>
      <c r="H610" s="354">
        <v>10.88</v>
      </c>
      <c r="I610" s="350"/>
      <c r="J610" s="350"/>
      <c r="K610" s="350"/>
      <c r="L610" s="119"/>
      <c r="M610" s="122"/>
      <c r="N610" s="123"/>
      <c r="O610" s="123"/>
      <c r="P610" s="123"/>
      <c r="Q610" s="123"/>
      <c r="R610" s="123"/>
      <c r="S610" s="123"/>
      <c r="T610" s="124"/>
      <c r="AT610" s="120" t="s">
        <v>171</v>
      </c>
      <c r="AU610" s="120" t="s">
        <v>90</v>
      </c>
      <c r="AV610" s="12" t="s">
        <v>90</v>
      </c>
      <c r="AW610" s="12" t="s">
        <v>42</v>
      </c>
      <c r="AX610" s="12" t="s">
        <v>82</v>
      </c>
      <c r="AY610" s="120" t="s">
        <v>163</v>
      </c>
    </row>
    <row r="611" spans="1:51" s="12" customFormat="1" ht="13.5">
      <c r="A611" s="350"/>
      <c r="B611" s="351"/>
      <c r="C611" s="350"/>
      <c r="D611" s="346" t="s">
        <v>171</v>
      </c>
      <c r="E611" s="352" t="s">
        <v>5</v>
      </c>
      <c r="F611" s="353" t="s">
        <v>816</v>
      </c>
      <c r="G611" s="350"/>
      <c r="H611" s="354">
        <v>9.48</v>
      </c>
      <c r="I611" s="350"/>
      <c r="J611" s="350"/>
      <c r="K611" s="350"/>
      <c r="L611" s="119"/>
      <c r="M611" s="122"/>
      <c r="N611" s="123"/>
      <c r="O611" s="123"/>
      <c r="P611" s="123"/>
      <c r="Q611" s="123"/>
      <c r="R611" s="123"/>
      <c r="S611" s="123"/>
      <c r="T611" s="124"/>
      <c r="AT611" s="120" t="s">
        <v>171</v>
      </c>
      <c r="AU611" s="120" t="s">
        <v>90</v>
      </c>
      <c r="AV611" s="12" t="s">
        <v>90</v>
      </c>
      <c r="AW611" s="12" t="s">
        <v>42</v>
      </c>
      <c r="AX611" s="12" t="s">
        <v>82</v>
      </c>
      <c r="AY611" s="120" t="s">
        <v>163</v>
      </c>
    </row>
    <row r="612" spans="1:51" s="13" customFormat="1" ht="13.5">
      <c r="A612" s="355"/>
      <c r="B612" s="356"/>
      <c r="C612" s="355"/>
      <c r="D612" s="346" t="s">
        <v>171</v>
      </c>
      <c r="E612" s="357" t="s">
        <v>5</v>
      </c>
      <c r="F612" s="358" t="s">
        <v>179</v>
      </c>
      <c r="G612" s="355"/>
      <c r="H612" s="359">
        <v>70.76</v>
      </c>
      <c r="I612" s="355"/>
      <c r="J612" s="355"/>
      <c r="K612" s="355"/>
      <c r="L612" s="125"/>
      <c r="M612" s="127"/>
      <c r="N612" s="128"/>
      <c r="O612" s="128"/>
      <c r="P612" s="128"/>
      <c r="Q612" s="128"/>
      <c r="R612" s="128"/>
      <c r="S612" s="128"/>
      <c r="T612" s="129"/>
      <c r="AT612" s="126" t="s">
        <v>171</v>
      </c>
      <c r="AU612" s="126" t="s">
        <v>90</v>
      </c>
      <c r="AV612" s="13" t="s">
        <v>93</v>
      </c>
      <c r="AW612" s="13" t="s">
        <v>42</v>
      </c>
      <c r="AX612" s="13" t="s">
        <v>82</v>
      </c>
      <c r="AY612" s="126" t="s">
        <v>163</v>
      </c>
    </row>
    <row r="613" spans="1:51" s="12" customFormat="1" ht="13.5">
      <c r="A613" s="350"/>
      <c r="B613" s="351"/>
      <c r="C613" s="350"/>
      <c r="D613" s="346" t="s">
        <v>171</v>
      </c>
      <c r="E613" s="352" t="s">
        <v>5</v>
      </c>
      <c r="F613" s="353" t="s">
        <v>817</v>
      </c>
      <c r="G613" s="350"/>
      <c r="H613" s="354">
        <v>10.88</v>
      </c>
      <c r="I613" s="350"/>
      <c r="J613" s="350"/>
      <c r="K613" s="350"/>
      <c r="L613" s="119"/>
      <c r="M613" s="122"/>
      <c r="N613" s="123"/>
      <c r="O613" s="123"/>
      <c r="P613" s="123"/>
      <c r="Q613" s="123"/>
      <c r="R613" s="123"/>
      <c r="S613" s="123"/>
      <c r="T613" s="124"/>
      <c r="AT613" s="120" t="s">
        <v>171</v>
      </c>
      <c r="AU613" s="120" t="s">
        <v>90</v>
      </c>
      <c r="AV613" s="12" t="s">
        <v>90</v>
      </c>
      <c r="AW613" s="12" t="s">
        <v>42</v>
      </c>
      <c r="AX613" s="12" t="s">
        <v>82</v>
      </c>
      <c r="AY613" s="120" t="s">
        <v>163</v>
      </c>
    </row>
    <row r="614" spans="1:51" s="12" customFormat="1" ht="13.5">
      <c r="A614" s="350"/>
      <c r="B614" s="351"/>
      <c r="C614" s="350"/>
      <c r="D614" s="346" t="s">
        <v>171</v>
      </c>
      <c r="E614" s="352" t="s">
        <v>5</v>
      </c>
      <c r="F614" s="353" t="s">
        <v>818</v>
      </c>
      <c r="G614" s="350"/>
      <c r="H614" s="354">
        <v>10.38</v>
      </c>
      <c r="I614" s="350"/>
      <c r="J614" s="350"/>
      <c r="K614" s="350"/>
      <c r="L614" s="119"/>
      <c r="M614" s="122"/>
      <c r="N614" s="123"/>
      <c r="O614" s="123"/>
      <c r="P614" s="123"/>
      <c r="Q614" s="123"/>
      <c r="R614" s="123"/>
      <c r="S614" s="123"/>
      <c r="T614" s="124"/>
      <c r="AT614" s="120" t="s">
        <v>171</v>
      </c>
      <c r="AU614" s="120" t="s">
        <v>90</v>
      </c>
      <c r="AV614" s="12" t="s">
        <v>90</v>
      </c>
      <c r="AW614" s="12" t="s">
        <v>42</v>
      </c>
      <c r="AX614" s="12" t="s">
        <v>82</v>
      </c>
      <c r="AY614" s="120" t="s">
        <v>163</v>
      </c>
    </row>
    <row r="615" spans="1:51" s="13" customFormat="1" ht="13.5">
      <c r="A615" s="355"/>
      <c r="B615" s="356"/>
      <c r="C615" s="355"/>
      <c r="D615" s="346" t="s">
        <v>171</v>
      </c>
      <c r="E615" s="357" t="s">
        <v>5</v>
      </c>
      <c r="F615" s="358" t="s">
        <v>181</v>
      </c>
      <c r="G615" s="355"/>
      <c r="H615" s="359">
        <v>21.26</v>
      </c>
      <c r="I615" s="355"/>
      <c r="J615" s="355"/>
      <c r="K615" s="355"/>
      <c r="L615" s="125"/>
      <c r="M615" s="127"/>
      <c r="N615" s="128"/>
      <c r="O615" s="128"/>
      <c r="P615" s="128"/>
      <c r="Q615" s="128"/>
      <c r="R615" s="128"/>
      <c r="S615" s="128"/>
      <c r="T615" s="129"/>
      <c r="AT615" s="126" t="s">
        <v>171</v>
      </c>
      <c r="AU615" s="126" t="s">
        <v>90</v>
      </c>
      <c r="AV615" s="13" t="s">
        <v>93</v>
      </c>
      <c r="AW615" s="13" t="s">
        <v>42</v>
      </c>
      <c r="AX615" s="13" t="s">
        <v>82</v>
      </c>
      <c r="AY615" s="126" t="s">
        <v>163</v>
      </c>
    </row>
    <row r="616" spans="1:51" s="12" customFormat="1" ht="13.5">
      <c r="A616" s="350"/>
      <c r="B616" s="351"/>
      <c r="C616" s="350"/>
      <c r="D616" s="346" t="s">
        <v>171</v>
      </c>
      <c r="E616" s="352" t="s">
        <v>5</v>
      </c>
      <c r="F616" s="353" t="s">
        <v>819</v>
      </c>
      <c r="G616" s="350"/>
      <c r="H616" s="354">
        <v>10.88</v>
      </c>
      <c r="I616" s="350"/>
      <c r="J616" s="350"/>
      <c r="K616" s="350"/>
      <c r="L616" s="119"/>
      <c r="M616" s="122"/>
      <c r="N616" s="123"/>
      <c r="O616" s="123"/>
      <c r="P616" s="123"/>
      <c r="Q616" s="123"/>
      <c r="R616" s="123"/>
      <c r="S616" s="123"/>
      <c r="T616" s="124"/>
      <c r="AT616" s="120" t="s">
        <v>171</v>
      </c>
      <c r="AU616" s="120" t="s">
        <v>90</v>
      </c>
      <c r="AV616" s="12" t="s">
        <v>90</v>
      </c>
      <c r="AW616" s="12" t="s">
        <v>42</v>
      </c>
      <c r="AX616" s="12" t="s">
        <v>82</v>
      </c>
      <c r="AY616" s="120" t="s">
        <v>163</v>
      </c>
    </row>
    <row r="617" spans="1:51" s="12" customFormat="1" ht="13.5">
      <c r="A617" s="350"/>
      <c r="B617" s="351"/>
      <c r="C617" s="350"/>
      <c r="D617" s="346" t="s">
        <v>171</v>
      </c>
      <c r="E617" s="352" t="s">
        <v>5</v>
      </c>
      <c r="F617" s="353" t="s">
        <v>820</v>
      </c>
      <c r="G617" s="350"/>
      <c r="H617" s="354">
        <v>10.88</v>
      </c>
      <c r="I617" s="350"/>
      <c r="J617" s="350"/>
      <c r="K617" s="350"/>
      <c r="L617" s="119"/>
      <c r="M617" s="122"/>
      <c r="N617" s="123"/>
      <c r="O617" s="123"/>
      <c r="P617" s="123"/>
      <c r="Q617" s="123"/>
      <c r="R617" s="123"/>
      <c r="S617" s="123"/>
      <c r="T617" s="124"/>
      <c r="AT617" s="120" t="s">
        <v>171</v>
      </c>
      <c r="AU617" s="120" t="s">
        <v>90</v>
      </c>
      <c r="AV617" s="12" t="s">
        <v>90</v>
      </c>
      <c r="AW617" s="12" t="s">
        <v>42</v>
      </c>
      <c r="AX617" s="12" t="s">
        <v>82</v>
      </c>
      <c r="AY617" s="120" t="s">
        <v>163</v>
      </c>
    </row>
    <row r="618" spans="1:51" s="12" customFormat="1" ht="13.5">
      <c r="A618" s="350"/>
      <c r="B618" s="351"/>
      <c r="C618" s="350"/>
      <c r="D618" s="346" t="s">
        <v>171</v>
      </c>
      <c r="E618" s="352" t="s">
        <v>5</v>
      </c>
      <c r="F618" s="353" t="s">
        <v>821</v>
      </c>
      <c r="G618" s="350"/>
      <c r="H618" s="354">
        <v>7.288</v>
      </c>
      <c r="I618" s="350"/>
      <c r="J618" s="350"/>
      <c r="K618" s="350"/>
      <c r="L618" s="119"/>
      <c r="M618" s="122"/>
      <c r="N618" s="123"/>
      <c r="O618" s="123"/>
      <c r="P618" s="123"/>
      <c r="Q618" s="123"/>
      <c r="R618" s="123"/>
      <c r="S618" s="123"/>
      <c r="T618" s="124"/>
      <c r="AT618" s="120" t="s">
        <v>171</v>
      </c>
      <c r="AU618" s="120" t="s">
        <v>90</v>
      </c>
      <c r="AV618" s="12" t="s">
        <v>90</v>
      </c>
      <c r="AW618" s="12" t="s">
        <v>42</v>
      </c>
      <c r="AX618" s="12" t="s">
        <v>82</v>
      </c>
      <c r="AY618" s="120" t="s">
        <v>163</v>
      </c>
    </row>
    <row r="619" spans="1:51" s="13" customFormat="1" ht="13.5">
      <c r="A619" s="355"/>
      <c r="B619" s="356"/>
      <c r="C619" s="355"/>
      <c r="D619" s="346" t="s">
        <v>171</v>
      </c>
      <c r="E619" s="357" t="s">
        <v>5</v>
      </c>
      <c r="F619" s="358" t="s">
        <v>653</v>
      </c>
      <c r="G619" s="355"/>
      <c r="H619" s="359">
        <v>29.048</v>
      </c>
      <c r="I619" s="355"/>
      <c r="J619" s="355"/>
      <c r="K619" s="355"/>
      <c r="L619" s="125"/>
      <c r="M619" s="127"/>
      <c r="N619" s="128"/>
      <c r="O619" s="128"/>
      <c r="P619" s="128"/>
      <c r="Q619" s="128"/>
      <c r="R619" s="128"/>
      <c r="S619" s="128"/>
      <c r="T619" s="129"/>
      <c r="AT619" s="126" t="s">
        <v>171</v>
      </c>
      <c r="AU619" s="126" t="s">
        <v>90</v>
      </c>
      <c r="AV619" s="13" t="s">
        <v>93</v>
      </c>
      <c r="AW619" s="13" t="s">
        <v>42</v>
      </c>
      <c r="AX619" s="13" t="s">
        <v>82</v>
      </c>
      <c r="AY619" s="126" t="s">
        <v>163</v>
      </c>
    </row>
    <row r="620" spans="1:51" s="12" customFormat="1" ht="13.5">
      <c r="A620" s="350"/>
      <c r="B620" s="351"/>
      <c r="C620" s="350"/>
      <c r="D620" s="346" t="s">
        <v>171</v>
      </c>
      <c r="E620" s="352" t="s">
        <v>5</v>
      </c>
      <c r="F620" s="353" t="s">
        <v>822</v>
      </c>
      <c r="G620" s="350"/>
      <c r="H620" s="354">
        <v>10.88</v>
      </c>
      <c r="I620" s="350"/>
      <c r="J620" s="350"/>
      <c r="K620" s="350"/>
      <c r="L620" s="119"/>
      <c r="M620" s="122"/>
      <c r="N620" s="123"/>
      <c r="O620" s="123"/>
      <c r="P620" s="123"/>
      <c r="Q620" s="123"/>
      <c r="R620" s="123"/>
      <c r="S620" s="123"/>
      <c r="T620" s="124"/>
      <c r="AT620" s="120" t="s">
        <v>171</v>
      </c>
      <c r="AU620" s="120" t="s">
        <v>90</v>
      </c>
      <c r="AV620" s="12" t="s">
        <v>90</v>
      </c>
      <c r="AW620" s="12" t="s">
        <v>42</v>
      </c>
      <c r="AX620" s="12" t="s">
        <v>82</v>
      </c>
      <c r="AY620" s="120" t="s">
        <v>163</v>
      </c>
    </row>
    <row r="621" spans="1:51" s="13" customFormat="1" ht="13.5">
      <c r="A621" s="355"/>
      <c r="B621" s="356"/>
      <c r="C621" s="355"/>
      <c r="D621" s="346" t="s">
        <v>171</v>
      </c>
      <c r="E621" s="357" t="s">
        <v>5</v>
      </c>
      <c r="F621" s="358" t="s">
        <v>792</v>
      </c>
      <c r="G621" s="355"/>
      <c r="H621" s="359">
        <v>10.88</v>
      </c>
      <c r="I621" s="355"/>
      <c r="J621" s="355"/>
      <c r="K621" s="355"/>
      <c r="L621" s="125"/>
      <c r="M621" s="127"/>
      <c r="N621" s="128"/>
      <c r="O621" s="128"/>
      <c r="P621" s="128"/>
      <c r="Q621" s="128"/>
      <c r="R621" s="128"/>
      <c r="S621" s="128"/>
      <c r="T621" s="129"/>
      <c r="AT621" s="126" t="s">
        <v>171</v>
      </c>
      <c r="AU621" s="126" t="s">
        <v>90</v>
      </c>
      <c r="AV621" s="13" t="s">
        <v>93</v>
      </c>
      <c r="AW621" s="13" t="s">
        <v>42</v>
      </c>
      <c r="AX621" s="13" t="s">
        <v>82</v>
      </c>
      <c r="AY621" s="126" t="s">
        <v>163</v>
      </c>
    </row>
    <row r="622" spans="1:51" s="14" customFormat="1" ht="13.5">
      <c r="A622" s="360"/>
      <c r="B622" s="361"/>
      <c r="C622" s="360"/>
      <c r="D622" s="362" t="s">
        <v>171</v>
      </c>
      <c r="E622" s="363" t="s">
        <v>5</v>
      </c>
      <c r="F622" s="364" t="s">
        <v>185</v>
      </c>
      <c r="G622" s="360"/>
      <c r="H622" s="365">
        <v>131.948</v>
      </c>
      <c r="I622" s="360"/>
      <c r="J622" s="360"/>
      <c r="K622" s="360"/>
      <c r="L622" s="130"/>
      <c r="M622" s="131"/>
      <c r="N622" s="132"/>
      <c r="O622" s="132"/>
      <c r="P622" s="132"/>
      <c r="Q622" s="132"/>
      <c r="R622" s="132"/>
      <c r="S622" s="132"/>
      <c r="T622" s="133"/>
      <c r="AT622" s="134" t="s">
        <v>171</v>
      </c>
      <c r="AU622" s="134" t="s">
        <v>90</v>
      </c>
      <c r="AV622" s="14" t="s">
        <v>96</v>
      </c>
      <c r="AW622" s="14" t="s">
        <v>42</v>
      </c>
      <c r="AX622" s="14" t="s">
        <v>44</v>
      </c>
      <c r="AY622" s="134" t="s">
        <v>163</v>
      </c>
    </row>
    <row r="623" spans="1:65" s="1" customFormat="1" ht="22.5" customHeight="1">
      <c r="A623" s="267"/>
      <c r="B623" s="268"/>
      <c r="C623" s="367" t="s">
        <v>578</v>
      </c>
      <c r="D623" s="367" t="s">
        <v>256</v>
      </c>
      <c r="E623" s="368" t="s">
        <v>588</v>
      </c>
      <c r="F623" s="369" t="s">
        <v>589</v>
      </c>
      <c r="G623" s="370" t="s">
        <v>221</v>
      </c>
      <c r="H623" s="371">
        <v>138.545</v>
      </c>
      <c r="I623" s="137"/>
      <c r="J623" s="372">
        <f>ROUND(I623*H623,2)</f>
        <v>0</v>
      </c>
      <c r="K623" s="369" t="s">
        <v>169</v>
      </c>
      <c r="L623" s="138"/>
      <c r="M623" s="139" t="s">
        <v>5</v>
      </c>
      <c r="N623" s="140" t="s">
        <v>53</v>
      </c>
      <c r="O623" s="39"/>
      <c r="P623" s="110">
        <f>O623*H623</f>
        <v>0</v>
      </c>
      <c r="Q623" s="110">
        <v>0</v>
      </c>
      <c r="R623" s="110">
        <f>Q623*H623</f>
        <v>0</v>
      </c>
      <c r="S623" s="110">
        <v>0</v>
      </c>
      <c r="T623" s="111">
        <f>S623*H623</f>
        <v>0</v>
      </c>
      <c r="AR623" s="24" t="s">
        <v>423</v>
      </c>
      <c r="AT623" s="24" t="s">
        <v>256</v>
      </c>
      <c r="AU623" s="24" t="s">
        <v>90</v>
      </c>
      <c r="AY623" s="24" t="s">
        <v>163</v>
      </c>
      <c r="BE623" s="112">
        <f>IF(N623="základní",J623,0)</f>
        <v>0</v>
      </c>
      <c r="BF623" s="112">
        <f>IF(N623="snížená",J623,0)</f>
        <v>0</v>
      </c>
      <c r="BG623" s="112">
        <f>IF(N623="zákl. přenesená",J623,0)</f>
        <v>0</v>
      </c>
      <c r="BH623" s="112">
        <f>IF(N623="sníž. přenesená",J623,0)</f>
        <v>0</v>
      </c>
      <c r="BI623" s="112">
        <f>IF(N623="nulová",J623,0)</f>
        <v>0</v>
      </c>
      <c r="BJ623" s="24" t="s">
        <v>44</v>
      </c>
      <c r="BK623" s="112">
        <f>ROUND(I623*H623,2)</f>
        <v>0</v>
      </c>
      <c r="BL623" s="24" t="s">
        <v>333</v>
      </c>
      <c r="BM623" s="24" t="s">
        <v>942</v>
      </c>
    </row>
    <row r="624" spans="1:51" s="12" customFormat="1" ht="13.5">
      <c r="A624" s="350"/>
      <c r="B624" s="351"/>
      <c r="C624" s="350"/>
      <c r="D624" s="362" t="s">
        <v>171</v>
      </c>
      <c r="E624" s="350"/>
      <c r="F624" s="377" t="s">
        <v>943</v>
      </c>
      <c r="G624" s="350"/>
      <c r="H624" s="378">
        <v>138.545</v>
      </c>
      <c r="I624" s="350"/>
      <c r="J624" s="350"/>
      <c r="K624" s="350"/>
      <c r="L624" s="119"/>
      <c r="M624" s="122"/>
      <c r="N624" s="123"/>
      <c r="O624" s="123"/>
      <c r="P624" s="123"/>
      <c r="Q624" s="123"/>
      <c r="R624" s="123"/>
      <c r="S624" s="123"/>
      <c r="T624" s="124"/>
      <c r="AT624" s="120" t="s">
        <v>171</v>
      </c>
      <c r="AU624" s="120" t="s">
        <v>90</v>
      </c>
      <c r="AV624" s="12" t="s">
        <v>90</v>
      </c>
      <c r="AW624" s="12" t="s">
        <v>6</v>
      </c>
      <c r="AX624" s="12" t="s">
        <v>44</v>
      </c>
      <c r="AY624" s="120" t="s">
        <v>163</v>
      </c>
    </row>
    <row r="625" spans="1:65" s="1" customFormat="1" ht="22.5" customHeight="1">
      <c r="A625" s="267"/>
      <c r="B625" s="268"/>
      <c r="C625" s="338" t="s">
        <v>582</v>
      </c>
      <c r="D625" s="338" t="s">
        <v>165</v>
      </c>
      <c r="E625" s="339" t="s">
        <v>593</v>
      </c>
      <c r="F625" s="340" t="s">
        <v>594</v>
      </c>
      <c r="G625" s="341" t="s">
        <v>188</v>
      </c>
      <c r="H625" s="342">
        <v>52</v>
      </c>
      <c r="I625" s="107"/>
      <c r="J625" s="343">
        <f>ROUND(I625*H625,2)</f>
        <v>0</v>
      </c>
      <c r="K625" s="340" t="s">
        <v>169</v>
      </c>
      <c r="L625" s="38"/>
      <c r="M625" s="108" t="s">
        <v>5</v>
      </c>
      <c r="N625" s="109" t="s">
        <v>53</v>
      </c>
      <c r="O625" s="39"/>
      <c r="P625" s="110">
        <f>O625*H625</f>
        <v>0</v>
      </c>
      <c r="Q625" s="110">
        <v>0</v>
      </c>
      <c r="R625" s="110">
        <f>Q625*H625</f>
        <v>0</v>
      </c>
      <c r="S625" s="110">
        <v>0</v>
      </c>
      <c r="T625" s="111">
        <f>S625*H625</f>
        <v>0</v>
      </c>
      <c r="AR625" s="24" t="s">
        <v>333</v>
      </c>
      <c r="AT625" s="24" t="s">
        <v>165</v>
      </c>
      <c r="AU625" s="24" t="s">
        <v>90</v>
      </c>
      <c r="AY625" s="24" t="s">
        <v>163</v>
      </c>
      <c r="BE625" s="112">
        <f>IF(N625="základní",J625,0)</f>
        <v>0</v>
      </c>
      <c r="BF625" s="112">
        <f>IF(N625="snížená",J625,0)</f>
        <v>0</v>
      </c>
      <c r="BG625" s="112">
        <f>IF(N625="zákl. přenesená",J625,0)</f>
        <v>0</v>
      </c>
      <c r="BH625" s="112">
        <f>IF(N625="sníž. přenesená",J625,0)</f>
        <v>0</v>
      </c>
      <c r="BI625" s="112">
        <f>IF(N625="nulová",J625,0)</f>
        <v>0</v>
      </c>
      <c r="BJ625" s="24" t="s">
        <v>44</v>
      </c>
      <c r="BK625" s="112">
        <f>ROUND(I625*H625,2)</f>
        <v>0</v>
      </c>
      <c r="BL625" s="24" t="s">
        <v>333</v>
      </c>
      <c r="BM625" s="24" t="s">
        <v>944</v>
      </c>
    </row>
    <row r="626" spans="1:47" s="1" customFormat="1" ht="40.5">
      <c r="A626" s="267"/>
      <c r="B626" s="268"/>
      <c r="C626" s="267"/>
      <c r="D626" s="346" t="s">
        <v>190</v>
      </c>
      <c r="E626" s="267"/>
      <c r="F626" s="366" t="s">
        <v>596</v>
      </c>
      <c r="G626" s="267"/>
      <c r="H626" s="267"/>
      <c r="I626" s="267"/>
      <c r="J626" s="267"/>
      <c r="K626" s="267"/>
      <c r="L626" s="38"/>
      <c r="M626" s="136"/>
      <c r="N626" s="39"/>
      <c r="O626" s="39"/>
      <c r="P626" s="39"/>
      <c r="Q626" s="39"/>
      <c r="R626" s="39"/>
      <c r="S626" s="39"/>
      <c r="T626" s="60"/>
      <c r="AT626" s="24" t="s">
        <v>190</v>
      </c>
      <c r="AU626" s="24" t="s">
        <v>90</v>
      </c>
    </row>
    <row r="627" spans="1:51" s="11" customFormat="1" ht="13.5">
      <c r="A627" s="344"/>
      <c r="B627" s="345"/>
      <c r="C627" s="344"/>
      <c r="D627" s="346" t="s">
        <v>171</v>
      </c>
      <c r="E627" s="347" t="s">
        <v>5</v>
      </c>
      <c r="F627" s="348" t="s">
        <v>172</v>
      </c>
      <c r="G627" s="344"/>
      <c r="H627" s="349" t="s">
        <v>5</v>
      </c>
      <c r="I627" s="344"/>
      <c r="J627" s="344"/>
      <c r="K627" s="344"/>
      <c r="L627" s="113"/>
      <c r="M627" s="116"/>
      <c r="N627" s="117"/>
      <c r="O627" s="117"/>
      <c r="P627" s="117"/>
      <c r="Q627" s="117"/>
      <c r="R627" s="117"/>
      <c r="S627" s="117"/>
      <c r="T627" s="118"/>
      <c r="AT627" s="114" t="s">
        <v>171</v>
      </c>
      <c r="AU627" s="114" t="s">
        <v>90</v>
      </c>
      <c r="AV627" s="11" t="s">
        <v>44</v>
      </c>
      <c r="AW627" s="11" t="s">
        <v>42</v>
      </c>
      <c r="AX627" s="11" t="s">
        <v>82</v>
      </c>
      <c r="AY627" s="114" t="s">
        <v>163</v>
      </c>
    </row>
    <row r="628" spans="1:51" s="11" customFormat="1" ht="13.5">
      <c r="A628" s="344"/>
      <c r="B628" s="345"/>
      <c r="C628" s="344"/>
      <c r="D628" s="346" t="s">
        <v>171</v>
      </c>
      <c r="E628" s="347" t="s">
        <v>5</v>
      </c>
      <c r="F628" s="348" t="s">
        <v>332</v>
      </c>
      <c r="G628" s="344"/>
      <c r="H628" s="349" t="s">
        <v>5</v>
      </c>
      <c r="I628" s="344"/>
      <c r="J628" s="344"/>
      <c r="K628" s="344"/>
      <c r="L628" s="113"/>
      <c r="M628" s="116"/>
      <c r="N628" s="117"/>
      <c r="O628" s="117"/>
      <c r="P628" s="117"/>
      <c r="Q628" s="117"/>
      <c r="R628" s="117"/>
      <c r="S628" s="117"/>
      <c r="T628" s="118"/>
      <c r="AT628" s="114" t="s">
        <v>171</v>
      </c>
      <c r="AU628" s="114" t="s">
        <v>90</v>
      </c>
      <c r="AV628" s="11" t="s">
        <v>44</v>
      </c>
      <c r="AW628" s="11" t="s">
        <v>42</v>
      </c>
      <c r="AX628" s="11" t="s">
        <v>82</v>
      </c>
      <c r="AY628" s="114" t="s">
        <v>163</v>
      </c>
    </row>
    <row r="629" spans="1:51" s="11" customFormat="1" ht="13.5">
      <c r="A629" s="344"/>
      <c r="B629" s="345"/>
      <c r="C629" s="344"/>
      <c r="D629" s="346" t="s">
        <v>171</v>
      </c>
      <c r="E629" s="347" t="s">
        <v>5</v>
      </c>
      <c r="F629" s="348" t="s">
        <v>787</v>
      </c>
      <c r="G629" s="344"/>
      <c r="H629" s="349" t="s">
        <v>5</v>
      </c>
      <c r="I629" s="344"/>
      <c r="J629" s="344"/>
      <c r="K629" s="344"/>
      <c r="L629" s="113"/>
      <c r="M629" s="116"/>
      <c r="N629" s="117"/>
      <c r="O629" s="117"/>
      <c r="P629" s="117"/>
      <c r="Q629" s="117"/>
      <c r="R629" s="117"/>
      <c r="S629" s="117"/>
      <c r="T629" s="118"/>
      <c r="AT629" s="114" t="s">
        <v>171</v>
      </c>
      <c r="AU629" s="114" t="s">
        <v>90</v>
      </c>
      <c r="AV629" s="11" t="s">
        <v>44</v>
      </c>
      <c r="AW629" s="11" t="s">
        <v>42</v>
      </c>
      <c r="AX629" s="11" t="s">
        <v>82</v>
      </c>
      <c r="AY629" s="114" t="s">
        <v>163</v>
      </c>
    </row>
    <row r="630" spans="1:51" s="12" customFormat="1" ht="13.5">
      <c r="A630" s="350"/>
      <c r="B630" s="351"/>
      <c r="C630" s="350"/>
      <c r="D630" s="346" t="s">
        <v>171</v>
      </c>
      <c r="E630" s="352" t="s">
        <v>5</v>
      </c>
      <c r="F630" s="353" t="s">
        <v>217</v>
      </c>
      <c r="G630" s="350"/>
      <c r="H630" s="354">
        <v>28</v>
      </c>
      <c r="I630" s="350"/>
      <c r="J630" s="350"/>
      <c r="K630" s="350"/>
      <c r="L630" s="119"/>
      <c r="M630" s="122"/>
      <c r="N630" s="123"/>
      <c r="O630" s="123"/>
      <c r="P630" s="123"/>
      <c r="Q630" s="123"/>
      <c r="R630" s="123"/>
      <c r="S630" s="123"/>
      <c r="T630" s="124"/>
      <c r="AT630" s="120" t="s">
        <v>171</v>
      </c>
      <c r="AU630" s="120" t="s">
        <v>90</v>
      </c>
      <c r="AV630" s="12" t="s">
        <v>90</v>
      </c>
      <c r="AW630" s="12" t="s">
        <v>42</v>
      </c>
      <c r="AX630" s="12" t="s">
        <v>82</v>
      </c>
      <c r="AY630" s="120" t="s">
        <v>163</v>
      </c>
    </row>
    <row r="631" spans="1:51" s="13" customFormat="1" ht="13.5">
      <c r="A631" s="355"/>
      <c r="B631" s="356"/>
      <c r="C631" s="355"/>
      <c r="D631" s="346" t="s">
        <v>171</v>
      </c>
      <c r="E631" s="357" t="s">
        <v>5</v>
      </c>
      <c r="F631" s="358" t="s">
        <v>179</v>
      </c>
      <c r="G631" s="355"/>
      <c r="H631" s="359">
        <v>28</v>
      </c>
      <c r="I631" s="355"/>
      <c r="J631" s="355"/>
      <c r="K631" s="355"/>
      <c r="L631" s="125"/>
      <c r="M631" s="127"/>
      <c r="N631" s="128"/>
      <c r="O631" s="128"/>
      <c r="P631" s="128"/>
      <c r="Q631" s="128"/>
      <c r="R631" s="128"/>
      <c r="S631" s="128"/>
      <c r="T631" s="129"/>
      <c r="AT631" s="126" t="s">
        <v>171</v>
      </c>
      <c r="AU631" s="126" t="s">
        <v>90</v>
      </c>
      <c r="AV631" s="13" t="s">
        <v>93</v>
      </c>
      <c r="AW631" s="13" t="s">
        <v>42</v>
      </c>
      <c r="AX631" s="13" t="s">
        <v>82</v>
      </c>
      <c r="AY631" s="126" t="s">
        <v>163</v>
      </c>
    </row>
    <row r="632" spans="1:51" s="11" customFormat="1" ht="13.5">
      <c r="A632" s="344"/>
      <c r="B632" s="345"/>
      <c r="C632" s="344"/>
      <c r="D632" s="346" t="s">
        <v>171</v>
      </c>
      <c r="E632" s="347" t="s">
        <v>5</v>
      </c>
      <c r="F632" s="348" t="s">
        <v>788</v>
      </c>
      <c r="G632" s="344"/>
      <c r="H632" s="349" t="s">
        <v>5</v>
      </c>
      <c r="I632" s="344"/>
      <c r="J632" s="344"/>
      <c r="K632" s="344"/>
      <c r="L632" s="113"/>
      <c r="M632" s="116"/>
      <c r="N632" s="117"/>
      <c r="O632" s="117"/>
      <c r="P632" s="117"/>
      <c r="Q632" s="117"/>
      <c r="R632" s="117"/>
      <c r="S632" s="117"/>
      <c r="T632" s="118"/>
      <c r="AT632" s="114" t="s">
        <v>171</v>
      </c>
      <c r="AU632" s="114" t="s">
        <v>90</v>
      </c>
      <c r="AV632" s="11" t="s">
        <v>44</v>
      </c>
      <c r="AW632" s="11" t="s">
        <v>42</v>
      </c>
      <c r="AX632" s="11" t="s">
        <v>82</v>
      </c>
      <c r="AY632" s="114" t="s">
        <v>163</v>
      </c>
    </row>
    <row r="633" spans="1:51" s="12" customFormat="1" ht="13.5">
      <c r="A633" s="350"/>
      <c r="B633" s="351"/>
      <c r="C633" s="350"/>
      <c r="D633" s="346" t="s">
        <v>171</v>
      </c>
      <c r="E633" s="352" t="s">
        <v>5</v>
      </c>
      <c r="F633" s="353" t="s">
        <v>664</v>
      </c>
      <c r="G633" s="350"/>
      <c r="H633" s="354">
        <v>8</v>
      </c>
      <c r="I633" s="350"/>
      <c r="J633" s="350"/>
      <c r="K633" s="350"/>
      <c r="L633" s="119"/>
      <c r="M633" s="122"/>
      <c r="N633" s="123"/>
      <c r="O633" s="123"/>
      <c r="P633" s="123"/>
      <c r="Q633" s="123"/>
      <c r="R633" s="123"/>
      <c r="S633" s="123"/>
      <c r="T633" s="124"/>
      <c r="AT633" s="120" t="s">
        <v>171</v>
      </c>
      <c r="AU633" s="120" t="s">
        <v>90</v>
      </c>
      <c r="AV633" s="12" t="s">
        <v>90</v>
      </c>
      <c r="AW633" s="12" t="s">
        <v>42</v>
      </c>
      <c r="AX633" s="12" t="s">
        <v>82</v>
      </c>
      <c r="AY633" s="120" t="s">
        <v>163</v>
      </c>
    </row>
    <row r="634" spans="1:51" s="13" customFormat="1" ht="13.5">
      <c r="A634" s="355"/>
      <c r="B634" s="356"/>
      <c r="C634" s="355"/>
      <c r="D634" s="346" t="s">
        <v>171</v>
      </c>
      <c r="E634" s="357" t="s">
        <v>5</v>
      </c>
      <c r="F634" s="358" t="s">
        <v>181</v>
      </c>
      <c r="G634" s="355"/>
      <c r="H634" s="359">
        <v>8</v>
      </c>
      <c r="I634" s="355"/>
      <c r="J634" s="355"/>
      <c r="K634" s="355"/>
      <c r="L634" s="125"/>
      <c r="M634" s="127"/>
      <c r="N634" s="128"/>
      <c r="O634" s="128"/>
      <c r="P634" s="128"/>
      <c r="Q634" s="128"/>
      <c r="R634" s="128"/>
      <c r="S634" s="128"/>
      <c r="T634" s="129"/>
      <c r="AT634" s="126" t="s">
        <v>171</v>
      </c>
      <c r="AU634" s="126" t="s">
        <v>90</v>
      </c>
      <c r="AV634" s="13" t="s">
        <v>93</v>
      </c>
      <c r="AW634" s="13" t="s">
        <v>42</v>
      </c>
      <c r="AX634" s="13" t="s">
        <v>82</v>
      </c>
      <c r="AY634" s="126" t="s">
        <v>163</v>
      </c>
    </row>
    <row r="635" spans="1:51" s="11" customFormat="1" ht="13.5">
      <c r="A635" s="344"/>
      <c r="B635" s="345"/>
      <c r="C635" s="344"/>
      <c r="D635" s="346" t="s">
        <v>171</v>
      </c>
      <c r="E635" s="347" t="s">
        <v>5</v>
      </c>
      <c r="F635" s="348" t="s">
        <v>789</v>
      </c>
      <c r="G635" s="344"/>
      <c r="H635" s="349" t="s">
        <v>5</v>
      </c>
      <c r="I635" s="344"/>
      <c r="J635" s="344"/>
      <c r="K635" s="344"/>
      <c r="L635" s="113"/>
      <c r="M635" s="116"/>
      <c r="N635" s="117"/>
      <c r="O635" s="117"/>
      <c r="P635" s="117"/>
      <c r="Q635" s="117"/>
      <c r="R635" s="117"/>
      <c r="S635" s="117"/>
      <c r="T635" s="118"/>
      <c r="AT635" s="114" t="s">
        <v>171</v>
      </c>
      <c r="AU635" s="114" t="s">
        <v>90</v>
      </c>
      <c r="AV635" s="11" t="s">
        <v>44</v>
      </c>
      <c r="AW635" s="11" t="s">
        <v>42</v>
      </c>
      <c r="AX635" s="11" t="s">
        <v>82</v>
      </c>
      <c r="AY635" s="114" t="s">
        <v>163</v>
      </c>
    </row>
    <row r="636" spans="1:51" s="12" customFormat="1" ht="13.5">
      <c r="A636" s="350"/>
      <c r="B636" s="351"/>
      <c r="C636" s="350"/>
      <c r="D636" s="346" t="s">
        <v>171</v>
      </c>
      <c r="E636" s="352" t="s">
        <v>5</v>
      </c>
      <c r="F636" s="353" t="s">
        <v>808</v>
      </c>
      <c r="G636" s="350"/>
      <c r="H636" s="354">
        <v>12</v>
      </c>
      <c r="I636" s="350"/>
      <c r="J636" s="350"/>
      <c r="K636" s="350"/>
      <c r="L636" s="119"/>
      <c r="M636" s="122"/>
      <c r="N636" s="123"/>
      <c r="O636" s="123"/>
      <c r="P636" s="123"/>
      <c r="Q636" s="123"/>
      <c r="R636" s="123"/>
      <c r="S636" s="123"/>
      <c r="T636" s="124"/>
      <c r="AT636" s="120" t="s">
        <v>171</v>
      </c>
      <c r="AU636" s="120" t="s">
        <v>90</v>
      </c>
      <c r="AV636" s="12" t="s">
        <v>90</v>
      </c>
      <c r="AW636" s="12" t="s">
        <v>42</v>
      </c>
      <c r="AX636" s="12" t="s">
        <v>82</v>
      </c>
      <c r="AY636" s="120" t="s">
        <v>163</v>
      </c>
    </row>
    <row r="637" spans="1:51" s="13" customFormat="1" ht="13.5">
      <c r="A637" s="355"/>
      <c r="B637" s="356"/>
      <c r="C637" s="355"/>
      <c r="D637" s="346" t="s">
        <v>171</v>
      </c>
      <c r="E637" s="357" t="s">
        <v>5</v>
      </c>
      <c r="F637" s="358" t="s">
        <v>653</v>
      </c>
      <c r="G637" s="355"/>
      <c r="H637" s="359">
        <v>12</v>
      </c>
      <c r="I637" s="355"/>
      <c r="J637" s="355"/>
      <c r="K637" s="355"/>
      <c r="L637" s="125"/>
      <c r="M637" s="127"/>
      <c r="N637" s="128"/>
      <c r="O637" s="128"/>
      <c r="P637" s="128"/>
      <c r="Q637" s="128"/>
      <c r="R637" s="128"/>
      <c r="S637" s="128"/>
      <c r="T637" s="129"/>
      <c r="AT637" s="126" t="s">
        <v>171</v>
      </c>
      <c r="AU637" s="126" t="s">
        <v>90</v>
      </c>
      <c r="AV637" s="13" t="s">
        <v>93</v>
      </c>
      <c r="AW637" s="13" t="s">
        <v>42</v>
      </c>
      <c r="AX637" s="13" t="s">
        <v>82</v>
      </c>
      <c r="AY637" s="126" t="s">
        <v>163</v>
      </c>
    </row>
    <row r="638" spans="1:51" s="11" customFormat="1" ht="13.5">
      <c r="A638" s="344"/>
      <c r="B638" s="345"/>
      <c r="C638" s="344"/>
      <c r="D638" s="346" t="s">
        <v>171</v>
      </c>
      <c r="E638" s="347" t="s">
        <v>5</v>
      </c>
      <c r="F638" s="348" t="s">
        <v>791</v>
      </c>
      <c r="G638" s="344"/>
      <c r="H638" s="349" t="s">
        <v>5</v>
      </c>
      <c r="I638" s="344"/>
      <c r="J638" s="344"/>
      <c r="K638" s="344"/>
      <c r="L638" s="113"/>
      <c r="M638" s="116"/>
      <c r="N638" s="117"/>
      <c r="O638" s="117"/>
      <c r="P638" s="117"/>
      <c r="Q638" s="117"/>
      <c r="R638" s="117"/>
      <c r="S638" s="117"/>
      <c r="T638" s="118"/>
      <c r="AT638" s="114" t="s">
        <v>171</v>
      </c>
      <c r="AU638" s="114" t="s">
        <v>90</v>
      </c>
      <c r="AV638" s="11" t="s">
        <v>44</v>
      </c>
      <c r="AW638" s="11" t="s">
        <v>42</v>
      </c>
      <c r="AX638" s="11" t="s">
        <v>82</v>
      </c>
      <c r="AY638" s="114" t="s">
        <v>163</v>
      </c>
    </row>
    <row r="639" spans="1:51" s="12" customFormat="1" ht="13.5">
      <c r="A639" s="350"/>
      <c r="B639" s="351"/>
      <c r="C639" s="350"/>
      <c r="D639" s="346" t="s">
        <v>171</v>
      </c>
      <c r="E639" s="352" t="s">
        <v>5</v>
      </c>
      <c r="F639" s="353" t="s">
        <v>218</v>
      </c>
      <c r="G639" s="350"/>
      <c r="H639" s="354">
        <v>4</v>
      </c>
      <c r="I639" s="350"/>
      <c r="J639" s="350"/>
      <c r="K639" s="350"/>
      <c r="L639" s="119"/>
      <c r="M639" s="122"/>
      <c r="N639" s="123"/>
      <c r="O639" s="123"/>
      <c r="P639" s="123"/>
      <c r="Q639" s="123"/>
      <c r="R639" s="123"/>
      <c r="S639" s="123"/>
      <c r="T639" s="124"/>
      <c r="AT639" s="120" t="s">
        <v>171</v>
      </c>
      <c r="AU639" s="120" t="s">
        <v>90</v>
      </c>
      <c r="AV639" s="12" t="s">
        <v>90</v>
      </c>
      <c r="AW639" s="12" t="s">
        <v>42</v>
      </c>
      <c r="AX639" s="12" t="s">
        <v>82</v>
      </c>
      <c r="AY639" s="120" t="s">
        <v>163</v>
      </c>
    </row>
    <row r="640" spans="1:51" s="13" customFormat="1" ht="13.5">
      <c r="A640" s="355"/>
      <c r="B640" s="356"/>
      <c r="C640" s="355"/>
      <c r="D640" s="346" t="s">
        <v>171</v>
      </c>
      <c r="E640" s="357" t="s">
        <v>5</v>
      </c>
      <c r="F640" s="358" t="s">
        <v>792</v>
      </c>
      <c r="G640" s="355"/>
      <c r="H640" s="359">
        <v>4</v>
      </c>
      <c r="I640" s="355"/>
      <c r="J640" s="355"/>
      <c r="K640" s="355"/>
      <c r="L640" s="125"/>
      <c r="M640" s="127"/>
      <c r="N640" s="128"/>
      <c r="O640" s="128"/>
      <c r="P640" s="128"/>
      <c r="Q640" s="128"/>
      <c r="R640" s="128"/>
      <c r="S640" s="128"/>
      <c r="T640" s="129"/>
      <c r="AT640" s="126" t="s">
        <v>171</v>
      </c>
      <c r="AU640" s="126" t="s">
        <v>90</v>
      </c>
      <c r="AV640" s="13" t="s">
        <v>93</v>
      </c>
      <c r="AW640" s="13" t="s">
        <v>42</v>
      </c>
      <c r="AX640" s="13" t="s">
        <v>82</v>
      </c>
      <c r="AY640" s="126" t="s">
        <v>163</v>
      </c>
    </row>
    <row r="641" spans="1:51" s="14" customFormat="1" ht="13.5">
      <c r="A641" s="360"/>
      <c r="B641" s="361"/>
      <c r="C641" s="360"/>
      <c r="D641" s="362" t="s">
        <v>171</v>
      </c>
      <c r="E641" s="363" t="s">
        <v>5</v>
      </c>
      <c r="F641" s="364" t="s">
        <v>185</v>
      </c>
      <c r="G641" s="360"/>
      <c r="H641" s="365">
        <v>52</v>
      </c>
      <c r="I641" s="360"/>
      <c r="J641" s="360"/>
      <c r="K641" s="360"/>
      <c r="L641" s="130"/>
      <c r="M641" s="131"/>
      <c r="N641" s="132"/>
      <c r="O641" s="132"/>
      <c r="P641" s="132"/>
      <c r="Q641" s="132"/>
      <c r="R641" s="132"/>
      <c r="S641" s="132"/>
      <c r="T641" s="133"/>
      <c r="AT641" s="134" t="s">
        <v>171</v>
      </c>
      <c r="AU641" s="134" t="s">
        <v>90</v>
      </c>
      <c r="AV641" s="14" t="s">
        <v>96</v>
      </c>
      <c r="AW641" s="14" t="s">
        <v>42</v>
      </c>
      <c r="AX641" s="14" t="s">
        <v>44</v>
      </c>
      <c r="AY641" s="134" t="s">
        <v>163</v>
      </c>
    </row>
    <row r="642" spans="1:65" s="1" customFormat="1" ht="22.5" customHeight="1">
      <c r="A642" s="267"/>
      <c r="B642" s="268"/>
      <c r="C642" s="367" t="s">
        <v>587</v>
      </c>
      <c r="D642" s="367" t="s">
        <v>256</v>
      </c>
      <c r="E642" s="368" t="s">
        <v>598</v>
      </c>
      <c r="F642" s="369" t="s">
        <v>599</v>
      </c>
      <c r="G642" s="370" t="s">
        <v>188</v>
      </c>
      <c r="H642" s="371">
        <v>54.6</v>
      </c>
      <c r="I642" s="137"/>
      <c r="J642" s="372">
        <f>ROUND(I642*H642,2)</f>
        <v>0</v>
      </c>
      <c r="K642" s="369" t="s">
        <v>169</v>
      </c>
      <c r="L642" s="138"/>
      <c r="M642" s="139" t="s">
        <v>5</v>
      </c>
      <c r="N642" s="140" t="s">
        <v>53</v>
      </c>
      <c r="O642" s="39"/>
      <c r="P642" s="110">
        <f>O642*H642</f>
        <v>0</v>
      </c>
      <c r="Q642" s="110">
        <v>0</v>
      </c>
      <c r="R642" s="110">
        <f>Q642*H642</f>
        <v>0</v>
      </c>
      <c r="S642" s="110">
        <v>0</v>
      </c>
      <c r="T642" s="111">
        <f>S642*H642</f>
        <v>0</v>
      </c>
      <c r="AR642" s="24" t="s">
        <v>423</v>
      </c>
      <c r="AT642" s="24" t="s">
        <v>256</v>
      </c>
      <c r="AU642" s="24" t="s">
        <v>90</v>
      </c>
      <c r="AY642" s="24" t="s">
        <v>163</v>
      </c>
      <c r="BE642" s="112">
        <f>IF(N642="základní",J642,0)</f>
        <v>0</v>
      </c>
      <c r="BF642" s="112">
        <f>IF(N642="snížená",J642,0)</f>
        <v>0</v>
      </c>
      <c r="BG642" s="112">
        <f>IF(N642="zákl. přenesená",J642,0)</f>
        <v>0</v>
      </c>
      <c r="BH642" s="112">
        <f>IF(N642="sníž. přenesená",J642,0)</f>
        <v>0</v>
      </c>
      <c r="BI642" s="112">
        <f>IF(N642="nulová",J642,0)</f>
        <v>0</v>
      </c>
      <c r="BJ642" s="24" t="s">
        <v>44</v>
      </c>
      <c r="BK642" s="112">
        <f>ROUND(I642*H642,2)</f>
        <v>0</v>
      </c>
      <c r="BL642" s="24" t="s">
        <v>333</v>
      </c>
      <c r="BM642" s="24" t="s">
        <v>945</v>
      </c>
    </row>
    <row r="643" spans="1:51" s="12" customFormat="1" ht="13.5">
      <c r="A643" s="350"/>
      <c r="B643" s="351"/>
      <c r="C643" s="350"/>
      <c r="D643" s="362" t="s">
        <v>171</v>
      </c>
      <c r="E643" s="350"/>
      <c r="F643" s="377" t="s">
        <v>946</v>
      </c>
      <c r="G643" s="350"/>
      <c r="H643" s="378">
        <v>54.6</v>
      </c>
      <c r="I643" s="350"/>
      <c r="J643" s="350"/>
      <c r="K643" s="350"/>
      <c r="L643" s="119"/>
      <c r="M643" s="122"/>
      <c r="N643" s="123"/>
      <c r="O643" s="123"/>
      <c r="P643" s="123"/>
      <c r="Q643" s="123"/>
      <c r="R643" s="123"/>
      <c r="S643" s="123"/>
      <c r="T643" s="124"/>
      <c r="AT643" s="120" t="s">
        <v>171</v>
      </c>
      <c r="AU643" s="120" t="s">
        <v>90</v>
      </c>
      <c r="AV643" s="12" t="s">
        <v>90</v>
      </c>
      <c r="AW643" s="12" t="s">
        <v>6</v>
      </c>
      <c r="AX643" s="12" t="s">
        <v>44</v>
      </c>
      <c r="AY643" s="120" t="s">
        <v>163</v>
      </c>
    </row>
    <row r="644" spans="1:65" s="1" customFormat="1" ht="22.5" customHeight="1">
      <c r="A644" s="267"/>
      <c r="B644" s="268"/>
      <c r="C644" s="338" t="s">
        <v>592</v>
      </c>
      <c r="D644" s="338" t="s">
        <v>165</v>
      </c>
      <c r="E644" s="339" t="s">
        <v>603</v>
      </c>
      <c r="F644" s="340" t="s">
        <v>604</v>
      </c>
      <c r="G644" s="341" t="s">
        <v>188</v>
      </c>
      <c r="H644" s="342">
        <v>65.974</v>
      </c>
      <c r="I644" s="107"/>
      <c r="J644" s="343">
        <f>ROUND(I644*H644,2)</f>
        <v>0</v>
      </c>
      <c r="K644" s="340" t="s">
        <v>169</v>
      </c>
      <c r="L644" s="38"/>
      <c r="M644" s="108" t="s">
        <v>5</v>
      </c>
      <c r="N644" s="109" t="s">
        <v>53</v>
      </c>
      <c r="O644" s="39"/>
      <c r="P644" s="110">
        <f>O644*H644</f>
        <v>0</v>
      </c>
      <c r="Q644" s="110">
        <v>0.0002</v>
      </c>
      <c r="R644" s="110">
        <f>Q644*H644</f>
        <v>0.013194800000000001</v>
      </c>
      <c r="S644" s="110">
        <v>0</v>
      </c>
      <c r="T644" s="111">
        <f>S644*H644</f>
        <v>0</v>
      </c>
      <c r="AR644" s="24" t="s">
        <v>333</v>
      </c>
      <c r="AT644" s="24" t="s">
        <v>165</v>
      </c>
      <c r="AU644" s="24" t="s">
        <v>90</v>
      </c>
      <c r="AY644" s="24" t="s">
        <v>163</v>
      </c>
      <c r="BE644" s="112">
        <f>IF(N644="základní",J644,0)</f>
        <v>0</v>
      </c>
      <c r="BF644" s="112">
        <f>IF(N644="snížená",J644,0)</f>
        <v>0</v>
      </c>
      <c r="BG644" s="112">
        <f>IF(N644="zákl. přenesená",J644,0)</f>
        <v>0</v>
      </c>
      <c r="BH644" s="112">
        <f>IF(N644="sníž. přenesená",J644,0)</f>
        <v>0</v>
      </c>
      <c r="BI644" s="112">
        <f>IF(N644="nulová",J644,0)</f>
        <v>0</v>
      </c>
      <c r="BJ644" s="24" t="s">
        <v>44</v>
      </c>
      <c r="BK644" s="112">
        <f>ROUND(I644*H644,2)</f>
        <v>0</v>
      </c>
      <c r="BL644" s="24" t="s">
        <v>333</v>
      </c>
      <c r="BM644" s="24" t="s">
        <v>947</v>
      </c>
    </row>
    <row r="645" spans="1:51" s="11" customFormat="1" ht="13.5">
      <c r="A645" s="344"/>
      <c r="B645" s="345"/>
      <c r="C645" s="344"/>
      <c r="D645" s="346" t="s">
        <v>171</v>
      </c>
      <c r="E645" s="347" t="s">
        <v>5</v>
      </c>
      <c r="F645" s="348" t="s">
        <v>172</v>
      </c>
      <c r="G645" s="344"/>
      <c r="H645" s="349" t="s">
        <v>5</v>
      </c>
      <c r="I645" s="344"/>
      <c r="J645" s="344"/>
      <c r="K645" s="344"/>
      <c r="L645" s="113"/>
      <c r="M645" s="116"/>
      <c r="N645" s="117"/>
      <c r="O645" s="117"/>
      <c r="P645" s="117"/>
      <c r="Q645" s="117"/>
      <c r="R645" s="117"/>
      <c r="S645" s="117"/>
      <c r="T645" s="118"/>
      <c r="AT645" s="114" t="s">
        <v>171</v>
      </c>
      <c r="AU645" s="114" t="s">
        <v>90</v>
      </c>
      <c r="AV645" s="11" t="s">
        <v>44</v>
      </c>
      <c r="AW645" s="11" t="s">
        <v>42</v>
      </c>
      <c r="AX645" s="11" t="s">
        <v>82</v>
      </c>
      <c r="AY645" s="114" t="s">
        <v>163</v>
      </c>
    </row>
    <row r="646" spans="1:51" s="11" customFormat="1" ht="13.5">
      <c r="A646" s="344"/>
      <c r="B646" s="345"/>
      <c r="C646" s="344"/>
      <c r="D646" s="346" t="s">
        <v>171</v>
      </c>
      <c r="E646" s="347" t="s">
        <v>5</v>
      </c>
      <c r="F646" s="348" t="s">
        <v>554</v>
      </c>
      <c r="G646" s="344"/>
      <c r="H646" s="349" t="s">
        <v>5</v>
      </c>
      <c r="I646" s="344"/>
      <c r="J646" s="344"/>
      <c r="K646" s="344"/>
      <c r="L646" s="113"/>
      <c r="M646" s="116"/>
      <c r="N646" s="117"/>
      <c r="O646" s="117"/>
      <c r="P646" s="117"/>
      <c r="Q646" s="117"/>
      <c r="R646" s="117"/>
      <c r="S646" s="117"/>
      <c r="T646" s="118"/>
      <c r="AT646" s="114" t="s">
        <v>171</v>
      </c>
      <c r="AU646" s="114" t="s">
        <v>90</v>
      </c>
      <c r="AV646" s="11" t="s">
        <v>44</v>
      </c>
      <c r="AW646" s="11" t="s">
        <v>42</v>
      </c>
      <c r="AX646" s="11" t="s">
        <v>82</v>
      </c>
      <c r="AY646" s="114" t="s">
        <v>163</v>
      </c>
    </row>
    <row r="647" spans="1:51" s="12" customFormat="1" ht="13.5">
      <c r="A647" s="350"/>
      <c r="B647" s="351"/>
      <c r="C647" s="350"/>
      <c r="D647" s="346" t="s">
        <v>171</v>
      </c>
      <c r="E647" s="352" t="s">
        <v>5</v>
      </c>
      <c r="F647" s="353" t="s">
        <v>926</v>
      </c>
      <c r="G647" s="350"/>
      <c r="H647" s="354">
        <v>4.74</v>
      </c>
      <c r="I647" s="350"/>
      <c r="J647" s="350"/>
      <c r="K647" s="350"/>
      <c r="L647" s="119"/>
      <c r="M647" s="122"/>
      <c r="N647" s="123"/>
      <c r="O647" s="123"/>
      <c r="P647" s="123"/>
      <c r="Q647" s="123"/>
      <c r="R647" s="123"/>
      <c r="S647" s="123"/>
      <c r="T647" s="124"/>
      <c r="AT647" s="120" t="s">
        <v>171</v>
      </c>
      <c r="AU647" s="120" t="s">
        <v>90</v>
      </c>
      <c r="AV647" s="12" t="s">
        <v>90</v>
      </c>
      <c r="AW647" s="12" t="s">
        <v>42</v>
      </c>
      <c r="AX647" s="12" t="s">
        <v>82</v>
      </c>
      <c r="AY647" s="120" t="s">
        <v>163</v>
      </c>
    </row>
    <row r="648" spans="1:51" s="12" customFormat="1" ht="13.5">
      <c r="A648" s="350"/>
      <c r="B648" s="351"/>
      <c r="C648" s="350"/>
      <c r="D648" s="346" t="s">
        <v>171</v>
      </c>
      <c r="E648" s="352" t="s">
        <v>5</v>
      </c>
      <c r="F648" s="353" t="s">
        <v>927</v>
      </c>
      <c r="G648" s="350"/>
      <c r="H648" s="354">
        <v>4.74</v>
      </c>
      <c r="I648" s="350"/>
      <c r="J648" s="350"/>
      <c r="K648" s="350"/>
      <c r="L648" s="119"/>
      <c r="M648" s="122"/>
      <c r="N648" s="123"/>
      <c r="O648" s="123"/>
      <c r="P648" s="123"/>
      <c r="Q648" s="123"/>
      <c r="R648" s="123"/>
      <c r="S648" s="123"/>
      <c r="T648" s="124"/>
      <c r="AT648" s="120" t="s">
        <v>171</v>
      </c>
      <c r="AU648" s="120" t="s">
        <v>90</v>
      </c>
      <c r="AV648" s="12" t="s">
        <v>90</v>
      </c>
      <c r="AW648" s="12" t="s">
        <v>42</v>
      </c>
      <c r="AX648" s="12" t="s">
        <v>82</v>
      </c>
      <c r="AY648" s="120" t="s">
        <v>163</v>
      </c>
    </row>
    <row r="649" spans="1:51" s="12" customFormat="1" ht="13.5">
      <c r="A649" s="350"/>
      <c r="B649" s="351"/>
      <c r="C649" s="350"/>
      <c r="D649" s="346" t="s">
        <v>171</v>
      </c>
      <c r="E649" s="352" t="s">
        <v>5</v>
      </c>
      <c r="F649" s="353" t="s">
        <v>928</v>
      </c>
      <c r="G649" s="350"/>
      <c r="H649" s="354">
        <v>4.84</v>
      </c>
      <c r="I649" s="350"/>
      <c r="J649" s="350"/>
      <c r="K649" s="350"/>
      <c r="L649" s="119"/>
      <c r="M649" s="122"/>
      <c r="N649" s="123"/>
      <c r="O649" s="123"/>
      <c r="P649" s="123"/>
      <c r="Q649" s="123"/>
      <c r="R649" s="123"/>
      <c r="S649" s="123"/>
      <c r="T649" s="124"/>
      <c r="AT649" s="120" t="s">
        <v>171</v>
      </c>
      <c r="AU649" s="120" t="s">
        <v>90</v>
      </c>
      <c r="AV649" s="12" t="s">
        <v>90</v>
      </c>
      <c r="AW649" s="12" t="s">
        <v>42</v>
      </c>
      <c r="AX649" s="12" t="s">
        <v>82</v>
      </c>
      <c r="AY649" s="120" t="s">
        <v>163</v>
      </c>
    </row>
    <row r="650" spans="1:51" s="12" customFormat="1" ht="13.5">
      <c r="A650" s="350"/>
      <c r="B650" s="351"/>
      <c r="C650" s="350"/>
      <c r="D650" s="346" t="s">
        <v>171</v>
      </c>
      <c r="E650" s="352" t="s">
        <v>5</v>
      </c>
      <c r="F650" s="353" t="s">
        <v>929</v>
      </c>
      <c r="G650" s="350"/>
      <c r="H650" s="354">
        <v>5.44</v>
      </c>
      <c r="I650" s="350"/>
      <c r="J650" s="350"/>
      <c r="K650" s="350"/>
      <c r="L650" s="119"/>
      <c r="M650" s="122"/>
      <c r="N650" s="123"/>
      <c r="O650" s="123"/>
      <c r="P650" s="123"/>
      <c r="Q650" s="123"/>
      <c r="R650" s="123"/>
      <c r="S650" s="123"/>
      <c r="T650" s="124"/>
      <c r="AT650" s="120" t="s">
        <v>171</v>
      </c>
      <c r="AU650" s="120" t="s">
        <v>90</v>
      </c>
      <c r="AV650" s="12" t="s">
        <v>90</v>
      </c>
      <c r="AW650" s="12" t="s">
        <v>42</v>
      </c>
      <c r="AX650" s="12" t="s">
        <v>82</v>
      </c>
      <c r="AY650" s="120" t="s">
        <v>163</v>
      </c>
    </row>
    <row r="651" spans="1:51" s="12" customFormat="1" ht="13.5">
      <c r="A651" s="350"/>
      <c r="B651" s="351"/>
      <c r="C651" s="350"/>
      <c r="D651" s="346" t="s">
        <v>171</v>
      </c>
      <c r="E651" s="352" t="s">
        <v>5</v>
      </c>
      <c r="F651" s="353" t="s">
        <v>930</v>
      </c>
      <c r="G651" s="350"/>
      <c r="H651" s="354">
        <v>5.44</v>
      </c>
      <c r="I651" s="350"/>
      <c r="J651" s="350"/>
      <c r="K651" s="350"/>
      <c r="L651" s="119"/>
      <c r="M651" s="122"/>
      <c r="N651" s="123"/>
      <c r="O651" s="123"/>
      <c r="P651" s="123"/>
      <c r="Q651" s="123"/>
      <c r="R651" s="123"/>
      <c r="S651" s="123"/>
      <c r="T651" s="124"/>
      <c r="AT651" s="120" t="s">
        <v>171</v>
      </c>
      <c r="AU651" s="120" t="s">
        <v>90</v>
      </c>
      <c r="AV651" s="12" t="s">
        <v>90</v>
      </c>
      <c r="AW651" s="12" t="s">
        <v>42</v>
      </c>
      <c r="AX651" s="12" t="s">
        <v>82</v>
      </c>
      <c r="AY651" s="120" t="s">
        <v>163</v>
      </c>
    </row>
    <row r="652" spans="1:51" s="12" customFormat="1" ht="13.5">
      <c r="A652" s="350"/>
      <c r="B652" s="351"/>
      <c r="C652" s="350"/>
      <c r="D652" s="346" t="s">
        <v>171</v>
      </c>
      <c r="E652" s="352" t="s">
        <v>5</v>
      </c>
      <c r="F652" s="353" t="s">
        <v>931</v>
      </c>
      <c r="G652" s="350"/>
      <c r="H652" s="354">
        <v>5.44</v>
      </c>
      <c r="I652" s="350"/>
      <c r="J652" s="350"/>
      <c r="K652" s="350"/>
      <c r="L652" s="119"/>
      <c r="M652" s="122"/>
      <c r="N652" s="123"/>
      <c r="O652" s="123"/>
      <c r="P652" s="123"/>
      <c r="Q652" s="123"/>
      <c r="R652" s="123"/>
      <c r="S652" s="123"/>
      <c r="T652" s="124"/>
      <c r="AT652" s="120" t="s">
        <v>171</v>
      </c>
      <c r="AU652" s="120" t="s">
        <v>90</v>
      </c>
      <c r="AV652" s="12" t="s">
        <v>90</v>
      </c>
      <c r="AW652" s="12" t="s">
        <v>42</v>
      </c>
      <c r="AX652" s="12" t="s">
        <v>82</v>
      </c>
      <c r="AY652" s="120" t="s">
        <v>163</v>
      </c>
    </row>
    <row r="653" spans="1:51" s="12" customFormat="1" ht="13.5">
      <c r="A653" s="350"/>
      <c r="B653" s="351"/>
      <c r="C653" s="350"/>
      <c r="D653" s="346" t="s">
        <v>171</v>
      </c>
      <c r="E653" s="352" t="s">
        <v>5</v>
      </c>
      <c r="F653" s="353" t="s">
        <v>932</v>
      </c>
      <c r="G653" s="350"/>
      <c r="H653" s="354">
        <v>4.74</v>
      </c>
      <c r="I653" s="350"/>
      <c r="J653" s="350"/>
      <c r="K653" s="350"/>
      <c r="L653" s="119"/>
      <c r="M653" s="122"/>
      <c r="N653" s="123"/>
      <c r="O653" s="123"/>
      <c r="P653" s="123"/>
      <c r="Q653" s="123"/>
      <c r="R653" s="123"/>
      <c r="S653" s="123"/>
      <c r="T653" s="124"/>
      <c r="AT653" s="120" t="s">
        <v>171</v>
      </c>
      <c r="AU653" s="120" t="s">
        <v>90</v>
      </c>
      <c r="AV653" s="12" t="s">
        <v>90</v>
      </c>
      <c r="AW653" s="12" t="s">
        <v>42</v>
      </c>
      <c r="AX653" s="12" t="s">
        <v>82</v>
      </c>
      <c r="AY653" s="120" t="s">
        <v>163</v>
      </c>
    </row>
    <row r="654" spans="1:51" s="13" customFormat="1" ht="13.5">
      <c r="A654" s="355"/>
      <c r="B654" s="356"/>
      <c r="C654" s="355"/>
      <c r="D654" s="346" t="s">
        <v>171</v>
      </c>
      <c r="E654" s="357" t="s">
        <v>5</v>
      </c>
      <c r="F654" s="358" t="s">
        <v>179</v>
      </c>
      <c r="G654" s="355"/>
      <c r="H654" s="359">
        <v>35.38</v>
      </c>
      <c r="I654" s="355"/>
      <c r="J654" s="355"/>
      <c r="K654" s="355"/>
      <c r="L654" s="125"/>
      <c r="M654" s="127"/>
      <c r="N654" s="128"/>
      <c r="O654" s="128"/>
      <c r="P654" s="128"/>
      <c r="Q654" s="128"/>
      <c r="R654" s="128"/>
      <c r="S654" s="128"/>
      <c r="T654" s="129"/>
      <c r="AT654" s="126" t="s">
        <v>171</v>
      </c>
      <c r="AU654" s="126" t="s">
        <v>90</v>
      </c>
      <c r="AV654" s="13" t="s">
        <v>93</v>
      </c>
      <c r="AW654" s="13" t="s">
        <v>42</v>
      </c>
      <c r="AX654" s="13" t="s">
        <v>82</v>
      </c>
      <c r="AY654" s="126" t="s">
        <v>163</v>
      </c>
    </row>
    <row r="655" spans="1:51" s="12" customFormat="1" ht="13.5">
      <c r="A655" s="350"/>
      <c r="B655" s="351"/>
      <c r="C655" s="350"/>
      <c r="D655" s="346" t="s">
        <v>171</v>
      </c>
      <c r="E655" s="352" t="s">
        <v>5</v>
      </c>
      <c r="F655" s="353" t="s">
        <v>933</v>
      </c>
      <c r="G655" s="350"/>
      <c r="H655" s="354">
        <v>5.44</v>
      </c>
      <c r="I655" s="350"/>
      <c r="J655" s="350"/>
      <c r="K655" s="350"/>
      <c r="L655" s="119"/>
      <c r="M655" s="122"/>
      <c r="N655" s="123"/>
      <c r="O655" s="123"/>
      <c r="P655" s="123"/>
      <c r="Q655" s="123"/>
      <c r="R655" s="123"/>
      <c r="S655" s="123"/>
      <c r="T655" s="124"/>
      <c r="AT655" s="120" t="s">
        <v>171</v>
      </c>
      <c r="AU655" s="120" t="s">
        <v>90</v>
      </c>
      <c r="AV655" s="12" t="s">
        <v>90</v>
      </c>
      <c r="AW655" s="12" t="s">
        <v>42</v>
      </c>
      <c r="AX655" s="12" t="s">
        <v>82</v>
      </c>
      <c r="AY655" s="120" t="s">
        <v>163</v>
      </c>
    </row>
    <row r="656" spans="1:51" s="12" customFormat="1" ht="13.5">
      <c r="A656" s="350"/>
      <c r="B656" s="351"/>
      <c r="C656" s="350"/>
      <c r="D656" s="346" t="s">
        <v>171</v>
      </c>
      <c r="E656" s="352" t="s">
        <v>5</v>
      </c>
      <c r="F656" s="353" t="s">
        <v>934</v>
      </c>
      <c r="G656" s="350"/>
      <c r="H656" s="354">
        <v>5.19</v>
      </c>
      <c r="I656" s="350"/>
      <c r="J656" s="350"/>
      <c r="K656" s="350"/>
      <c r="L656" s="119"/>
      <c r="M656" s="122"/>
      <c r="N656" s="123"/>
      <c r="O656" s="123"/>
      <c r="P656" s="123"/>
      <c r="Q656" s="123"/>
      <c r="R656" s="123"/>
      <c r="S656" s="123"/>
      <c r="T656" s="124"/>
      <c r="AT656" s="120" t="s">
        <v>171</v>
      </c>
      <c r="AU656" s="120" t="s">
        <v>90</v>
      </c>
      <c r="AV656" s="12" t="s">
        <v>90</v>
      </c>
      <c r="AW656" s="12" t="s">
        <v>42</v>
      </c>
      <c r="AX656" s="12" t="s">
        <v>82</v>
      </c>
      <c r="AY656" s="120" t="s">
        <v>163</v>
      </c>
    </row>
    <row r="657" spans="1:51" s="13" customFormat="1" ht="13.5">
      <c r="A657" s="355"/>
      <c r="B657" s="356"/>
      <c r="C657" s="355"/>
      <c r="D657" s="346" t="s">
        <v>171</v>
      </c>
      <c r="E657" s="357" t="s">
        <v>5</v>
      </c>
      <c r="F657" s="358" t="s">
        <v>181</v>
      </c>
      <c r="G657" s="355"/>
      <c r="H657" s="359">
        <v>10.63</v>
      </c>
      <c r="I657" s="355"/>
      <c r="J657" s="355"/>
      <c r="K657" s="355"/>
      <c r="L657" s="125"/>
      <c r="M657" s="127"/>
      <c r="N657" s="128"/>
      <c r="O657" s="128"/>
      <c r="P657" s="128"/>
      <c r="Q657" s="128"/>
      <c r="R657" s="128"/>
      <c r="S657" s="128"/>
      <c r="T657" s="129"/>
      <c r="AT657" s="126" t="s">
        <v>171</v>
      </c>
      <c r="AU657" s="126" t="s">
        <v>90</v>
      </c>
      <c r="AV657" s="13" t="s">
        <v>93</v>
      </c>
      <c r="AW657" s="13" t="s">
        <v>42</v>
      </c>
      <c r="AX657" s="13" t="s">
        <v>82</v>
      </c>
      <c r="AY657" s="126" t="s">
        <v>163</v>
      </c>
    </row>
    <row r="658" spans="1:51" s="12" customFormat="1" ht="13.5">
      <c r="A658" s="350"/>
      <c r="B658" s="351"/>
      <c r="C658" s="350"/>
      <c r="D658" s="346" t="s">
        <v>171</v>
      </c>
      <c r="E658" s="352" t="s">
        <v>5</v>
      </c>
      <c r="F658" s="353" t="s">
        <v>935</v>
      </c>
      <c r="G658" s="350"/>
      <c r="H658" s="354">
        <v>5.44</v>
      </c>
      <c r="I658" s="350"/>
      <c r="J658" s="350"/>
      <c r="K658" s="350"/>
      <c r="L658" s="119"/>
      <c r="M658" s="122"/>
      <c r="N658" s="123"/>
      <c r="O658" s="123"/>
      <c r="P658" s="123"/>
      <c r="Q658" s="123"/>
      <c r="R658" s="123"/>
      <c r="S658" s="123"/>
      <c r="T658" s="124"/>
      <c r="AT658" s="120" t="s">
        <v>171</v>
      </c>
      <c r="AU658" s="120" t="s">
        <v>90</v>
      </c>
      <c r="AV658" s="12" t="s">
        <v>90</v>
      </c>
      <c r="AW658" s="12" t="s">
        <v>42</v>
      </c>
      <c r="AX658" s="12" t="s">
        <v>82</v>
      </c>
      <c r="AY658" s="120" t="s">
        <v>163</v>
      </c>
    </row>
    <row r="659" spans="1:51" s="12" customFormat="1" ht="13.5">
      <c r="A659" s="350"/>
      <c r="B659" s="351"/>
      <c r="C659" s="350"/>
      <c r="D659" s="346" t="s">
        <v>171</v>
      </c>
      <c r="E659" s="352" t="s">
        <v>5</v>
      </c>
      <c r="F659" s="353" t="s">
        <v>936</v>
      </c>
      <c r="G659" s="350"/>
      <c r="H659" s="354">
        <v>5.44</v>
      </c>
      <c r="I659" s="350"/>
      <c r="J659" s="350"/>
      <c r="K659" s="350"/>
      <c r="L659" s="119"/>
      <c r="M659" s="122"/>
      <c r="N659" s="123"/>
      <c r="O659" s="123"/>
      <c r="P659" s="123"/>
      <c r="Q659" s="123"/>
      <c r="R659" s="123"/>
      <c r="S659" s="123"/>
      <c r="T659" s="124"/>
      <c r="AT659" s="120" t="s">
        <v>171</v>
      </c>
      <c r="AU659" s="120" t="s">
        <v>90</v>
      </c>
      <c r="AV659" s="12" t="s">
        <v>90</v>
      </c>
      <c r="AW659" s="12" t="s">
        <v>42</v>
      </c>
      <c r="AX659" s="12" t="s">
        <v>82</v>
      </c>
      <c r="AY659" s="120" t="s">
        <v>163</v>
      </c>
    </row>
    <row r="660" spans="1:51" s="12" customFormat="1" ht="13.5">
      <c r="A660" s="350"/>
      <c r="B660" s="351"/>
      <c r="C660" s="350"/>
      <c r="D660" s="346" t="s">
        <v>171</v>
      </c>
      <c r="E660" s="352" t="s">
        <v>5</v>
      </c>
      <c r="F660" s="353" t="s">
        <v>937</v>
      </c>
      <c r="G660" s="350"/>
      <c r="H660" s="354">
        <v>3.644</v>
      </c>
      <c r="I660" s="350"/>
      <c r="J660" s="350"/>
      <c r="K660" s="350"/>
      <c r="L660" s="119"/>
      <c r="M660" s="122"/>
      <c r="N660" s="123"/>
      <c r="O660" s="123"/>
      <c r="P660" s="123"/>
      <c r="Q660" s="123"/>
      <c r="R660" s="123"/>
      <c r="S660" s="123"/>
      <c r="T660" s="124"/>
      <c r="AT660" s="120" t="s">
        <v>171</v>
      </c>
      <c r="AU660" s="120" t="s">
        <v>90</v>
      </c>
      <c r="AV660" s="12" t="s">
        <v>90</v>
      </c>
      <c r="AW660" s="12" t="s">
        <v>42</v>
      </c>
      <c r="AX660" s="12" t="s">
        <v>82</v>
      </c>
      <c r="AY660" s="120" t="s">
        <v>163</v>
      </c>
    </row>
    <row r="661" spans="1:51" s="13" customFormat="1" ht="13.5">
      <c r="A661" s="355"/>
      <c r="B661" s="356"/>
      <c r="C661" s="355"/>
      <c r="D661" s="346" t="s">
        <v>171</v>
      </c>
      <c r="E661" s="357" t="s">
        <v>5</v>
      </c>
      <c r="F661" s="358" t="s">
        <v>653</v>
      </c>
      <c r="G661" s="355"/>
      <c r="H661" s="359">
        <v>14.524</v>
      </c>
      <c r="I661" s="355"/>
      <c r="J661" s="355"/>
      <c r="K661" s="355"/>
      <c r="L661" s="125"/>
      <c r="M661" s="127"/>
      <c r="N661" s="128"/>
      <c r="O661" s="128"/>
      <c r="P661" s="128"/>
      <c r="Q661" s="128"/>
      <c r="R661" s="128"/>
      <c r="S661" s="128"/>
      <c r="T661" s="129"/>
      <c r="AT661" s="126" t="s">
        <v>171</v>
      </c>
      <c r="AU661" s="126" t="s">
        <v>90</v>
      </c>
      <c r="AV661" s="13" t="s">
        <v>93</v>
      </c>
      <c r="AW661" s="13" t="s">
        <v>42</v>
      </c>
      <c r="AX661" s="13" t="s">
        <v>82</v>
      </c>
      <c r="AY661" s="126" t="s">
        <v>163</v>
      </c>
    </row>
    <row r="662" spans="1:51" s="12" customFormat="1" ht="13.5">
      <c r="A662" s="350"/>
      <c r="B662" s="351"/>
      <c r="C662" s="350"/>
      <c r="D662" s="346" t="s">
        <v>171</v>
      </c>
      <c r="E662" s="352" t="s">
        <v>5</v>
      </c>
      <c r="F662" s="353" t="s">
        <v>938</v>
      </c>
      <c r="G662" s="350"/>
      <c r="H662" s="354">
        <v>5.44</v>
      </c>
      <c r="I662" s="350"/>
      <c r="J662" s="350"/>
      <c r="K662" s="350"/>
      <c r="L662" s="119"/>
      <c r="M662" s="122"/>
      <c r="N662" s="123"/>
      <c r="O662" s="123"/>
      <c r="P662" s="123"/>
      <c r="Q662" s="123"/>
      <c r="R662" s="123"/>
      <c r="S662" s="123"/>
      <c r="T662" s="124"/>
      <c r="AT662" s="120" t="s">
        <v>171</v>
      </c>
      <c r="AU662" s="120" t="s">
        <v>90</v>
      </c>
      <c r="AV662" s="12" t="s">
        <v>90</v>
      </c>
      <c r="AW662" s="12" t="s">
        <v>42</v>
      </c>
      <c r="AX662" s="12" t="s">
        <v>82</v>
      </c>
      <c r="AY662" s="120" t="s">
        <v>163</v>
      </c>
    </row>
    <row r="663" spans="1:51" s="13" customFormat="1" ht="13.5">
      <c r="A663" s="355"/>
      <c r="B663" s="356"/>
      <c r="C663" s="355"/>
      <c r="D663" s="346" t="s">
        <v>171</v>
      </c>
      <c r="E663" s="357" t="s">
        <v>5</v>
      </c>
      <c r="F663" s="358" t="s">
        <v>792</v>
      </c>
      <c r="G663" s="355"/>
      <c r="H663" s="359">
        <v>5.44</v>
      </c>
      <c r="I663" s="355"/>
      <c r="J663" s="355"/>
      <c r="K663" s="355"/>
      <c r="L663" s="125"/>
      <c r="M663" s="127"/>
      <c r="N663" s="128"/>
      <c r="O663" s="128"/>
      <c r="P663" s="128"/>
      <c r="Q663" s="128"/>
      <c r="R663" s="128"/>
      <c r="S663" s="128"/>
      <c r="T663" s="129"/>
      <c r="AT663" s="126" t="s">
        <v>171</v>
      </c>
      <c r="AU663" s="126" t="s">
        <v>90</v>
      </c>
      <c r="AV663" s="13" t="s">
        <v>93</v>
      </c>
      <c r="AW663" s="13" t="s">
        <v>42</v>
      </c>
      <c r="AX663" s="13" t="s">
        <v>82</v>
      </c>
      <c r="AY663" s="126" t="s">
        <v>163</v>
      </c>
    </row>
    <row r="664" spans="1:51" s="14" customFormat="1" ht="13.5">
      <c r="A664" s="360"/>
      <c r="B664" s="361"/>
      <c r="C664" s="360"/>
      <c r="D664" s="362" t="s">
        <v>171</v>
      </c>
      <c r="E664" s="363" t="s">
        <v>5</v>
      </c>
      <c r="F664" s="364" t="s">
        <v>185</v>
      </c>
      <c r="G664" s="360"/>
      <c r="H664" s="365">
        <v>65.974</v>
      </c>
      <c r="I664" s="360"/>
      <c r="J664" s="360"/>
      <c r="K664" s="360"/>
      <c r="L664" s="130"/>
      <c r="M664" s="131"/>
      <c r="N664" s="132"/>
      <c r="O664" s="132"/>
      <c r="P664" s="132"/>
      <c r="Q664" s="132"/>
      <c r="R664" s="132"/>
      <c r="S664" s="132"/>
      <c r="T664" s="133"/>
      <c r="AT664" s="134" t="s">
        <v>171</v>
      </c>
      <c r="AU664" s="134" t="s">
        <v>90</v>
      </c>
      <c r="AV664" s="14" t="s">
        <v>96</v>
      </c>
      <c r="AW664" s="14" t="s">
        <v>42</v>
      </c>
      <c r="AX664" s="14" t="s">
        <v>44</v>
      </c>
      <c r="AY664" s="134" t="s">
        <v>163</v>
      </c>
    </row>
    <row r="665" spans="1:65" s="1" customFormat="1" ht="31.5" customHeight="1">
      <c r="A665" s="267"/>
      <c r="B665" s="268"/>
      <c r="C665" s="338" t="s">
        <v>597</v>
      </c>
      <c r="D665" s="338" t="s">
        <v>165</v>
      </c>
      <c r="E665" s="339" t="s">
        <v>607</v>
      </c>
      <c r="F665" s="340" t="s">
        <v>608</v>
      </c>
      <c r="G665" s="341" t="s">
        <v>188</v>
      </c>
      <c r="H665" s="342">
        <v>65.974</v>
      </c>
      <c r="I665" s="107"/>
      <c r="J665" s="343">
        <f>ROUND(I665*H665,2)</f>
        <v>0</v>
      </c>
      <c r="K665" s="340" t="s">
        <v>169</v>
      </c>
      <c r="L665" s="38"/>
      <c r="M665" s="108" t="s">
        <v>5</v>
      </c>
      <c r="N665" s="109" t="s">
        <v>53</v>
      </c>
      <c r="O665" s="39"/>
      <c r="P665" s="110">
        <f>O665*H665</f>
        <v>0</v>
      </c>
      <c r="Q665" s="110">
        <v>0.00029</v>
      </c>
      <c r="R665" s="110">
        <f>Q665*H665</f>
        <v>0.01913246</v>
      </c>
      <c r="S665" s="110">
        <v>0</v>
      </c>
      <c r="T665" s="111">
        <f>S665*H665</f>
        <v>0</v>
      </c>
      <c r="AR665" s="24" t="s">
        <v>333</v>
      </c>
      <c r="AT665" s="24" t="s">
        <v>165</v>
      </c>
      <c r="AU665" s="24" t="s">
        <v>90</v>
      </c>
      <c r="AY665" s="24" t="s">
        <v>163</v>
      </c>
      <c r="BE665" s="112">
        <f>IF(N665="základní",J665,0)</f>
        <v>0</v>
      </c>
      <c r="BF665" s="112">
        <f>IF(N665="snížená",J665,0)</f>
        <v>0</v>
      </c>
      <c r="BG665" s="112">
        <f>IF(N665="zákl. přenesená",J665,0)</f>
        <v>0</v>
      </c>
      <c r="BH665" s="112">
        <f>IF(N665="sníž. přenesená",J665,0)</f>
        <v>0</v>
      </c>
      <c r="BI665" s="112">
        <f>IF(N665="nulová",J665,0)</f>
        <v>0</v>
      </c>
      <c r="BJ665" s="24" t="s">
        <v>44</v>
      </c>
      <c r="BK665" s="112">
        <f>ROUND(I665*H665,2)</f>
        <v>0</v>
      </c>
      <c r="BL665" s="24" t="s">
        <v>333</v>
      </c>
      <c r="BM665" s="24" t="s">
        <v>948</v>
      </c>
    </row>
    <row r="666" spans="1:51" s="11" customFormat="1" ht="13.5">
      <c r="A666" s="344"/>
      <c r="B666" s="345"/>
      <c r="C666" s="344"/>
      <c r="D666" s="346" t="s">
        <v>171</v>
      </c>
      <c r="E666" s="347" t="s">
        <v>5</v>
      </c>
      <c r="F666" s="348" t="s">
        <v>172</v>
      </c>
      <c r="G666" s="344"/>
      <c r="H666" s="349" t="s">
        <v>5</v>
      </c>
      <c r="I666" s="344"/>
      <c r="J666" s="344"/>
      <c r="K666" s="344"/>
      <c r="L666" s="113"/>
      <c r="M666" s="116"/>
      <c r="N666" s="117"/>
      <c r="O666" s="117"/>
      <c r="P666" s="117"/>
      <c r="Q666" s="117"/>
      <c r="R666" s="117"/>
      <c r="S666" s="117"/>
      <c r="T666" s="118"/>
      <c r="AT666" s="114" t="s">
        <v>171</v>
      </c>
      <c r="AU666" s="114" t="s">
        <v>90</v>
      </c>
      <c r="AV666" s="11" t="s">
        <v>44</v>
      </c>
      <c r="AW666" s="11" t="s">
        <v>42</v>
      </c>
      <c r="AX666" s="11" t="s">
        <v>82</v>
      </c>
      <c r="AY666" s="114" t="s">
        <v>163</v>
      </c>
    </row>
    <row r="667" spans="1:51" s="11" customFormat="1" ht="13.5">
      <c r="A667" s="344"/>
      <c r="B667" s="345"/>
      <c r="C667" s="344"/>
      <c r="D667" s="346" t="s">
        <v>171</v>
      </c>
      <c r="E667" s="347" t="s">
        <v>5</v>
      </c>
      <c r="F667" s="348" t="s">
        <v>554</v>
      </c>
      <c r="G667" s="344"/>
      <c r="H667" s="349" t="s">
        <v>5</v>
      </c>
      <c r="I667" s="344"/>
      <c r="J667" s="344"/>
      <c r="K667" s="344"/>
      <c r="L667" s="113"/>
      <c r="M667" s="116"/>
      <c r="N667" s="117"/>
      <c r="O667" s="117"/>
      <c r="P667" s="117"/>
      <c r="Q667" s="117"/>
      <c r="R667" s="117"/>
      <c r="S667" s="117"/>
      <c r="T667" s="118"/>
      <c r="AT667" s="114" t="s">
        <v>171</v>
      </c>
      <c r="AU667" s="114" t="s">
        <v>90</v>
      </c>
      <c r="AV667" s="11" t="s">
        <v>44</v>
      </c>
      <c r="AW667" s="11" t="s">
        <v>42</v>
      </c>
      <c r="AX667" s="11" t="s">
        <v>82</v>
      </c>
      <c r="AY667" s="114" t="s">
        <v>163</v>
      </c>
    </row>
    <row r="668" spans="1:51" s="12" customFormat="1" ht="13.5">
      <c r="A668" s="350"/>
      <c r="B668" s="351"/>
      <c r="C668" s="350"/>
      <c r="D668" s="346" t="s">
        <v>171</v>
      </c>
      <c r="E668" s="352" t="s">
        <v>5</v>
      </c>
      <c r="F668" s="353" t="s">
        <v>926</v>
      </c>
      <c r="G668" s="350"/>
      <c r="H668" s="354">
        <v>4.74</v>
      </c>
      <c r="I668" s="350"/>
      <c r="J668" s="350"/>
      <c r="K668" s="350"/>
      <c r="L668" s="119"/>
      <c r="M668" s="122"/>
      <c r="N668" s="123"/>
      <c r="O668" s="123"/>
      <c r="P668" s="123"/>
      <c r="Q668" s="123"/>
      <c r="R668" s="123"/>
      <c r="S668" s="123"/>
      <c r="T668" s="124"/>
      <c r="AT668" s="120" t="s">
        <v>171</v>
      </c>
      <c r="AU668" s="120" t="s">
        <v>90</v>
      </c>
      <c r="AV668" s="12" t="s">
        <v>90</v>
      </c>
      <c r="AW668" s="12" t="s">
        <v>42</v>
      </c>
      <c r="AX668" s="12" t="s">
        <v>82</v>
      </c>
      <c r="AY668" s="120" t="s">
        <v>163</v>
      </c>
    </row>
    <row r="669" spans="1:51" s="12" customFormat="1" ht="13.5">
      <c r="A669" s="350"/>
      <c r="B669" s="351"/>
      <c r="C669" s="350"/>
      <c r="D669" s="346" t="s">
        <v>171</v>
      </c>
      <c r="E669" s="352" t="s">
        <v>5</v>
      </c>
      <c r="F669" s="353" t="s">
        <v>927</v>
      </c>
      <c r="G669" s="350"/>
      <c r="H669" s="354">
        <v>4.74</v>
      </c>
      <c r="I669" s="350"/>
      <c r="J669" s="350"/>
      <c r="K669" s="350"/>
      <c r="L669" s="119"/>
      <c r="M669" s="122"/>
      <c r="N669" s="123"/>
      <c r="O669" s="123"/>
      <c r="P669" s="123"/>
      <c r="Q669" s="123"/>
      <c r="R669" s="123"/>
      <c r="S669" s="123"/>
      <c r="T669" s="124"/>
      <c r="AT669" s="120" t="s">
        <v>171</v>
      </c>
      <c r="AU669" s="120" t="s">
        <v>90</v>
      </c>
      <c r="AV669" s="12" t="s">
        <v>90</v>
      </c>
      <c r="AW669" s="12" t="s">
        <v>42</v>
      </c>
      <c r="AX669" s="12" t="s">
        <v>82</v>
      </c>
      <c r="AY669" s="120" t="s">
        <v>163</v>
      </c>
    </row>
    <row r="670" spans="1:51" s="12" customFormat="1" ht="13.5">
      <c r="A670" s="350"/>
      <c r="B670" s="351"/>
      <c r="C670" s="350"/>
      <c r="D670" s="346" t="s">
        <v>171</v>
      </c>
      <c r="E670" s="352" t="s">
        <v>5</v>
      </c>
      <c r="F670" s="353" t="s">
        <v>928</v>
      </c>
      <c r="G670" s="350"/>
      <c r="H670" s="354">
        <v>4.84</v>
      </c>
      <c r="I670" s="350"/>
      <c r="J670" s="350"/>
      <c r="K670" s="350"/>
      <c r="L670" s="119"/>
      <c r="M670" s="122"/>
      <c r="N670" s="123"/>
      <c r="O670" s="123"/>
      <c r="P670" s="123"/>
      <c r="Q670" s="123"/>
      <c r="R670" s="123"/>
      <c r="S670" s="123"/>
      <c r="T670" s="124"/>
      <c r="AT670" s="120" t="s">
        <v>171</v>
      </c>
      <c r="AU670" s="120" t="s">
        <v>90</v>
      </c>
      <c r="AV670" s="12" t="s">
        <v>90</v>
      </c>
      <c r="AW670" s="12" t="s">
        <v>42</v>
      </c>
      <c r="AX670" s="12" t="s">
        <v>82</v>
      </c>
      <c r="AY670" s="120" t="s">
        <v>163</v>
      </c>
    </row>
    <row r="671" spans="1:51" s="12" customFormat="1" ht="13.5">
      <c r="A671" s="350"/>
      <c r="B671" s="351"/>
      <c r="C671" s="350"/>
      <c r="D671" s="346" t="s">
        <v>171</v>
      </c>
      <c r="E671" s="352" t="s">
        <v>5</v>
      </c>
      <c r="F671" s="353" t="s">
        <v>929</v>
      </c>
      <c r="G671" s="350"/>
      <c r="H671" s="354">
        <v>5.44</v>
      </c>
      <c r="I671" s="350"/>
      <c r="J671" s="350"/>
      <c r="K671" s="350"/>
      <c r="L671" s="119"/>
      <c r="M671" s="122"/>
      <c r="N671" s="123"/>
      <c r="O671" s="123"/>
      <c r="P671" s="123"/>
      <c r="Q671" s="123"/>
      <c r="R671" s="123"/>
      <c r="S671" s="123"/>
      <c r="T671" s="124"/>
      <c r="AT671" s="120" t="s">
        <v>171</v>
      </c>
      <c r="AU671" s="120" t="s">
        <v>90</v>
      </c>
      <c r="AV671" s="12" t="s">
        <v>90</v>
      </c>
      <c r="AW671" s="12" t="s">
        <v>42</v>
      </c>
      <c r="AX671" s="12" t="s">
        <v>82</v>
      </c>
      <c r="AY671" s="120" t="s">
        <v>163</v>
      </c>
    </row>
    <row r="672" spans="1:51" s="12" customFormat="1" ht="13.5">
      <c r="A672" s="350"/>
      <c r="B672" s="351"/>
      <c r="C672" s="350"/>
      <c r="D672" s="346" t="s">
        <v>171</v>
      </c>
      <c r="E672" s="352" t="s">
        <v>5</v>
      </c>
      <c r="F672" s="353" t="s">
        <v>930</v>
      </c>
      <c r="G672" s="350"/>
      <c r="H672" s="354">
        <v>5.44</v>
      </c>
      <c r="I672" s="350"/>
      <c r="J672" s="350"/>
      <c r="K672" s="350"/>
      <c r="L672" s="119"/>
      <c r="M672" s="122"/>
      <c r="N672" s="123"/>
      <c r="O672" s="123"/>
      <c r="P672" s="123"/>
      <c r="Q672" s="123"/>
      <c r="R672" s="123"/>
      <c r="S672" s="123"/>
      <c r="T672" s="124"/>
      <c r="AT672" s="120" t="s">
        <v>171</v>
      </c>
      <c r="AU672" s="120" t="s">
        <v>90</v>
      </c>
      <c r="AV672" s="12" t="s">
        <v>90</v>
      </c>
      <c r="AW672" s="12" t="s">
        <v>42</v>
      </c>
      <c r="AX672" s="12" t="s">
        <v>82</v>
      </c>
      <c r="AY672" s="120" t="s">
        <v>163</v>
      </c>
    </row>
    <row r="673" spans="1:51" s="12" customFormat="1" ht="13.5">
      <c r="A673" s="350"/>
      <c r="B673" s="351"/>
      <c r="C673" s="350"/>
      <c r="D673" s="346" t="s">
        <v>171</v>
      </c>
      <c r="E673" s="352" t="s">
        <v>5</v>
      </c>
      <c r="F673" s="353" t="s">
        <v>931</v>
      </c>
      <c r="G673" s="350"/>
      <c r="H673" s="354">
        <v>5.44</v>
      </c>
      <c r="I673" s="350"/>
      <c r="J673" s="350"/>
      <c r="K673" s="350"/>
      <c r="L673" s="119"/>
      <c r="M673" s="122"/>
      <c r="N673" s="123"/>
      <c r="O673" s="123"/>
      <c r="P673" s="123"/>
      <c r="Q673" s="123"/>
      <c r="R673" s="123"/>
      <c r="S673" s="123"/>
      <c r="T673" s="124"/>
      <c r="AT673" s="120" t="s">
        <v>171</v>
      </c>
      <c r="AU673" s="120" t="s">
        <v>90</v>
      </c>
      <c r="AV673" s="12" t="s">
        <v>90</v>
      </c>
      <c r="AW673" s="12" t="s">
        <v>42</v>
      </c>
      <c r="AX673" s="12" t="s">
        <v>82</v>
      </c>
      <c r="AY673" s="120" t="s">
        <v>163</v>
      </c>
    </row>
    <row r="674" spans="1:51" s="12" customFormat="1" ht="13.5">
      <c r="A674" s="350"/>
      <c r="B674" s="351"/>
      <c r="C674" s="350"/>
      <c r="D674" s="346" t="s">
        <v>171</v>
      </c>
      <c r="E674" s="352" t="s">
        <v>5</v>
      </c>
      <c r="F674" s="353" t="s">
        <v>932</v>
      </c>
      <c r="G674" s="350"/>
      <c r="H674" s="354">
        <v>4.74</v>
      </c>
      <c r="I674" s="350"/>
      <c r="J674" s="350"/>
      <c r="K674" s="350"/>
      <c r="L674" s="119"/>
      <c r="M674" s="122"/>
      <c r="N674" s="123"/>
      <c r="O674" s="123"/>
      <c r="P674" s="123"/>
      <c r="Q674" s="123"/>
      <c r="R674" s="123"/>
      <c r="S674" s="123"/>
      <c r="T674" s="124"/>
      <c r="AT674" s="120" t="s">
        <v>171</v>
      </c>
      <c r="AU674" s="120" t="s">
        <v>90</v>
      </c>
      <c r="AV674" s="12" t="s">
        <v>90</v>
      </c>
      <c r="AW674" s="12" t="s">
        <v>42</v>
      </c>
      <c r="AX674" s="12" t="s">
        <v>82</v>
      </c>
      <c r="AY674" s="120" t="s">
        <v>163</v>
      </c>
    </row>
    <row r="675" spans="1:51" s="13" customFormat="1" ht="13.5">
      <c r="A675" s="355"/>
      <c r="B675" s="356"/>
      <c r="C675" s="355"/>
      <c r="D675" s="346" t="s">
        <v>171</v>
      </c>
      <c r="E675" s="357" t="s">
        <v>5</v>
      </c>
      <c r="F675" s="358" t="s">
        <v>179</v>
      </c>
      <c r="G675" s="355"/>
      <c r="H675" s="359">
        <v>35.38</v>
      </c>
      <c r="I675" s="355"/>
      <c r="J675" s="355"/>
      <c r="K675" s="355"/>
      <c r="L675" s="125"/>
      <c r="M675" s="127"/>
      <c r="N675" s="128"/>
      <c r="O675" s="128"/>
      <c r="P675" s="128"/>
      <c r="Q675" s="128"/>
      <c r="R675" s="128"/>
      <c r="S675" s="128"/>
      <c r="T675" s="129"/>
      <c r="AT675" s="126" t="s">
        <v>171</v>
      </c>
      <c r="AU675" s="126" t="s">
        <v>90</v>
      </c>
      <c r="AV675" s="13" t="s">
        <v>93</v>
      </c>
      <c r="AW675" s="13" t="s">
        <v>42</v>
      </c>
      <c r="AX675" s="13" t="s">
        <v>82</v>
      </c>
      <c r="AY675" s="126" t="s">
        <v>163</v>
      </c>
    </row>
    <row r="676" spans="1:51" s="12" customFormat="1" ht="13.5">
      <c r="A676" s="350"/>
      <c r="B676" s="351"/>
      <c r="C676" s="350"/>
      <c r="D676" s="346" t="s">
        <v>171</v>
      </c>
      <c r="E676" s="352" t="s">
        <v>5</v>
      </c>
      <c r="F676" s="353" t="s">
        <v>933</v>
      </c>
      <c r="G676" s="350"/>
      <c r="H676" s="354">
        <v>5.44</v>
      </c>
      <c r="I676" s="350"/>
      <c r="J676" s="350"/>
      <c r="K676" s="350"/>
      <c r="L676" s="119"/>
      <c r="M676" s="122"/>
      <c r="N676" s="123"/>
      <c r="O676" s="123"/>
      <c r="P676" s="123"/>
      <c r="Q676" s="123"/>
      <c r="R676" s="123"/>
      <c r="S676" s="123"/>
      <c r="T676" s="124"/>
      <c r="AT676" s="120" t="s">
        <v>171</v>
      </c>
      <c r="AU676" s="120" t="s">
        <v>90</v>
      </c>
      <c r="AV676" s="12" t="s">
        <v>90</v>
      </c>
      <c r="AW676" s="12" t="s">
        <v>42</v>
      </c>
      <c r="AX676" s="12" t="s">
        <v>82</v>
      </c>
      <c r="AY676" s="120" t="s">
        <v>163</v>
      </c>
    </row>
    <row r="677" spans="1:51" s="12" customFormat="1" ht="13.5">
      <c r="A677" s="350"/>
      <c r="B677" s="351"/>
      <c r="C677" s="350"/>
      <c r="D677" s="346" t="s">
        <v>171</v>
      </c>
      <c r="E677" s="352" t="s">
        <v>5</v>
      </c>
      <c r="F677" s="353" t="s">
        <v>934</v>
      </c>
      <c r="G677" s="350"/>
      <c r="H677" s="354">
        <v>5.19</v>
      </c>
      <c r="I677" s="350"/>
      <c r="J677" s="350"/>
      <c r="K677" s="350"/>
      <c r="L677" s="119"/>
      <c r="M677" s="122"/>
      <c r="N677" s="123"/>
      <c r="O677" s="123"/>
      <c r="P677" s="123"/>
      <c r="Q677" s="123"/>
      <c r="R677" s="123"/>
      <c r="S677" s="123"/>
      <c r="T677" s="124"/>
      <c r="AT677" s="120" t="s">
        <v>171</v>
      </c>
      <c r="AU677" s="120" t="s">
        <v>90</v>
      </c>
      <c r="AV677" s="12" t="s">
        <v>90</v>
      </c>
      <c r="AW677" s="12" t="s">
        <v>42</v>
      </c>
      <c r="AX677" s="12" t="s">
        <v>82</v>
      </c>
      <c r="AY677" s="120" t="s">
        <v>163</v>
      </c>
    </row>
    <row r="678" spans="1:51" s="13" customFormat="1" ht="13.5">
      <c r="A678" s="355"/>
      <c r="B678" s="356"/>
      <c r="C678" s="355"/>
      <c r="D678" s="346" t="s">
        <v>171</v>
      </c>
      <c r="E678" s="357" t="s">
        <v>5</v>
      </c>
      <c r="F678" s="358" t="s">
        <v>181</v>
      </c>
      <c r="G678" s="355"/>
      <c r="H678" s="359">
        <v>10.63</v>
      </c>
      <c r="I678" s="355"/>
      <c r="J678" s="355"/>
      <c r="K678" s="355"/>
      <c r="L678" s="125"/>
      <c r="M678" s="127"/>
      <c r="N678" s="128"/>
      <c r="O678" s="128"/>
      <c r="P678" s="128"/>
      <c r="Q678" s="128"/>
      <c r="R678" s="128"/>
      <c r="S678" s="128"/>
      <c r="T678" s="129"/>
      <c r="AT678" s="126" t="s">
        <v>171</v>
      </c>
      <c r="AU678" s="126" t="s">
        <v>90</v>
      </c>
      <c r="AV678" s="13" t="s">
        <v>93</v>
      </c>
      <c r="AW678" s="13" t="s">
        <v>42</v>
      </c>
      <c r="AX678" s="13" t="s">
        <v>82</v>
      </c>
      <c r="AY678" s="126" t="s">
        <v>163</v>
      </c>
    </row>
    <row r="679" spans="1:51" s="12" customFormat="1" ht="13.5">
      <c r="A679" s="350"/>
      <c r="B679" s="351"/>
      <c r="C679" s="350"/>
      <c r="D679" s="346" t="s">
        <v>171</v>
      </c>
      <c r="E679" s="352" t="s">
        <v>5</v>
      </c>
      <c r="F679" s="353" t="s">
        <v>935</v>
      </c>
      <c r="G679" s="350"/>
      <c r="H679" s="354">
        <v>5.44</v>
      </c>
      <c r="I679" s="350"/>
      <c r="J679" s="350"/>
      <c r="K679" s="350"/>
      <c r="L679" s="119"/>
      <c r="M679" s="122"/>
      <c r="N679" s="123"/>
      <c r="O679" s="123"/>
      <c r="P679" s="123"/>
      <c r="Q679" s="123"/>
      <c r="R679" s="123"/>
      <c r="S679" s="123"/>
      <c r="T679" s="124"/>
      <c r="AT679" s="120" t="s">
        <v>171</v>
      </c>
      <c r="AU679" s="120" t="s">
        <v>90</v>
      </c>
      <c r="AV679" s="12" t="s">
        <v>90</v>
      </c>
      <c r="AW679" s="12" t="s">
        <v>42</v>
      </c>
      <c r="AX679" s="12" t="s">
        <v>82</v>
      </c>
      <c r="AY679" s="120" t="s">
        <v>163</v>
      </c>
    </row>
    <row r="680" spans="1:51" s="12" customFormat="1" ht="13.5">
      <c r="A680" s="350"/>
      <c r="B680" s="351"/>
      <c r="C680" s="350"/>
      <c r="D680" s="346" t="s">
        <v>171</v>
      </c>
      <c r="E680" s="352" t="s">
        <v>5</v>
      </c>
      <c r="F680" s="353" t="s">
        <v>936</v>
      </c>
      <c r="G680" s="350"/>
      <c r="H680" s="354">
        <v>5.44</v>
      </c>
      <c r="I680" s="350"/>
      <c r="J680" s="350"/>
      <c r="K680" s="350"/>
      <c r="L680" s="119"/>
      <c r="M680" s="122"/>
      <c r="N680" s="123"/>
      <c r="O680" s="123"/>
      <c r="P680" s="123"/>
      <c r="Q680" s="123"/>
      <c r="R680" s="123"/>
      <c r="S680" s="123"/>
      <c r="T680" s="124"/>
      <c r="AT680" s="120" t="s">
        <v>171</v>
      </c>
      <c r="AU680" s="120" t="s">
        <v>90</v>
      </c>
      <c r="AV680" s="12" t="s">
        <v>90</v>
      </c>
      <c r="AW680" s="12" t="s">
        <v>42</v>
      </c>
      <c r="AX680" s="12" t="s">
        <v>82</v>
      </c>
      <c r="AY680" s="120" t="s">
        <v>163</v>
      </c>
    </row>
    <row r="681" spans="1:51" s="12" customFormat="1" ht="13.5">
      <c r="A681" s="350"/>
      <c r="B681" s="351"/>
      <c r="C681" s="350"/>
      <c r="D681" s="346" t="s">
        <v>171</v>
      </c>
      <c r="E681" s="352" t="s">
        <v>5</v>
      </c>
      <c r="F681" s="353" t="s">
        <v>937</v>
      </c>
      <c r="G681" s="350"/>
      <c r="H681" s="354">
        <v>3.644</v>
      </c>
      <c r="I681" s="350"/>
      <c r="J681" s="350"/>
      <c r="K681" s="350"/>
      <c r="L681" s="119"/>
      <c r="M681" s="122"/>
      <c r="N681" s="123"/>
      <c r="O681" s="123"/>
      <c r="P681" s="123"/>
      <c r="Q681" s="123"/>
      <c r="R681" s="123"/>
      <c r="S681" s="123"/>
      <c r="T681" s="124"/>
      <c r="AT681" s="120" t="s">
        <v>171</v>
      </c>
      <c r="AU681" s="120" t="s">
        <v>90</v>
      </c>
      <c r="AV681" s="12" t="s">
        <v>90</v>
      </c>
      <c r="AW681" s="12" t="s">
        <v>42</v>
      </c>
      <c r="AX681" s="12" t="s">
        <v>82</v>
      </c>
      <c r="AY681" s="120" t="s">
        <v>163</v>
      </c>
    </row>
    <row r="682" spans="1:51" s="13" customFormat="1" ht="13.5">
      <c r="A682" s="355"/>
      <c r="B682" s="356"/>
      <c r="C682" s="355"/>
      <c r="D682" s="346" t="s">
        <v>171</v>
      </c>
      <c r="E682" s="357" t="s">
        <v>5</v>
      </c>
      <c r="F682" s="358" t="s">
        <v>653</v>
      </c>
      <c r="G682" s="355"/>
      <c r="H682" s="359">
        <v>14.524</v>
      </c>
      <c r="I682" s="355"/>
      <c r="J682" s="355"/>
      <c r="K682" s="355"/>
      <c r="L682" s="125"/>
      <c r="M682" s="127"/>
      <c r="N682" s="128"/>
      <c r="O682" s="128"/>
      <c r="P682" s="128"/>
      <c r="Q682" s="128"/>
      <c r="R682" s="128"/>
      <c r="S682" s="128"/>
      <c r="T682" s="129"/>
      <c r="AT682" s="126" t="s">
        <v>171</v>
      </c>
      <c r="AU682" s="126" t="s">
        <v>90</v>
      </c>
      <c r="AV682" s="13" t="s">
        <v>93</v>
      </c>
      <c r="AW682" s="13" t="s">
        <v>42</v>
      </c>
      <c r="AX682" s="13" t="s">
        <v>82</v>
      </c>
      <c r="AY682" s="126" t="s">
        <v>163</v>
      </c>
    </row>
    <row r="683" spans="1:51" s="12" customFormat="1" ht="13.5">
      <c r="A683" s="350"/>
      <c r="B683" s="351"/>
      <c r="C683" s="350"/>
      <c r="D683" s="346" t="s">
        <v>171</v>
      </c>
      <c r="E683" s="352" t="s">
        <v>5</v>
      </c>
      <c r="F683" s="353" t="s">
        <v>938</v>
      </c>
      <c r="G683" s="350"/>
      <c r="H683" s="354">
        <v>5.44</v>
      </c>
      <c r="I683" s="350"/>
      <c r="J683" s="350"/>
      <c r="K683" s="350"/>
      <c r="L683" s="119"/>
      <c r="M683" s="122"/>
      <c r="N683" s="123"/>
      <c r="O683" s="123"/>
      <c r="P683" s="123"/>
      <c r="Q683" s="123"/>
      <c r="R683" s="123"/>
      <c r="S683" s="123"/>
      <c r="T683" s="124"/>
      <c r="AT683" s="120" t="s">
        <v>171</v>
      </c>
      <c r="AU683" s="120" t="s">
        <v>90</v>
      </c>
      <c r="AV683" s="12" t="s">
        <v>90</v>
      </c>
      <c r="AW683" s="12" t="s">
        <v>42</v>
      </c>
      <c r="AX683" s="12" t="s">
        <v>82</v>
      </c>
      <c r="AY683" s="120" t="s">
        <v>163</v>
      </c>
    </row>
    <row r="684" spans="1:51" s="13" customFormat="1" ht="13.5">
      <c r="A684" s="355"/>
      <c r="B684" s="356"/>
      <c r="C684" s="355"/>
      <c r="D684" s="346" t="s">
        <v>171</v>
      </c>
      <c r="E684" s="357" t="s">
        <v>5</v>
      </c>
      <c r="F684" s="358" t="s">
        <v>792</v>
      </c>
      <c r="G684" s="355"/>
      <c r="H684" s="359">
        <v>5.44</v>
      </c>
      <c r="I684" s="355"/>
      <c r="J684" s="355"/>
      <c r="K684" s="355"/>
      <c r="L684" s="125"/>
      <c r="M684" s="127"/>
      <c r="N684" s="128"/>
      <c r="O684" s="128"/>
      <c r="P684" s="128"/>
      <c r="Q684" s="128"/>
      <c r="R684" s="128"/>
      <c r="S684" s="128"/>
      <c r="T684" s="129"/>
      <c r="AT684" s="126" t="s">
        <v>171</v>
      </c>
      <c r="AU684" s="126" t="s">
        <v>90</v>
      </c>
      <c r="AV684" s="13" t="s">
        <v>93</v>
      </c>
      <c r="AW684" s="13" t="s">
        <v>42</v>
      </c>
      <c r="AX684" s="13" t="s">
        <v>82</v>
      </c>
      <c r="AY684" s="126" t="s">
        <v>163</v>
      </c>
    </row>
    <row r="685" spans="1:51" s="14" customFormat="1" ht="13.5">
      <c r="A685" s="360"/>
      <c r="B685" s="361"/>
      <c r="C685" s="360"/>
      <c r="D685" s="362" t="s">
        <v>171</v>
      </c>
      <c r="E685" s="363" t="s">
        <v>5</v>
      </c>
      <c r="F685" s="364" t="s">
        <v>185</v>
      </c>
      <c r="G685" s="360"/>
      <c r="H685" s="365">
        <v>65.974</v>
      </c>
      <c r="I685" s="360"/>
      <c r="J685" s="360"/>
      <c r="K685" s="360"/>
      <c r="L685" s="130"/>
      <c r="M685" s="131"/>
      <c r="N685" s="132"/>
      <c r="O685" s="132"/>
      <c r="P685" s="132"/>
      <c r="Q685" s="132"/>
      <c r="R685" s="132"/>
      <c r="S685" s="132"/>
      <c r="T685" s="133"/>
      <c r="AT685" s="134" t="s">
        <v>171</v>
      </c>
      <c r="AU685" s="134" t="s">
        <v>90</v>
      </c>
      <c r="AV685" s="14" t="s">
        <v>96</v>
      </c>
      <c r="AW685" s="14" t="s">
        <v>42</v>
      </c>
      <c r="AX685" s="14" t="s">
        <v>44</v>
      </c>
      <c r="AY685" s="134" t="s">
        <v>163</v>
      </c>
    </row>
    <row r="686" spans="1:65" s="1" customFormat="1" ht="31.5" customHeight="1">
      <c r="A686" s="267"/>
      <c r="B686" s="268"/>
      <c r="C686" s="338" t="s">
        <v>602</v>
      </c>
      <c r="D686" s="338" t="s">
        <v>165</v>
      </c>
      <c r="E686" s="339" t="s">
        <v>611</v>
      </c>
      <c r="F686" s="340" t="s">
        <v>612</v>
      </c>
      <c r="G686" s="341" t="s">
        <v>188</v>
      </c>
      <c r="H686" s="342">
        <v>65.974</v>
      </c>
      <c r="I686" s="107"/>
      <c r="J686" s="343">
        <f>ROUND(I686*H686,2)</f>
        <v>0</v>
      </c>
      <c r="K686" s="340" t="s">
        <v>169</v>
      </c>
      <c r="L686" s="38"/>
      <c r="M686" s="108" t="s">
        <v>5</v>
      </c>
      <c r="N686" s="109" t="s">
        <v>53</v>
      </c>
      <c r="O686" s="39"/>
      <c r="P686" s="110">
        <f>O686*H686</f>
        <v>0</v>
      </c>
      <c r="Q686" s="110">
        <v>0</v>
      </c>
      <c r="R686" s="110">
        <f>Q686*H686</f>
        <v>0</v>
      </c>
      <c r="S686" s="110">
        <v>0</v>
      </c>
      <c r="T686" s="111">
        <f>S686*H686</f>
        <v>0</v>
      </c>
      <c r="AR686" s="24" t="s">
        <v>333</v>
      </c>
      <c r="AT686" s="24" t="s">
        <v>165</v>
      </c>
      <c r="AU686" s="24" t="s">
        <v>90</v>
      </c>
      <c r="AY686" s="24" t="s">
        <v>163</v>
      </c>
      <c r="BE686" s="112">
        <f>IF(N686="základní",J686,0)</f>
        <v>0</v>
      </c>
      <c r="BF686" s="112">
        <f>IF(N686="snížená",J686,0)</f>
        <v>0</v>
      </c>
      <c r="BG686" s="112">
        <f>IF(N686="zákl. přenesená",J686,0)</f>
        <v>0</v>
      </c>
      <c r="BH686" s="112">
        <f>IF(N686="sníž. přenesená",J686,0)</f>
        <v>0</v>
      </c>
      <c r="BI686" s="112">
        <f>IF(N686="nulová",J686,0)</f>
        <v>0</v>
      </c>
      <c r="BJ686" s="24" t="s">
        <v>44</v>
      </c>
      <c r="BK686" s="112">
        <f>ROUND(I686*H686,2)</f>
        <v>0</v>
      </c>
      <c r="BL686" s="24" t="s">
        <v>333</v>
      </c>
      <c r="BM686" s="24" t="s">
        <v>949</v>
      </c>
    </row>
    <row r="687" spans="1:65" s="1" customFormat="1" ht="31.5" customHeight="1">
      <c r="A687" s="267"/>
      <c r="B687" s="268"/>
      <c r="C687" s="338" t="s">
        <v>606</v>
      </c>
      <c r="D687" s="338" t="s">
        <v>165</v>
      </c>
      <c r="E687" s="339" t="s">
        <v>615</v>
      </c>
      <c r="F687" s="340" t="s">
        <v>616</v>
      </c>
      <c r="G687" s="341" t="s">
        <v>188</v>
      </c>
      <c r="H687" s="342">
        <v>65.974</v>
      </c>
      <c r="I687" s="107"/>
      <c r="J687" s="343">
        <f>ROUND(I687*H687,2)</f>
        <v>0</v>
      </c>
      <c r="K687" s="340" t="s">
        <v>169</v>
      </c>
      <c r="L687" s="38"/>
      <c r="M687" s="108" t="s">
        <v>5</v>
      </c>
      <c r="N687" s="109" t="s">
        <v>53</v>
      </c>
      <c r="O687" s="39"/>
      <c r="P687" s="110">
        <f>O687*H687</f>
        <v>0</v>
      </c>
      <c r="Q687" s="110">
        <v>1E-05</v>
      </c>
      <c r="R687" s="110">
        <f>Q687*H687</f>
        <v>0.0006597400000000001</v>
      </c>
      <c r="S687" s="110">
        <v>0</v>
      </c>
      <c r="T687" s="111">
        <f>S687*H687</f>
        <v>0</v>
      </c>
      <c r="AR687" s="24" t="s">
        <v>333</v>
      </c>
      <c r="AT687" s="24" t="s">
        <v>165</v>
      </c>
      <c r="AU687" s="24" t="s">
        <v>90</v>
      </c>
      <c r="AY687" s="24" t="s">
        <v>163</v>
      </c>
      <c r="BE687" s="112">
        <f>IF(N687="základní",J687,0)</f>
        <v>0</v>
      </c>
      <c r="BF687" s="112">
        <f>IF(N687="snížená",J687,0)</f>
        <v>0</v>
      </c>
      <c r="BG687" s="112">
        <f>IF(N687="zákl. přenesená",J687,0)</f>
        <v>0</v>
      </c>
      <c r="BH687" s="112">
        <f>IF(N687="sníž. přenesená",J687,0)</f>
        <v>0</v>
      </c>
      <c r="BI687" s="112">
        <f>IF(N687="nulová",J687,0)</f>
        <v>0</v>
      </c>
      <c r="BJ687" s="24" t="s">
        <v>44</v>
      </c>
      <c r="BK687" s="112">
        <f>ROUND(I687*H687,2)</f>
        <v>0</v>
      </c>
      <c r="BL687" s="24" t="s">
        <v>333</v>
      </c>
      <c r="BM687" s="24" t="s">
        <v>950</v>
      </c>
    </row>
    <row r="688" spans="1:63" s="10" customFormat="1" ht="37.35" customHeight="1">
      <c r="A688" s="330"/>
      <c r="B688" s="331"/>
      <c r="C688" s="330"/>
      <c r="D688" s="335" t="s">
        <v>81</v>
      </c>
      <c r="E688" s="380" t="s">
        <v>618</v>
      </c>
      <c r="F688" s="380" t="s">
        <v>619</v>
      </c>
      <c r="G688" s="330"/>
      <c r="H688" s="330"/>
      <c r="I688" s="330"/>
      <c r="J688" s="381">
        <f>BK688</f>
        <v>0</v>
      </c>
      <c r="K688" s="330"/>
      <c r="L688" s="99"/>
      <c r="M688" s="101"/>
      <c r="N688" s="102"/>
      <c r="O688" s="102"/>
      <c r="P688" s="103">
        <f>SUM(P689:P693)</f>
        <v>0</v>
      </c>
      <c r="Q688" s="102"/>
      <c r="R688" s="103">
        <f>SUM(R689:R693)</f>
        <v>0</v>
      </c>
      <c r="S688" s="102"/>
      <c r="T688" s="104">
        <f>SUM(T689:T693)</f>
        <v>0</v>
      </c>
      <c r="AR688" s="100" t="s">
        <v>96</v>
      </c>
      <c r="AT688" s="105" t="s">
        <v>81</v>
      </c>
      <c r="AU688" s="105" t="s">
        <v>82</v>
      </c>
      <c r="AY688" s="100" t="s">
        <v>163</v>
      </c>
      <c r="BK688" s="106">
        <f>SUM(BK689:BK693)</f>
        <v>0</v>
      </c>
    </row>
    <row r="689" spans="1:65" s="1" customFormat="1" ht="22.5" customHeight="1">
      <c r="A689" s="267"/>
      <c r="B689" s="268"/>
      <c r="C689" s="338" t="s">
        <v>610</v>
      </c>
      <c r="D689" s="338" t="s">
        <v>165</v>
      </c>
      <c r="E689" s="339" t="s">
        <v>621</v>
      </c>
      <c r="F689" s="340" t="s">
        <v>622</v>
      </c>
      <c r="G689" s="341" t="s">
        <v>623</v>
      </c>
      <c r="H689" s="342">
        <v>26</v>
      </c>
      <c r="I689" s="107"/>
      <c r="J689" s="343">
        <f>ROUND(I689*H689,2)</f>
        <v>0</v>
      </c>
      <c r="K689" s="340" t="s">
        <v>169</v>
      </c>
      <c r="L689" s="38"/>
      <c r="M689" s="108" t="s">
        <v>5</v>
      </c>
      <c r="N689" s="109" t="s">
        <v>53</v>
      </c>
      <c r="O689" s="39"/>
      <c r="P689" s="110">
        <f>O689*H689</f>
        <v>0</v>
      </c>
      <c r="Q689" s="110">
        <v>0</v>
      </c>
      <c r="R689" s="110">
        <f>Q689*H689</f>
        <v>0</v>
      </c>
      <c r="S689" s="110">
        <v>0</v>
      </c>
      <c r="T689" s="111">
        <f>S689*H689</f>
        <v>0</v>
      </c>
      <c r="AR689" s="24" t="s">
        <v>624</v>
      </c>
      <c r="AT689" s="24" t="s">
        <v>165</v>
      </c>
      <c r="AU689" s="24" t="s">
        <v>44</v>
      </c>
      <c r="AY689" s="24" t="s">
        <v>163</v>
      </c>
      <c r="BE689" s="112">
        <f>IF(N689="základní",J689,0)</f>
        <v>0</v>
      </c>
      <c r="BF689" s="112">
        <f>IF(N689="snížená",J689,0)</f>
        <v>0</v>
      </c>
      <c r="BG689" s="112">
        <f>IF(N689="zákl. přenesená",J689,0)</f>
        <v>0</v>
      </c>
      <c r="BH689" s="112">
        <f>IF(N689="sníž. přenesená",J689,0)</f>
        <v>0</v>
      </c>
      <c r="BI689" s="112">
        <f>IF(N689="nulová",J689,0)</f>
        <v>0</v>
      </c>
      <c r="BJ689" s="24" t="s">
        <v>44</v>
      </c>
      <c r="BK689" s="112">
        <f>ROUND(I689*H689,2)</f>
        <v>0</v>
      </c>
      <c r="BL689" s="24" t="s">
        <v>624</v>
      </c>
      <c r="BM689" s="24" t="s">
        <v>951</v>
      </c>
    </row>
    <row r="690" spans="1:51" s="11" customFormat="1" ht="13.5">
      <c r="A690" s="344"/>
      <c r="B690" s="345"/>
      <c r="C690" s="344"/>
      <c r="D690" s="346" t="s">
        <v>171</v>
      </c>
      <c r="E690" s="347" t="s">
        <v>5</v>
      </c>
      <c r="F690" s="348" t="s">
        <v>626</v>
      </c>
      <c r="G690" s="344"/>
      <c r="H690" s="349" t="s">
        <v>5</v>
      </c>
      <c r="I690" s="344"/>
      <c r="J690" s="344"/>
      <c r="K690" s="344"/>
      <c r="L690" s="113"/>
      <c r="M690" s="116"/>
      <c r="N690" s="117"/>
      <c r="O690" s="117"/>
      <c r="P690" s="117"/>
      <c r="Q690" s="117"/>
      <c r="R690" s="117"/>
      <c r="S690" s="117"/>
      <c r="T690" s="118"/>
      <c r="AT690" s="114" t="s">
        <v>171</v>
      </c>
      <c r="AU690" s="114" t="s">
        <v>44</v>
      </c>
      <c r="AV690" s="11" t="s">
        <v>44</v>
      </c>
      <c r="AW690" s="11" t="s">
        <v>42</v>
      </c>
      <c r="AX690" s="11" t="s">
        <v>82</v>
      </c>
      <c r="AY690" s="114" t="s">
        <v>163</v>
      </c>
    </row>
    <row r="691" spans="1:51" s="11" customFormat="1" ht="13.5">
      <c r="A691" s="344"/>
      <c r="B691" s="345"/>
      <c r="C691" s="344"/>
      <c r="D691" s="346" t="s">
        <v>171</v>
      </c>
      <c r="E691" s="347" t="s">
        <v>5</v>
      </c>
      <c r="F691" s="348" t="s">
        <v>627</v>
      </c>
      <c r="G691" s="344"/>
      <c r="H691" s="349" t="s">
        <v>5</v>
      </c>
      <c r="I691" s="344"/>
      <c r="J691" s="344"/>
      <c r="K691" s="344"/>
      <c r="L691" s="113"/>
      <c r="M691" s="116"/>
      <c r="N691" s="117"/>
      <c r="O691" s="117"/>
      <c r="P691" s="117"/>
      <c r="Q691" s="117"/>
      <c r="R691" s="117"/>
      <c r="S691" s="117"/>
      <c r="T691" s="118"/>
      <c r="AT691" s="114" t="s">
        <v>171</v>
      </c>
      <c r="AU691" s="114" t="s">
        <v>44</v>
      </c>
      <c r="AV691" s="11" t="s">
        <v>44</v>
      </c>
      <c r="AW691" s="11" t="s">
        <v>42</v>
      </c>
      <c r="AX691" s="11" t="s">
        <v>82</v>
      </c>
      <c r="AY691" s="114" t="s">
        <v>163</v>
      </c>
    </row>
    <row r="692" spans="1:51" s="12" customFormat="1" ht="13.5">
      <c r="A692" s="350"/>
      <c r="B692" s="351"/>
      <c r="C692" s="350"/>
      <c r="D692" s="346" t="s">
        <v>171</v>
      </c>
      <c r="E692" s="352" t="s">
        <v>5</v>
      </c>
      <c r="F692" s="353" t="s">
        <v>952</v>
      </c>
      <c r="G692" s="350"/>
      <c r="H692" s="354">
        <v>26</v>
      </c>
      <c r="I692" s="350"/>
      <c r="J692" s="350"/>
      <c r="K692" s="350"/>
      <c r="L692" s="119"/>
      <c r="M692" s="122"/>
      <c r="N692" s="123"/>
      <c r="O692" s="123"/>
      <c r="P692" s="123"/>
      <c r="Q692" s="123"/>
      <c r="R692" s="123"/>
      <c r="S692" s="123"/>
      <c r="T692" s="124"/>
      <c r="AT692" s="120" t="s">
        <v>171</v>
      </c>
      <c r="AU692" s="120" t="s">
        <v>44</v>
      </c>
      <c r="AV692" s="12" t="s">
        <v>90</v>
      </c>
      <c r="AW692" s="12" t="s">
        <v>42</v>
      </c>
      <c r="AX692" s="12" t="s">
        <v>82</v>
      </c>
      <c r="AY692" s="120" t="s">
        <v>163</v>
      </c>
    </row>
    <row r="693" spans="1:51" s="14" customFormat="1" ht="13.5">
      <c r="A693" s="360"/>
      <c r="B693" s="361"/>
      <c r="C693" s="360"/>
      <c r="D693" s="346" t="s">
        <v>171</v>
      </c>
      <c r="E693" s="373" t="s">
        <v>5</v>
      </c>
      <c r="F693" s="374" t="s">
        <v>185</v>
      </c>
      <c r="G693" s="360"/>
      <c r="H693" s="375">
        <v>26</v>
      </c>
      <c r="I693" s="360"/>
      <c r="J693" s="360"/>
      <c r="K693" s="360"/>
      <c r="L693" s="130"/>
      <c r="M693" s="131"/>
      <c r="N693" s="132"/>
      <c r="O693" s="132"/>
      <c r="P693" s="132"/>
      <c r="Q693" s="132"/>
      <c r="R693" s="132"/>
      <c r="S693" s="132"/>
      <c r="T693" s="133"/>
      <c r="AT693" s="134" t="s">
        <v>171</v>
      </c>
      <c r="AU693" s="134" t="s">
        <v>44</v>
      </c>
      <c r="AV693" s="14" t="s">
        <v>96</v>
      </c>
      <c r="AW693" s="14" t="s">
        <v>42</v>
      </c>
      <c r="AX693" s="14" t="s">
        <v>44</v>
      </c>
      <c r="AY693" s="134" t="s">
        <v>163</v>
      </c>
    </row>
    <row r="694" spans="1:63" s="10" customFormat="1" ht="37.35" customHeight="1">
      <c r="A694" s="330"/>
      <c r="B694" s="331"/>
      <c r="C694" s="330"/>
      <c r="D694" s="332" t="s">
        <v>81</v>
      </c>
      <c r="E694" s="333" t="s">
        <v>629</v>
      </c>
      <c r="F694" s="333" t="s">
        <v>630</v>
      </c>
      <c r="G694" s="330"/>
      <c r="H694" s="330"/>
      <c r="I694" s="330"/>
      <c r="J694" s="334">
        <f>BK694</f>
        <v>0</v>
      </c>
      <c r="K694" s="330"/>
      <c r="L694" s="99"/>
      <c r="M694" s="101"/>
      <c r="N694" s="102"/>
      <c r="O694" s="102"/>
      <c r="P694" s="103">
        <f>P695+P697</f>
        <v>0</v>
      </c>
      <c r="Q694" s="102"/>
      <c r="R694" s="103">
        <f>R695+R697</f>
        <v>0</v>
      </c>
      <c r="S694" s="102"/>
      <c r="T694" s="104">
        <f>T695+T697</f>
        <v>0</v>
      </c>
      <c r="AR694" s="100" t="s">
        <v>99</v>
      </c>
      <c r="AT694" s="105" t="s">
        <v>81</v>
      </c>
      <c r="AU694" s="105" t="s">
        <v>82</v>
      </c>
      <c r="AY694" s="100" t="s">
        <v>163</v>
      </c>
      <c r="BK694" s="106">
        <f>BK695+BK697</f>
        <v>0</v>
      </c>
    </row>
    <row r="695" spans="1:63" s="10" customFormat="1" ht="19.9" customHeight="1">
      <c r="A695" s="330"/>
      <c r="B695" s="331"/>
      <c r="C695" s="330"/>
      <c r="D695" s="335" t="s">
        <v>81</v>
      </c>
      <c r="E695" s="336" t="s">
        <v>631</v>
      </c>
      <c r="F695" s="336" t="s">
        <v>632</v>
      </c>
      <c r="G695" s="330"/>
      <c r="H695" s="330"/>
      <c r="I695" s="330"/>
      <c r="J695" s="337">
        <f>BK695</f>
        <v>0</v>
      </c>
      <c r="K695" s="330"/>
      <c r="L695" s="99"/>
      <c r="M695" s="101"/>
      <c r="N695" s="102"/>
      <c r="O695" s="102"/>
      <c r="P695" s="103">
        <f>P696</f>
        <v>0</v>
      </c>
      <c r="Q695" s="102"/>
      <c r="R695" s="103">
        <f>R696</f>
        <v>0</v>
      </c>
      <c r="S695" s="102"/>
      <c r="T695" s="104">
        <f>T696</f>
        <v>0</v>
      </c>
      <c r="AR695" s="100" t="s">
        <v>99</v>
      </c>
      <c r="AT695" s="105" t="s">
        <v>81</v>
      </c>
      <c r="AU695" s="105" t="s">
        <v>44</v>
      </c>
      <c r="AY695" s="100" t="s">
        <v>163</v>
      </c>
      <c r="BK695" s="106">
        <f>BK696</f>
        <v>0</v>
      </c>
    </row>
    <row r="696" spans="1:65" s="1" customFormat="1" ht="22.5" customHeight="1">
      <c r="A696" s="267"/>
      <c r="B696" s="268"/>
      <c r="C696" s="338" t="s">
        <v>614</v>
      </c>
      <c r="D696" s="338" t="s">
        <v>165</v>
      </c>
      <c r="E696" s="339" t="s">
        <v>634</v>
      </c>
      <c r="F696" s="340" t="s">
        <v>635</v>
      </c>
      <c r="G696" s="341" t="s">
        <v>168</v>
      </c>
      <c r="H696" s="342">
        <v>1</v>
      </c>
      <c r="I696" s="107"/>
      <c r="J696" s="343">
        <f>ROUND(I696*H696,2)</f>
        <v>0</v>
      </c>
      <c r="K696" s="340" t="s">
        <v>169</v>
      </c>
      <c r="L696" s="38"/>
      <c r="M696" s="108" t="s">
        <v>5</v>
      </c>
      <c r="N696" s="109" t="s">
        <v>53</v>
      </c>
      <c r="O696" s="39"/>
      <c r="P696" s="110">
        <f>O696*H696</f>
        <v>0</v>
      </c>
      <c r="Q696" s="110">
        <v>0</v>
      </c>
      <c r="R696" s="110">
        <f>Q696*H696</f>
        <v>0</v>
      </c>
      <c r="S696" s="110">
        <v>0</v>
      </c>
      <c r="T696" s="111">
        <f>S696*H696</f>
        <v>0</v>
      </c>
      <c r="AR696" s="24" t="s">
        <v>636</v>
      </c>
      <c r="AT696" s="24" t="s">
        <v>165</v>
      </c>
      <c r="AU696" s="24" t="s">
        <v>90</v>
      </c>
      <c r="AY696" s="24" t="s">
        <v>163</v>
      </c>
      <c r="BE696" s="112">
        <f>IF(N696="základní",J696,0)</f>
        <v>0</v>
      </c>
      <c r="BF696" s="112">
        <f>IF(N696="snížená",J696,0)</f>
        <v>0</v>
      </c>
      <c r="BG696" s="112">
        <f>IF(N696="zákl. přenesená",J696,0)</f>
        <v>0</v>
      </c>
      <c r="BH696" s="112">
        <f>IF(N696="sníž. přenesená",J696,0)</f>
        <v>0</v>
      </c>
      <c r="BI696" s="112">
        <f>IF(N696="nulová",J696,0)</f>
        <v>0</v>
      </c>
      <c r="BJ696" s="24" t="s">
        <v>44</v>
      </c>
      <c r="BK696" s="112">
        <f>ROUND(I696*H696,2)</f>
        <v>0</v>
      </c>
      <c r="BL696" s="24" t="s">
        <v>636</v>
      </c>
      <c r="BM696" s="24" t="s">
        <v>953</v>
      </c>
    </row>
    <row r="697" spans="1:63" s="10" customFormat="1" ht="29.85" customHeight="1">
      <c r="A697" s="330"/>
      <c r="B697" s="331"/>
      <c r="C697" s="330"/>
      <c r="D697" s="335" t="s">
        <v>81</v>
      </c>
      <c r="E697" s="336" t="s">
        <v>638</v>
      </c>
      <c r="F697" s="336" t="s">
        <v>639</v>
      </c>
      <c r="G697" s="330"/>
      <c r="H697" s="330"/>
      <c r="I697" s="330"/>
      <c r="J697" s="337">
        <f>BK697</f>
        <v>0</v>
      </c>
      <c r="K697" s="330"/>
      <c r="L697" s="99"/>
      <c r="M697" s="101"/>
      <c r="N697" s="102"/>
      <c r="O697" s="102"/>
      <c r="P697" s="103">
        <f>P698</f>
        <v>0</v>
      </c>
      <c r="Q697" s="102"/>
      <c r="R697" s="103">
        <f>R698</f>
        <v>0</v>
      </c>
      <c r="S697" s="102"/>
      <c r="T697" s="104">
        <f>T698</f>
        <v>0</v>
      </c>
      <c r="AR697" s="100" t="s">
        <v>99</v>
      </c>
      <c r="AT697" s="105" t="s">
        <v>81</v>
      </c>
      <c r="AU697" s="105" t="s">
        <v>44</v>
      </c>
      <c r="AY697" s="100" t="s">
        <v>163</v>
      </c>
      <c r="BK697" s="106">
        <f>BK698</f>
        <v>0</v>
      </c>
    </row>
    <row r="698" spans="1:65" s="1" customFormat="1" ht="31.5" customHeight="1">
      <c r="A698" s="267"/>
      <c r="B698" s="268"/>
      <c r="C698" s="338" t="s">
        <v>620</v>
      </c>
      <c r="D698" s="338" t="s">
        <v>165</v>
      </c>
      <c r="E698" s="339" t="s">
        <v>641</v>
      </c>
      <c r="F698" s="340" t="s">
        <v>642</v>
      </c>
      <c r="G698" s="341" t="s">
        <v>643</v>
      </c>
      <c r="H698" s="342">
        <v>424</v>
      </c>
      <c r="I698" s="107"/>
      <c r="J698" s="343">
        <f>ROUND(I698*H698,2)</f>
        <v>0</v>
      </c>
      <c r="K698" s="340" t="s">
        <v>169</v>
      </c>
      <c r="L698" s="38"/>
      <c r="M698" s="108" t="s">
        <v>5</v>
      </c>
      <c r="N698" s="141" t="s">
        <v>53</v>
      </c>
      <c r="O698" s="142"/>
      <c r="P698" s="143">
        <f>O698*H698</f>
        <v>0</v>
      </c>
      <c r="Q698" s="143">
        <v>0</v>
      </c>
      <c r="R698" s="143">
        <f>Q698*H698</f>
        <v>0</v>
      </c>
      <c r="S698" s="143">
        <v>0</v>
      </c>
      <c r="T698" s="144">
        <f>S698*H698</f>
        <v>0</v>
      </c>
      <c r="AR698" s="24" t="s">
        <v>636</v>
      </c>
      <c r="AT698" s="24" t="s">
        <v>165</v>
      </c>
      <c r="AU698" s="24" t="s">
        <v>90</v>
      </c>
      <c r="AY698" s="24" t="s">
        <v>163</v>
      </c>
      <c r="BE698" s="112">
        <f>IF(N698="základní",J698,0)</f>
        <v>0</v>
      </c>
      <c r="BF698" s="112">
        <f>IF(N698="snížená",J698,0)</f>
        <v>0</v>
      </c>
      <c r="BG698" s="112">
        <f>IF(N698="zákl. přenesená",J698,0)</f>
        <v>0</v>
      </c>
      <c r="BH698" s="112">
        <f>IF(N698="sníž. přenesená",J698,0)</f>
        <v>0</v>
      </c>
      <c r="BI698" s="112">
        <f>IF(N698="nulová",J698,0)</f>
        <v>0</v>
      </c>
      <c r="BJ698" s="24" t="s">
        <v>44</v>
      </c>
      <c r="BK698" s="112">
        <f>ROUND(I698*H698,2)</f>
        <v>0</v>
      </c>
      <c r="BL698" s="24" t="s">
        <v>636</v>
      </c>
      <c r="BM698" s="24" t="s">
        <v>954</v>
      </c>
    </row>
    <row r="699" spans="2:12" s="1" customFormat="1" ht="6.95" customHeight="1">
      <c r="B699" s="48"/>
      <c r="C699" s="49"/>
      <c r="D699" s="49"/>
      <c r="E699" s="49"/>
      <c r="F699" s="49"/>
      <c r="G699" s="49"/>
      <c r="H699" s="49"/>
      <c r="I699" s="94"/>
      <c r="J699" s="49"/>
      <c r="K699" s="49"/>
      <c r="L699" s="38"/>
    </row>
  </sheetData>
  <sheetProtection password="C712" sheet="1" objects="1" scenarios="1"/>
  <autoFilter ref="C89:K698"/>
  <mergeCells count="9">
    <mergeCell ref="E80:H80"/>
    <mergeCell ref="E82:H8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835"/>
  <sheetViews>
    <sheetView showGridLines="0" workbookViewId="0" topLeftCell="A1">
      <pane ySplit="1" topLeftCell="A123" activePane="bottomLeft" state="frozen"/>
      <selection pane="bottomLeft" activeCell="I140" sqref="I140"/>
    </sheetView>
  </sheetViews>
  <sheetFormatPr defaultColWidth="9.33203125" defaultRowHeight="13.5"/>
  <cols>
    <col min="1" max="1" width="8.33203125" style="258" customWidth="1"/>
    <col min="2" max="2" width="1.66796875" style="258" customWidth="1"/>
    <col min="3" max="3" width="4.16015625" style="258" customWidth="1"/>
    <col min="4" max="4" width="4.33203125" style="258" customWidth="1"/>
    <col min="5" max="5" width="17.16015625" style="258" customWidth="1"/>
    <col min="6" max="6" width="75" style="258" customWidth="1"/>
    <col min="7" max="7" width="8.66015625" style="258" customWidth="1"/>
    <col min="8" max="8" width="11.16015625" style="258" customWidth="1"/>
    <col min="9" max="9" width="12.66015625" style="258" customWidth="1"/>
    <col min="10" max="10" width="23.5" style="258" customWidth="1"/>
    <col min="11" max="11" width="15.5" style="258" customWidth="1"/>
    <col min="12" max="12" width="9.33203125" style="258" customWidth="1"/>
    <col min="13" max="18" width="9.33203125" style="258" hidden="1" customWidth="1"/>
    <col min="19" max="19" width="8.16015625" style="258" hidden="1" customWidth="1"/>
    <col min="20" max="20" width="29.66015625" style="258" hidden="1" customWidth="1"/>
    <col min="21" max="21" width="16.33203125" style="258" hidden="1" customWidth="1"/>
    <col min="22" max="22" width="12.33203125" style="258" customWidth="1"/>
    <col min="23" max="23" width="16.33203125" style="258" customWidth="1"/>
    <col min="24" max="24" width="12.33203125" style="258" customWidth="1"/>
    <col min="25" max="25" width="15" style="258" customWidth="1"/>
    <col min="26" max="26" width="11" style="258" customWidth="1"/>
    <col min="27" max="27" width="15" style="258" customWidth="1"/>
    <col min="28" max="28" width="16.33203125" style="258" customWidth="1"/>
    <col min="29" max="29" width="11" style="258" customWidth="1"/>
    <col min="30" max="30" width="15" style="258" customWidth="1"/>
    <col min="31" max="31" width="16.33203125" style="258" customWidth="1"/>
    <col min="32" max="43" width="9.33203125" style="258" customWidth="1"/>
    <col min="44" max="65" width="9.33203125" style="258" hidden="1" customWidth="1"/>
    <col min="66" max="16384" width="9.33203125" style="258" customWidth="1"/>
  </cols>
  <sheetData>
    <row r="1" spans="1:70" ht="21.75" customHeight="1">
      <c r="A1" s="383"/>
      <c r="B1" s="17"/>
      <c r="C1" s="17"/>
      <c r="D1" s="18" t="s">
        <v>1</v>
      </c>
      <c r="E1" s="17"/>
      <c r="F1" s="384" t="s">
        <v>120</v>
      </c>
      <c r="G1" s="530" t="s">
        <v>121</v>
      </c>
      <c r="H1" s="530"/>
      <c r="I1" s="17"/>
      <c r="J1" s="384" t="s">
        <v>122</v>
      </c>
      <c r="K1" s="18" t="s">
        <v>123</v>
      </c>
      <c r="L1" s="384" t="s">
        <v>124</v>
      </c>
      <c r="M1" s="384"/>
      <c r="N1" s="384"/>
      <c r="O1" s="384"/>
      <c r="P1" s="384"/>
      <c r="Q1" s="384"/>
      <c r="R1" s="384"/>
      <c r="S1" s="384"/>
      <c r="T1" s="384"/>
      <c r="U1" s="385"/>
      <c r="V1" s="385"/>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row>
    <row r="2" spans="3:46" ht="36.95" customHeight="1">
      <c r="L2" s="531" t="s">
        <v>8</v>
      </c>
      <c r="M2" s="532"/>
      <c r="N2" s="532"/>
      <c r="O2" s="532"/>
      <c r="P2" s="532"/>
      <c r="Q2" s="532"/>
      <c r="R2" s="532"/>
      <c r="S2" s="532"/>
      <c r="T2" s="532"/>
      <c r="U2" s="532"/>
      <c r="V2" s="532"/>
      <c r="AT2" s="386" t="s">
        <v>98</v>
      </c>
    </row>
    <row r="3" spans="2:46" ht="6.95" customHeight="1">
      <c r="B3" s="259"/>
      <c r="C3" s="260"/>
      <c r="D3" s="260"/>
      <c r="E3" s="260"/>
      <c r="F3" s="260"/>
      <c r="G3" s="260"/>
      <c r="H3" s="260"/>
      <c r="I3" s="260"/>
      <c r="J3" s="260"/>
      <c r="K3" s="261"/>
      <c r="AT3" s="386" t="s">
        <v>90</v>
      </c>
    </row>
    <row r="4" spans="2:46" ht="36.95" customHeight="1">
      <c r="B4" s="262"/>
      <c r="C4" s="263"/>
      <c r="D4" s="264" t="s">
        <v>125</v>
      </c>
      <c r="E4" s="263"/>
      <c r="F4" s="263"/>
      <c r="G4" s="263"/>
      <c r="H4" s="263"/>
      <c r="I4" s="263"/>
      <c r="J4" s="263"/>
      <c r="K4" s="265"/>
      <c r="M4" s="387" t="s">
        <v>13</v>
      </c>
      <c r="AT4" s="386" t="s">
        <v>6</v>
      </c>
    </row>
    <row r="5" spans="2:11" ht="6.95" customHeight="1">
      <c r="B5" s="262"/>
      <c r="C5" s="263"/>
      <c r="D5" s="263"/>
      <c r="E5" s="263"/>
      <c r="F5" s="263"/>
      <c r="G5" s="263"/>
      <c r="H5" s="263"/>
      <c r="I5" s="263"/>
      <c r="J5" s="263"/>
      <c r="K5" s="265"/>
    </row>
    <row r="6" spans="2:11" ht="15">
      <c r="B6" s="262"/>
      <c r="C6" s="263"/>
      <c r="D6" s="266" t="s">
        <v>19</v>
      </c>
      <c r="E6" s="263"/>
      <c r="F6" s="263"/>
      <c r="G6" s="263"/>
      <c r="H6" s="263"/>
      <c r="I6" s="263"/>
      <c r="J6" s="263"/>
      <c r="K6" s="265"/>
    </row>
    <row r="7" spans="2:11" ht="22.5" customHeight="1">
      <c r="B7" s="262"/>
      <c r="C7" s="263"/>
      <c r="D7" s="263"/>
      <c r="E7" s="525" t="str">
        <f>'Rekapitulace stavby'!K6</f>
        <v>Výměna nevyhovujících požárních uzávěrů objektů - Masarykova nemocnice Úl.</v>
      </c>
      <c r="F7" s="526"/>
      <c r="G7" s="526"/>
      <c r="H7" s="526"/>
      <c r="I7" s="263"/>
      <c r="J7" s="263"/>
      <c r="K7" s="265"/>
    </row>
    <row r="8" spans="2:11" s="267" customFormat="1" ht="15">
      <c r="B8" s="268"/>
      <c r="C8" s="269"/>
      <c r="D8" s="266" t="s">
        <v>126</v>
      </c>
      <c r="E8" s="269"/>
      <c r="F8" s="269"/>
      <c r="G8" s="269"/>
      <c r="H8" s="269"/>
      <c r="I8" s="269"/>
      <c r="J8" s="269"/>
      <c r="K8" s="270"/>
    </row>
    <row r="9" spans="2:11" s="267" customFormat="1" ht="36.95" customHeight="1">
      <c r="B9" s="268"/>
      <c r="C9" s="269"/>
      <c r="D9" s="269"/>
      <c r="E9" s="527" t="s">
        <v>955</v>
      </c>
      <c r="F9" s="528"/>
      <c r="G9" s="528"/>
      <c r="H9" s="528"/>
      <c r="I9" s="269"/>
      <c r="J9" s="269"/>
      <c r="K9" s="270"/>
    </row>
    <row r="10" spans="2:11" s="267" customFormat="1" ht="13.5">
      <c r="B10" s="268"/>
      <c r="C10" s="269"/>
      <c r="D10" s="269"/>
      <c r="E10" s="269"/>
      <c r="F10" s="269"/>
      <c r="G10" s="269"/>
      <c r="H10" s="269"/>
      <c r="I10" s="269"/>
      <c r="J10" s="269"/>
      <c r="K10" s="270"/>
    </row>
    <row r="11" spans="2:11" s="267" customFormat="1" ht="14.45" customHeight="1">
      <c r="B11" s="268"/>
      <c r="C11" s="269"/>
      <c r="D11" s="266" t="s">
        <v>21</v>
      </c>
      <c r="E11" s="269"/>
      <c r="F11" s="271" t="s">
        <v>22</v>
      </c>
      <c r="G11" s="269"/>
      <c r="H11" s="269"/>
      <c r="I11" s="266" t="s">
        <v>23</v>
      </c>
      <c r="J11" s="271" t="s">
        <v>24</v>
      </c>
      <c r="K11" s="270"/>
    </row>
    <row r="12" spans="2:11" s="267" customFormat="1" ht="14.45" customHeight="1">
      <c r="B12" s="268"/>
      <c r="C12" s="269"/>
      <c r="D12" s="266" t="s">
        <v>25</v>
      </c>
      <c r="E12" s="269"/>
      <c r="F12" s="271" t="s">
        <v>26</v>
      </c>
      <c r="G12" s="269"/>
      <c r="H12" s="269"/>
      <c r="I12" s="266" t="s">
        <v>27</v>
      </c>
      <c r="J12" s="272" t="str">
        <f>'Rekapitulace stavby'!AN8</f>
        <v>09.02.2017</v>
      </c>
      <c r="K12" s="270"/>
    </row>
    <row r="13" spans="2:11" s="267" customFormat="1" ht="21.75" customHeight="1">
      <c r="B13" s="268"/>
      <c r="C13" s="269"/>
      <c r="D13" s="273" t="s">
        <v>29</v>
      </c>
      <c r="E13" s="269"/>
      <c r="F13" s="274" t="s">
        <v>30</v>
      </c>
      <c r="G13" s="269"/>
      <c r="H13" s="269"/>
      <c r="I13" s="273" t="s">
        <v>31</v>
      </c>
      <c r="J13" s="274" t="s">
        <v>32</v>
      </c>
      <c r="K13" s="270"/>
    </row>
    <row r="14" spans="2:11" s="267" customFormat="1" ht="14.45" customHeight="1">
      <c r="B14" s="268"/>
      <c r="C14" s="269"/>
      <c r="D14" s="266" t="s">
        <v>33</v>
      </c>
      <c r="E14" s="269"/>
      <c r="F14" s="269"/>
      <c r="G14" s="269"/>
      <c r="H14" s="269"/>
      <c r="I14" s="266" t="s">
        <v>34</v>
      </c>
      <c r="J14" s="271" t="s">
        <v>35</v>
      </c>
      <c r="K14" s="270"/>
    </row>
    <row r="15" spans="2:11" s="267" customFormat="1" ht="18" customHeight="1">
      <c r="B15" s="268"/>
      <c r="C15" s="269"/>
      <c r="D15" s="269"/>
      <c r="E15" s="271" t="s">
        <v>36</v>
      </c>
      <c r="F15" s="269"/>
      <c r="G15" s="269"/>
      <c r="H15" s="269"/>
      <c r="I15" s="266" t="s">
        <v>37</v>
      </c>
      <c r="J15" s="271" t="s">
        <v>38</v>
      </c>
      <c r="K15" s="270"/>
    </row>
    <row r="16" spans="2:11" s="267" customFormat="1" ht="6.95" customHeight="1">
      <c r="B16" s="268"/>
      <c r="C16" s="269"/>
      <c r="D16" s="269"/>
      <c r="E16" s="269"/>
      <c r="F16" s="269"/>
      <c r="G16" s="269"/>
      <c r="H16" s="269"/>
      <c r="I16" s="269"/>
      <c r="J16" s="269"/>
      <c r="K16" s="270"/>
    </row>
    <row r="17" spans="2:11" s="267" customFormat="1" ht="14.45" customHeight="1">
      <c r="B17" s="268"/>
      <c r="C17" s="269"/>
      <c r="D17" s="266" t="s">
        <v>39</v>
      </c>
      <c r="E17" s="269"/>
      <c r="F17" s="269"/>
      <c r="G17" s="269"/>
      <c r="H17" s="269"/>
      <c r="I17" s="266" t="s">
        <v>34</v>
      </c>
      <c r="J17" s="271" t="str">
        <f>IF('Rekapitulace stavby'!AN13="Vyplň údaj","",IF('Rekapitulace stavby'!AN13="","",'Rekapitulace stavby'!AN13))</f>
        <v/>
      </c>
      <c r="K17" s="270"/>
    </row>
    <row r="18" spans="2:11" s="267" customFormat="1" ht="18" customHeight="1">
      <c r="B18" s="268"/>
      <c r="C18" s="269"/>
      <c r="D18" s="269"/>
      <c r="E18" s="271" t="str">
        <f>IF('Rekapitulace stavby'!E14="Vyplň údaj","",IF('Rekapitulace stavby'!E14="","",'Rekapitulace stavby'!E14))</f>
        <v/>
      </c>
      <c r="F18" s="269"/>
      <c r="G18" s="269"/>
      <c r="H18" s="269"/>
      <c r="I18" s="266" t="s">
        <v>37</v>
      </c>
      <c r="J18" s="271" t="str">
        <f>IF('Rekapitulace stavby'!AN14="Vyplň údaj","",IF('Rekapitulace stavby'!AN14="","",'Rekapitulace stavby'!AN14))</f>
        <v/>
      </c>
      <c r="K18" s="270"/>
    </row>
    <row r="19" spans="2:11" s="267" customFormat="1" ht="6.95" customHeight="1">
      <c r="B19" s="268"/>
      <c r="C19" s="269"/>
      <c r="D19" s="269"/>
      <c r="E19" s="269"/>
      <c r="F19" s="269"/>
      <c r="G19" s="269"/>
      <c r="H19" s="269"/>
      <c r="I19" s="269"/>
      <c r="J19" s="269"/>
      <c r="K19" s="270"/>
    </row>
    <row r="20" spans="2:11" s="267" customFormat="1" ht="14.45" customHeight="1">
      <c r="B20" s="268"/>
      <c r="C20" s="269"/>
      <c r="D20" s="266" t="s">
        <v>41</v>
      </c>
      <c r="E20" s="269"/>
      <c r="F20" s="269"/>
      <c r="G20" s="269"/>
      <c r="H20" s="269"/>
      <c r="I20" s="266" t="s">
        <v>34</v>
      </c>
      <c r="J20" s="271" t="s">
        <v>5</v>
      </c>
      <c r="K20" s="270"/>
    </row>
    <row r="21" spans="2:11" s="267" customFormat="1" ht="18" customHeight="1">
      <c r="B21" s="268"/>
      <c r="C21" s="269"/>
      <c r="D21" s="269"/>
      <c r="E21" s="271" t="s">
        <v>43</v>
      </c>
      <c r="F21" s="269"/>
      <c r="G21" s="269"/>
      <c r="H21" s="269"/>
      <c r="I21" s="266" t="s">
        <v>37</v>
      </c>
      <c r="J21" s="271" t="s">
        <v>5</v>
      </c>
      <c r="K21" s="270"/>
    </row>
    <row r="22" spans="2:11" s="267" customFormat="1" ht="6.95" customHeight="1">
      <c r="B22" s="268"/>
      <c r="C22" s="269"/>
      <c r="D22" s="269"/>
      <c r="E22" s="269"/>
      <c r="F22" s="269"/>
      <c r="G22" s="269"/>
      <c r="H22" s="269"/>
      <c r="I22" s="269"/>
      <c r="J22" s="269"/>
      <c r="K22" s="270"/>
    </row>
    <row r="23" spans="2:11" s="267" customFormat="1" ht="14.45" customHeight="1">
      <c r="B23" s="268"/>
      <c r="C23" s="269"/>
      <c r="D23" s="266" t="s">
        <v>45</v>
      </c>
      <c r="E23" s="269"/>
      <c r="F23" s="269"/>
      <c r="G23" s="269"/>
      <c r="H23" s="269"/>
      <c r="I23" s="269"/>
      <c r="J23" s="269"/>
      <c r="K23" s="270"/>
    </row>
    <row r="24" spans="2:11" s="275" customFormat="1" ht="63" customHeight="1">
      <c r="B24" s="276"/>
      <c r="C24" s="277"/>
      <c r="D24" s="277"/>
      <c r="E24" s="529" t="s">
        <v>47</v>
      </c>
      <c r="F24" s="529"/>
      <c r="G24" s="529"/>
      <c r="H24" s="529"/>
      <c r="I24" s="277"/>
      <c r="J24" s="277"/>
      <c r="K24" s="278"/>
    </row>
    <row r="25" spans="2:11" s="267" customFormat="1" ht="6.95" customHeight="1">
      <c r="B25" s="268"/>
      <c r="C25" s="269"/>
      <c r="D25" s="269"/>
      <c r="E25" s="269"/>
      <c r="F25" s="269"/>
      <c r="G25" s="269"/>
      <c r="H25" s="269"/>
      <c r="I25" s="269"/>
      <c r="J25" s="269"/>
      <c r="K25" s="270"/>
    </row>
    <row r="26" spans="2:11" s="267" customFormat="1" ht="6.95" customHeight="1">
      <c r="B26" s="268"/>
      <c r="C26" s="269"/>
      <c r="D26" s="279"/>
      <c r="E26" s="279"/>
      <c r="F26" s="279"/>
      <c r="G26" s="279"/>
      <c r="H26" s="279"/>
      <c r="I26" s="279"/>
      <c r="J26" s="279"/>
      <c r="K26" s="280"/>
    </row>
    <row r="27" spans="2:11" s="267" customFormat="1" ht="25.35" customHeight="1">
      <c r="B27" s="268"/>
      <c r="C27" s="269"/>
      <c r="D27" s="281" t="s">
        <v>48</v>
      </c>
      <c r="E27" s="269"/>
      <c r="F27" s="269"/>
      <c r="G27" s="269"/>
      <c r="H27" s="269"/>
      <c r="I27" s="269"/>
      <c r="J27" s="282">
        <f>ROUND(J90,0)</f>
        <v>0</v>
      </c>
      <c r="K27" s="270"/>
    </row>
    <row r="28" spans="2:11" s="267" customFormat="1" ht="6.95" customHeight="1">
      <c r="B28" s="268"/>
      <c r="C28" s="269"/>
      <c r="D28" s="279"/>
      <c r="E28" s="279"/>
      <c r="F28" s="279"/>
      <c r="G28" s="279"/>
      <c r="H28" s="279"/>
      <c r="I28" s="279"/>
      <c r="J28" s="279"/>
      <c r="K28" s="280"/>
    </row>
    <row r="29" spans="2:11" s="267" customFormat="1" ht="14.45" customHeight="1">
      <c r="B29" s="268"/>
      <c r="C29" s="269"/>
      <c r="D29" s="269"/>
      <c r="E29" s="269"/>
      <c r="F29" s="283" t="s">
        <v>50</v>
      </c>
      <c r="G29" s="269"/>
      <c r="H29" s="269"/>
      <c r="I29" s="283" t="s">
        <v>49</v>
      </c>
      <c r="J29" s="283" t="s">
        <v>51</v>
      </c>
      <c r="K29" s="270"/>
    </row>
    <row r="30" spans="2:11" s="267" customFormat="1" ht="14.45" customHeight="1">
      <c r="B30" s="268"/>
      <c r="C30" s="269"/>
      <c r="D30" s="284" t="s">
        <v>52</v>
      </c>
      <c r="E30" s="284" t="s">
        <v>53</v>
      </c>
      <c r="F30" s="285">
        <f>ROUND(SUM(BE90:BE834),0)</f>
        <v>0</v>
      </c>
      <c r="G30" s="269"/>
      <c r="H30" s="269"/>
      <c r="I30" s="286">
        <v>0.21</v>
      </c>
      <c r="J30" s="285">
        <f>ROUND(ROUND((SUM(BE90:BE834)),0)*I30,1)</f>
        <v>0</v>
      </c>
      <c r="K30" s="270"/>
    </row>
    <row r="31" spans="2:11" s="267" customFormat="1" ht="14.45" customHeight="1">
      <c r="B31" s="268"/>
      <c r="C31" s="269"/>
      <c r="D31" s="269"/>
      <c r="E31" s="284" t="s">
        <v>54</v>
      </c>
      <c r="F31" s="285">
        <f>ROUND(SUM(BF90:BF834),0)</f>
        <v>0</v>
      </c>
      <c r="G31" s="269"/>
      <c r="H31" s="269"/>
      <c r="I31" s="286">
        <v>0.15</v>
      </c>
      <c r="J31" s="285">
        <f>ROUND(ROUND((SUM(BF90:BF834)),0)*I31,1)</f>
        <v>0</v>
      </c>
      <c r="K31" s="270"/>
    </row>
    <row r="32" spans="2:11" s="267" customFormat="1" ht="14.45" customHeight="1" hidden="1">
      <c r="B32" s="268"/>
      <c r="C32" s="269"/>
      <c r="D32" s="269"/>
      <c r="E32" s="284" t="s">
        <v>55</v>
      </c>
      <c r="F32" s="285">
        <f>ROUND(SUM(BG90:BG834),0)</f>
        <v>0</v>
      </c>
      <c r="G32" s="269"/>
      <c r="H32" s="269"/>
      <c r="I32" s="286">
        <v>0.21</v>
      </c>
      <c r="J32" s="285">
        <v>0</v>
      </c>
      <c r="K32" s="270"/>
    </row>
    <row r="33" spans="2:11" s="267" customFormat="1" ht="14.45" customHeight="1" hidden="1">
      <c r="B33" s="268"/>
      <c r="C33" s="269"/>
      <c r="D33" s="269"/>
      <c r="E33" s="284" t="s">
        <v>56</v>
      </c>
      <c r="F33" s="285">
        <f>ROUND(SUM(BH90:BH834),0)</f>
        <v>0</v>
      </c>
      <c r="G33" s="269"/>
      <c r="H33" s="269"/>
      <c r="I33" s="286">
        <v>0.15</v>
      </c>
      <c r="J33" s="285">
        <v>0</v>
      </c>
      <c r="K33" s="270"/>
    </row>
    <row r="34" spans="2:11" s="267" customFormat="1" ht="14.45" customHeight="1" hidden="1">
      <c r="B34" s="268"/>
      <c r="C34" s="269"/>
      <c r="D34" s="269"/>
      <c r="E34" s="284" t="s">
        <v>57</v>
      </c>
      <c r="F34" s="285">
        <f>ROUND(SUM(BI90:BI834),0)</f>
        <v>0</v>
      </c>
      <c r="G34" s="269"/>
      <c r="H34" s="269"/>
      <c r="I34" s="286">
        <v>0</v>
      </c>
      <c r="J34" s="285">
        <v>0</v>
      </c>
      <c r="K34" s="270"/>
    </row>
    <row r="35" spans="2:11" s="267" customFormat="1" ht="6.95" customHeight="1">
      <c r="B35" s="268"/>
      <c r="C35" s="269"/>
      <c r="D35" s="269"/>
      <c r="E35" s="269"/>
      <c r="F35" s="269"/>
      <c r="G35" s="269"/>
      <c r="H35" s="269"/>
      <c r="I35" s="269"/>
      <c r="J35" s="269"/>
      <c r="K35" s="270"/>
    </row>
    <row r="36" spans="2:11" s="267" customFormat="1" ht="25.35" customHeight="1">
      <c r="B36" s="268"/>
      <c r="C36" s="287"/>
      <c r="D36" s="288" t="s">
        <v>58</v>
      </c>
      <c r="E36" s="289"/>
      <c r="F36" s="289"/>
      <c r="G36" s="290" t="s">
        <v>59</v>
      </c>
      <c r="H36" s="291" t="s">
        <v>60</v>
      </c>
      <c r="I36" s="289"/>
      <c r="J36" s="292">
        <f>SUM(J27:J34)</f>
        <v>0</v>
      </c>
      <c r="K36" s="293"/>
    </row>
    <row r="37" spans="2:11" s="267" customFormat="1" ht="14.45" customHeight="1">
      <c r="B37" s="294"/>
      <c r="C37" s="295"/>
      <c r="D37" s="295"/>
      <c r="E37" s="295"/>
      <c r="F37" s="295"/>
      <c r="G37" s="295"/>
      <c r="H37" s="295"/>
      <c r="I37" s="295"/>
      <c r="J37" s="295"/>
      <c r="K37" s="296"/>
    </row>
    <row r="41" spans="2:11" s="267" customFormat="1" ht="6.95" customHeight="1">
      <c r="B41" s="297"/>
      <c r="C41" s="298"/>
      <c r="D41" s="298"/>
      <c r="E41" s="298"/>
      <c r="F41" s="298"/>
      <c r="G41" s="298"/>
      <c r="H41" s="298"/>
      <c r="I41" s="298"/>
      <c r="J41" s="298"/>
      <c r="K41" s="299"/>
    </row>
    <row r="42" spans="2:11" s="267" customFormat="1" ht="36.95" customHeight="1">
      <c r="B42" s="268"/>
      <c r="C42" s="264" t="s">
        <v>128</v>
      </c>
      <c r="D42" s="269"/>
      <c r="E42" s="269"/>
      <c r="F42" s="269"/>
      <c r="G42" s="269"/>
      <c r="H42" s="269"/>
      <c r="I42" s="269"/>
      <c r="J42" s="269"/>
      <c r="K42" s="270"/>
    </row>
    <row r="43" spans="2:11" s="267" customFormat="1" ht="6.95" customHeight="1">
      <c r="B43" s="268"/>
      <c r="C43" s="269"/>
      <c r="D43" s="269"/>
      <c r="E43" s="269"/>
      <c r="F43" s="269"/>
      <c r="G43" s="269"/>
      <c r="H43" s="269"/>
      <c r="I43" s="269"/>
      <c r="J43" s="269"/>
      <c r="K43" s="270"/>
    </row>
    <row r="44" spans="2:11" s="267" customFormat="1" ht="14.45" customHeight="1">
      <c r="B44" s="268"/>
      <c r="C44" s="266" t="s">
        <v>19</v>
      </c>
      <c r="D44" s="269"/>
      <c r="E44" s="269"/>
      <c r="F44" s="269"/>
      <c r="G44" s="269"/>
      <c r="H44" s="269"/>
      <c r="I44" s="269"/>
      <c r="J44" s="269"/>
      <c r="K44" s="270"/>
    </row>
    <row r="45" spans="2:11" s="267" customFormat="1" ht="22.5" customHeight="1">
      <c r="B45" s="268"/>
      <c r="C45" s="269"/>
      <c r="D45" s="269"/>
      <c r="E45" s="525" t="str">
        <f>E7</f>
        <v>Výměna nevyhovujících požárních uzávěrů objektů - Masarykova nemocnice Úl.</v>
      </c>
      <c r="F45" s="526"/>
      <c r="G45" s="526"/>
      <c r="H45" s="526"/>
      <c r="I45" s="269"/>
      <c r="J45" s="269"/>
      <c r="K45" s="270"/>
    </row>
    <row r="46" spans="2:11" s="267" customFormat="1" ht="14.45" customHeight="1">
      <c r="B46" s="268"/>
      <c r="C46" s="266" t="s">
        <v>126</v>
      </c>
      <c r="D46" s="269"/>
      <c r="E46" s="269"/>
      <c r="F46" s="269"/>
      <c r="G46" s="269"/>
      <c r="H46" s="269"/>
      <c r="I46" s="269"/>
      <c r="J46" s="269"/>
      <c r="K46" s="270"/>
    </row>
    <row r="47" spans="2:11" s="267" customFormat="1" ht="23.25" customHeight="1">
      <c r="B47" s="268"/>
      <c r="C47" s="269"/>
      <c r="D47" s="269"/>
      <c r="E47" s="527" t="str">
        <f>E9</f>
        <v>4 - Budova D2</v>
      </c>
      <c r="F47" s="528"/>
      <c r="G47" s="528"/>
      <c r="H47" s="528"/>
      <c r="I47" s="269"/>
      <c r="J47" s="269"/>
      <c r="K47" s="270"/>
    </row>
    <row r="48" spans="2:11" s="267" customFormat="1" ht="6.95" customHeight="1">
      <c r="B48" s="268"/>
      <c r="C48" s="269"/>
      <c r="D48" s="269"/>
      <c r="E48" s="269"/>
      <c r="F48" s="269"/>
      <c r="G48" s="269"/>
      <c r="H48" s="269"/>
      <c r="I48" s="269"/>
      <c r="J48" s="269"/>
      <c r="K48" s="270"/>
    </row>
    <row r="49" spans="2:11" s="267" customFormat="1" ht="18" customHeight="1">
      <c r="B49" s="268"/>
      <c r="C49" s="266" t="s">
        <v>25</v>
      </c>
      <c r="D49" s="269"/>
      <c r="E49" s="269"/>
      <c r="F49" s="271" t="str">
        <f>F12</f>
        <v>Ústí nad Labem</v>
      </c>
      <c r="G49" s="269"/>
      <c r="H49" s="269"/>
      <c r="I49" s="266" t="s">
        <v>27</v>
      </c>
      <c r="J49" s="272" t="str">
        <f>IF(J12="","",J12)</f>
        <v>09.02.2017</v>
      </c>
      <c r="K49" s="270"/>
    </row>
    <row r="50" spans="2:11" s="267" customFormat="1" ht="6.95" customHeight="1">
      <c r="B50" s="268"/>
      <c r="C50" s="269"/>
      <c r="D50" s="269"/>
      <c r="E50" s="269"/>
      <c r="F50" s="269"/>
      <c r="G50" s="269"/>
      <c r="H50" s="269"/>
      <c r="I50" s="269"/>
      <c r="J50" s="269"/>
      <c r="K50" s="270"/>
    </row>
    <row r="51" spans="2:11" s="267" customFormat="1" ht="15">
      <c r="B51" s="268"/>
      <c r="C51" s="266" t="s">
        <v>33</v>
      </c>
      <c r="D51" s="269"/>
      <c r="E51" s="269"/>
      <c r="F51" s="271" t="str">
        <f>E15</f>
        <v>Krajská zdravotní, a.s.</v>
      </c>
      <c r="G51" s="269"/>
      <c r="H51" s="269"/>
      <c r="I51" s="266" t="s">
        <v>41</v>
      </c>
      <c r="J51" s="271" t="str">
        <f>E21</f>
        <v>PBŘ</v>
      </c>
      <c r="K51" s="270"/>
    </row>
    <row r="52" spans="2:11" s="267" customFormat="1" ht="14.45" customHeight="1">
      <c r="B52" s="268"/>
      <c r="C52" s="266" t="s">
        <v>39</v>
      </c>
      <c r="D52" s="269"/>
      <c r="E52" s="269"/>
      <c r="F52" s="271" t="str">
        <f>IF(E18="","",E18)</f>
        <v/>
      </c>
      <c r="G52" s="269"/>
      <c r="H52" s="269"/>
      <c r="I52" s="269"/>
      <c r="J52" s="269"/>
      <c r="K52" s="270"/>
    </row>
    <row r="53" spans="2:11" s="267" customFormat="1" ht="10.35" customHeight="1">
      <c r="B53" s="268"/>
      <c r="C53" s="269"/>
      <c r="D53" s="269"/>
      <c r="E53" s="269"/>
      <c r="F53" s="269"/>
      <c r="G53" s="269"/>
      <c r="H53" s="269"/>
      <c r="I53" s="269"/>
      <c r="J53" s="269"/>
      <c r="K53" s="270"/>
    </row>
    <row r="54" spans="2:11" s="267" customFormat="1" ht="29.25" customHeight="1">
      <c r="B54" s="268"/>
      <c r="C54" s="300" t="s">
        <v>129</v>
      </c>
      <c r="D54" s="287"/>
      <c r="E54" s="287"/>
      <c r="F54" s="287"/>
      <c r="G54" s="287"/>
      <c r="H54" s="287"/>
      <c r="I54" s="287"/>
      <c r="J54" s="301" t="s">
        <v>130</v>
      </c>
      <c r="K54" s="302"/>
    </row>
    <row r="55" spans="2:11" s="267" customFormat="1" ht="10.35" customHeight="1">
      <c r="B55" s="268"/>
      <c r="C55" s="269"/>
      <c r="D55" s="269"/>
      <c r="E55" s="269"/>
      <c r="F55" s="269"/>
      <c r="G55" s="269"/>
      <c r="H55" s="269"/>
      <c r="I55" s="269"/>
      <c r="J55" s="269"/>
      <c r="K55" s="270"/>
    </row>
    <row r="56" spans="2:47" s="267" customFormat="1" ht="29.25" customHeight="1">
      <c r="B56" s="268"/>
      <c r="C56" s="303" t="s">
        <v>131</v>
      </c>
      <c r="D56" s="269"/>
      <c r="E56" s="269"/>
      <c r="F56" s="269"/>
      <c r="G56" s="269"/>
      <c r="H56" s="269"/>
      <c r="I56" s="269"/>
      <c r="J56" s="282">
        <f>J90</f>
        <v>0</v>
      </c>
      <c r="K56" s="270"/>
      <c r="AU56" s="386" t="s">
        <v>132</v>
      </c>
    </row>
    <row r="57" spans="2:11" s="304" customFormat="1" ht="24.95" customHeight="1">
      <c r="B57" s="305"/>
      <c r="C57" s="306"/>
      <c r="D57" s="307" t="s">
        <v>133</v>
      </c>
      <c r="E57" s="308"/>
      <c r="F57" s="308"/>
      <c r="G57" s="308"/>
      <c r="H57" s="308"/>
      <c r="I57" s="308"/>
      <c r="J57" s="309">
        <f>J91</f>
        <v>0</v>
      </c>
      <c r="K57" s="310"/>
    </row>
    <row r="58" spans="2:11" s="311" customFormat="1" ht="19.9" customHeight="1">
      <c r="B58" s="312"/>
      <c r="C58" s="313"/>
      <c r="D58" s="314" t="s">
        <v>134</v>
      </c>
      <c r="E58" s="315"/>
      <c r="F58" s="315"/>
      <c r="G58" s="315"/>
      <c r="H58" s="315"/>
      <c r="I58" s="315"/>
      <c r="J58" s="316">
        <f>J92</f>
        <v>0</v>
      </c>
      <c r="K58" s="317"/>
    </row>
    <row r="59" spans="2:11" s="311" customFormat="1" ht="19.9" customHeight="1">
      <c r="B59" s="312"/>
      <c r="C59" s="313"/>
      <c r="D59" s="314" t="s">
        <v>135</v>
      </c>
      <c r="E59" s="315"/>
      <c r="F59" s="315"/>
      <c r="G59" s="315"/>
      <c r="H59" s="315"/>
      <c r="I59" s="315"/>
      <c r="J59" s="316">
        <f>J254</f>
        <v>0</v>
      </c>
      <c r="K59" s="317"/>
    </row>
    <row r="60" spans="2:11" s="311" customFormat="1" ht="19.9" customHeight="1">
      <c r="B60" s="312"/>
      <c r="C60" s="313"/>
      <c r="D60" s="314" t="s">
        <v>136</v>
      </c>
      <c r="E60" s="315"/>
      <c r="F60" s="315"/>
      <c r="G60" s="315"/>
      <c r="H60" s="315"/>
      <c r="I60" s="315"/>
      <c r="J60" s="316">
        <f>J390</f>
        <v>0</v>
      </c>
      <c r="K60" s="317"/>
    </row>
    <row r="61" spans="2:11" s="311" customFormat="1" ht="19.9" customHeight="1">
      <c r="B61" s="312"/>
      <c r="C61" s="313"/>
      <c r="D61" s="314" t="s">
        <v>137</v>
      </c>
      <c r="E61" s="315"/>
      <c r="F61" s="315"/>
      <c r="G61" s="315"/>
      <c r="H61" s="315"/>
      <c r="I61" s="315"/>
      <c r="J61" s="316">
        <f>J406</f>
        <v>0</v>
      </c>
      <c r="K61" s="317"/>
    </row>
    <row r="62" spans="2:11" s="304" customFormat="1" ht="24.95" customHeight="1">
      <c r="B62" s="305"/>
      <c r="C62" s="306"/>
      <c r="D62" s="307" t="s">
        <v>138</v>
      </c>
      <c r="E62" s="308"/>
      <c r="F62" s="308"/>
      <c r="G62" s="308"/>
      <c r="H62" s="308"/>
      <c r="I62" s="308"/>
      <c r="J62" s="309">
        <f>J411</f>
        <v>0</v>
      </c>
      <c r="K62" s="310"/>
    </row>
    <row r="63" spans="2:11" s="311" customFormat="1" ht="19.9" customHeight="1">
      <c r="B63" s="312"/>
      <c r="C63" s="313"/>
      <c r="D63" s="314" t="s">
        <v>139</v>
      </c>
      <c r="E63" s="315"/>
      <c r="F63" s="315"/>
      <c r="G63" s="315"/>
      <c r="H63" s="315"/>
      <c r="I63" s="315"/>
      <c r="J63" s="316">
        <f>J412</f>
        <v>0</v>
      </c>
      <c r="K63" s="317"/>
    </row>
    <row r="64" spans="2:11" s="311" customFormat="1" ht="19.9" customHeight="1">
      <c r="B64" s="312"/>
      <c r="C64" s="313"/>
      <c r="D64" s="314" t="s">
        <v>140</v>
      </c>
      <c r="E64" s="315"/>
      <c r="F64" s="315"/>
      <c r="G64" s="315"/>
      <c r="H64" s="315"/>
      <c r="I64" s="315"/>
      <c r="J64" s="316">
        <f>J521</f>
        <v>0</v>
      </c>
      <c r="K64" s="317"/>
    </row>
    <row r="65" spans="2:11" s="311" customFormat="1" ht="19.9" customHeight="1">
      <c r="B65" s="312"/>
      <c r="C65" s="313"/>
      <c r="D65" s="314" t="s">
        <v>141</v>
      </c>
      <c r="E65" s="315"/>
      <c r="F65" s="315"/>
      <c r="G65" s="315"/>
      <c r="H65" s="315"/>
      <c r="I65" s="315"/>
      <c r="J65" s="316">
        <f>J550</f>
        <v>0</v>
      </c>
      <c r="K65" s="317"/>
    </row>
    <row r="66" spans="2:11" s="311" customFormat="1" ht="19.9" customHeight="1">
      <c r="B66" s="312"/>
      <c r="C66" s="313"/>
      <c r="D66" s="314" t="s">
        <v>142</v>
      </c>
      <c r="E66" s="315"/>
      <c r="F66" s="315"/>
      <c r="G66" s="315"/>
      <c r="H66" s="315"/>
      <c r="I66" s="315"/>
      <c r="J66" s="316">
        <f>J659</f>
        <v>0</v>
      </c>
      <c r="K66" s="317"/>
    </row>
    <row r="67" spans="2:11" s="304" customFormat="1" ht="24.95" customHeight="1">
      <c r="B67" s="305"/>
      <c r="C67" s="306"/>
      <c r="D67" s="307" t="s">
        <v>143</v>
      </c>
      <c r="E67" s="308"/>
      <c r="F67" s="308"/>
      <c r="G67" s="308"/>
      <c r="H67" s="308"/>
      <c r="I67" s="308"/>
      <c r="J67" s="309">
        <f>J824</f>
        <v>0</v>
      </c>
      <c r="K67" s="310"/>
    </row>
    <row r="68" spans="2:11" s="304" customFormat="1" ht="24.95" customHeight="1">
      <c r="B68" s="305"/>
      <c r="C68" s="306"/>
      <c r="D68" s="307" t="s">
        <v>144</v>
      </c>
      <c r="E68" s="308"/>
      <c r="F68" s="308"/>
      <c r="G68" s="308"/>
      <c r="H68" s="308"/>
      <c r="I68" s="308"/>
      <c r="J68" s="309">
        <f>J830</f>
        <v>0</v>
      </c>
      <c r="K68" s="310"/>
    </row>
    <row r="69" spans="2:11" s="311" customFormat="1" ht="19.9" customHeight="1">
      <c r="B69" s="312"/>
      <c r="C69" s="313"/>
      <c r="D69" s="314" t="s">
        <v>145</v>
      </c>
      <c r="E69" s="315"/>
      <c r="F69" s="315"/>
      <c r="G69" s="315"/>
      <c r="H69" s="315"/>
      <c r="I69" s="315"/>
      <c r="J69" s="316">
        <f>J831</f>
        <v>0</v>
      </c>
      <c r="K69" s="317"/>
    </row>
    <row r="70" spans="2:11" s="311" customFormat="1" ht="19.9" customHeight="1">
      <c r="B70" s="312"/>
      <c r="C70" s="313"/>
      <c r="D70" s="314" t="s">
        <v>146</v>
      </c>
      <c r="E70" s="315"/>
      <c r="F70" s="315"/>
      <c r="G70" s="315"/>
      <c r="H70" s="315"/>
      <c r="I70" s="315"/>
      <c r="J70" s="316">
        <f>J833</f>
        <v>0</v>
      </c>
      <c r="K70" s="317"/>
    </row>
    <row r="71" spans="2:11" s="267" customFormat="1" ht="21.75" customHeight="1">
      <c r="B71" s="268"/>
      <c r="C71" s="269"/>
      <c r="D71" s="269"/>
      <c r="E71" s="269"/>
      <c r="F71" s="269"/>
      <c r="G71" s="269"/>
      <c r="H71" s="269"/>
      <c r="I71" s="269"/>
      <c r="J71" s="269"/>
      <c r="K71" s="270"/>
    </row>
    <row r="72" spans="2:11" s="267" customFormat="1" ht="6.95" customHeight="1">
      <c r="B72" s="294"/>
      <c r="C72" s="295"/>
      <c r="D72" s="295"/>
      <c r="E72" s="295"/>
      <c r="F72" s="295"/>
      <c r="G72" s="295"/>
      <c r="H72" s="295"/>
      <c r="I72" s="295"/>
      <c r="J72" s="295"/>
      <c r="K72" s="296"/>
    </row>
    <row r="76" spans="2:12" s="267" customFormat="1" ht="6.95" customHeight="1">
      <c r="B76" s="297"/>
      <c r="C76" s="298"/>
      <c r="D76" s="298"/>
      <c r="E76" s="298"/>
      <c r="F76" s="298"/>
      <c r="G76" s="298"/>
      <c r="H76" s="298"/>
      <c r="I76" s="298"/>
      <c r="J76" s="298"/>
      <c r="K76" s="298"/>
      <c r="L76" s="268"/>
    </row>
    <row r="77" spans="2:12" s="267" customFormat="1" ht="36.95" customHeight="1">
      <c r="B77" s="268"/>
      <c r="C77" s="318" t="s">
        <v>147</v>
      </c>
      <c r="L77" s="268"/>
    </row>
    <row r="78" spans="2:12" s="267" customFormat="1" ht="6.95" customHeight="1">
      <c r="B78" s="268"/>
      <c r="L78" s="268"/>
    </row>
    <row r="79" spans="2:12" s="267" customFormat="1" ht="14.45" customHeight="1">
      <c r="B79" s="268"/>
      <c r="C79" s="319" t="s">
        <v>19</v>
      </c>
      <c r="L79" s="268"/>
    </row>
    <row r="80" spans="2:12" s="267" customFormat="1" ht="22.5" customHeight="1">
      <c r="B80" s="268"/>
      <c r="E80" s="520" t="str">
        <f>E7</f>
        <v>Výměna nevyhovujících požárních uzávěrů objektů - Masarykova nemocnice Úl.</v>
      </c>
      <c r="F80" s="521"/>
      <c r="G80" s="521"/>
      <c r="H80" s="521"/>
      <c r="L80" s="268"/>
    </row>
    <row r="81" spans="2:12" s="267" customFormat="1" ht="14.45" customHeight="1">
      <c r="B81" s="268"/>
      <c r="C81" s="319" t="s">
        <v>126</v>
      </c>
      <c r="L81" s="268"/>
    </row>
    <row r="82" spans="2:12" s="267" customFormat="1" ht="23.25" customHeight="1">
      <c r="B82" s="268"/>
      <c r="E82" s="522" t="str">
        <f>E9</f>
        <v>4 - Budova D2</v>
      </c>
      <c r="F82" s="523"/>
      <c r="G82" s="523"/>
      <c r="H82" s="523"/>
      <c r="L82" s="268"/>
    </row>
    <row r="83" spans="2:12" s="267" customFormat="1" ht="6.95" customHeight="1">
      <c r="B83" s="268"/>
      <c r="L83" s="268"/>
    </row>
    <row r="84" spans="2:12" s="267" customFormat="1" ht="18" customHeight="1">
      <c r="B84" s="268"/>
      <c r="C84" s="319" t="s">
        <v>25</v>
      </c>
      <c r="F84" s="320" t="str">
        <f>F12</f>
        <v>Ústí nad Labem</v>
      </c>
      <c r="I84" s="319" t="s">
        <v>27</v>
      </c>
      <c r="J84" s="321" t="str">
        <f>IF(J12="","",J12)</f>
        <v>09.02.2017</v>
      </c>
      <c r="L84" s="268"/>
    </row>
    <row r="85" spans="2:12" s="267" customFormat="1" ht="6.95" customHeight="1">
      <c r="B85" s="268"/>
      <c r="L85" s="268"/>
    </row>
    <row r="86" spans="2:12" s="267" customFormat="1" ht="15">
      <c r="B86" s="268"/>
      <c r="C86" s="319" t="s">
        <v>33</v>
      </c>
      <c r="F86" s="320" t="str">
        <f>E15</f>
        <v>Krajská zdravotní, a.s.</v>
      </c>
      <c r="I86" s="319" t="s">
        <v>41</v>
      </c>
      <c r="J86" s="320" t="str">
        <f>E21</f>
        <v>PBŘ</v>
      </c>
      <c r="L86" s="268"/>
    </row>
    <row r="87" spans="2:12" s="267" customFormat="1" ht="14.45" customHeight="1">
      <c r="B87" s="268"/>
      <c r="C87" s="319" t="s">
        <v>39</v>
      </c>
      <c r="F87" s="320" t="str">
        <f>IF(E18="","",E18)</f>
        <v/>
      </c>
      <c r="L87" s="268"/>
    </row>
    <row r="88" spans="2:12" s="267" customFormat="1" ht="10.35" customHeight="1">
      <c r="B88" s="268"/>
      <c r="L88" s="268"/>
    </row>
    <row r="89" spans="2:20" s="322" customFormat="1" ht="29.25" customHeight="1">
      <c r="B89" s="323"/>
      <c r="C89" s="324" t="s">
        <v>148</v>
      </c>
      <c r="D89" s="325" t="s">
        <v>67</v>
      </c>
      <c r="E89" s="325" t="s">
        <v>63</v>
      </c>
      <c r="F89" s="325" t="s">
        <v>149</v>
      </c>
      <c r="G89" s="325" t="s">
        <v>150</v>
      </c>
      <c r="H89" s="325" t="s">
        <v>151</v>
      </c>
      <c r="I89" s="326" t="s">
        <v>152</v>
      </c>
      <c r="J89" s="325" t="s">
        <v>130</v>
      </c>
      <c r="K89" s="327" t="s">
        <v>153</v>
      </c>
      <c r="L89" s="323"/>
      <c r="M89" s="388" t="s">
        <v>154</v>
      </c>
      <c r="N89" s="389" t="s">
        <v>52</v>
      </c>
      <c r="O89" s="389" t="s">
        <v>155</v>
      </c>
      <c r="P89" s="389" t="s">
        <v>156</v>
      </c>
      <c r="Q89" s="389" t="s">
        <v>157</v>
      </c>
      <c r="R89" s="389" t="s">
        <v>158</v>
      </c>
      <c r="S89" s="389" t="s">
        <v>159</v>
      </c>
      <c r="T89" s="390" t="s">
        <v>160</v>
      </c>
    </row>
    <row r="90" spans="2:63" s="267" customFormat="1" ht="29.25" customHeight="1">
      <c r="B90" s="268"/>
      <c r="C90" s="328" t="s">
        <v>131</v>
      </c>
      <c r="J90" s="329">
        <f>BK90</f>
        <v>0</v>
      </c>
      <c r="L90" s="268"/>
      <c r="M90" s="391"/>
      <c r="N90" s="279"/>
      <c r="O90" s="279"/>
      <c r="P90" s="392">
        <f>P91+P411+P824+P830</f>
        <v>0</v>
      </c>
      <c r="Q90" s="279"/>
      <c r="R90" s="392">
        <f>R91+R411+R824+R830</f>
        <v>11.827872619999999</v>
      </c>
      <c r="S90" s="279"/>
      <c r="T90" s="393">
        <f>T91+T411+T824+T830</f>
        <v>3.7227642000000003</v>
      </c>
      <c r="AT90" s="386" t="s">
        <v>81</v>
      </c>
      <c r="AU90" s="386" t="s">
        <v>132</v>
      </c>
      <c r="BK90" s="394">
        <f>BK91+BK411+BK824+BK830</f>
        <v>0</v>
      </c>
    </row>
    <row r="91" spans="2:63" s="330" customFormat="1" ht="37.35" customHeight="1">
      <c r="B91" s="331"/>
      <c r="D91" s="332" t="s">
        <v>81</v>
      </c>
      <c r="E91" s="333" t="s">
        <v>161</v>
      </c>
      <c r="F91" s="333" t="s">
        <v>162</v>
      </c>
      <c r="J91" s="334">
        <f>BK91</f>
        <v>0</v>
      </c>
      <c r="L91" s="331"/>
      <c r="M91" s="395"/>
      <c r="N91" s="396"/>
      <c r="O91" s="396"/>
      <c r="P91" s="397">
        <f>P92+P254+P390+P406</f>
        <v>0</v>
      </c>
      <c r="Q91" s="396"/>
      <c r="R91" s="397">
        <f>R92+R254+R390+R406</f>
        <v>10.79324902</v>
      </c>
      <c r="S91" s="396"/>
      <c r="T91" s="398">
        <f>T92+T254+T390+T406</f>
        <v>3.6398660000000005</v>
      </c>
      <c r="AR91" s="332" t="s">
        <v>44</v>
      </c>
      <c r="AT91" s="399" t="s">
        <v>81</v>
      </c>
      <c r="AU91" s="399" t="s">
        <v>82</v>
      </c>
      <c r="AY91" s="332" t="s">
        <v>163</v>
      </c>
      <c r="BK91" s="400">
        <f>BK92+BK254+BK390+BK406</f>
        <v>0</v>
      </c>
    </row>
    <row r="92" spans="2:63" s="330" customFormat="1" ht="19.9" customHeight="1">
      <c r="B92" s="331"/>
      <c r="D92" s="335" t="s">
        <v>81</v>
      </c>
      <c r="E92" s="336" t="s">
        <v>102</v>
      </c>
      <c r="F92" s="336" t="s">
        <v>164</v>
      </c>
      <c r="J92" s="337">
        <f>BK92</f>
        <v>0</v>
      </c>
      <c r="L92" s="331"/>
      <c r="M92" s="395"/>
      <c r="N92" s="396"/>
      <c r="O92" s="396"/>
      <c r="P92" s="397">
        <f>SUM(P93:P253)</f>
        <v>0</v>
      </c>
      <c r="Q92" s="396"/>
      <c r="R92" s="397">
        <f>SUM(R93:R253)</f>
        <v>10.79160505</v>
      </c>
      <c r="S92" s="396"/>
      <c r="T92" s="398">
        <f>SUM(T93:T253)</f>
        <v>0</v>
      </c>
      <c r="AR92" s="332" t="s">
        <v>44</v>
      </c>
      <c r="AT92" s="399" t="s">
        <v>81</v>
      </c>
      <c r="AU92" s="399" t="s">
        <v>44</v>
      </c>
      <c r="AY92" s="332" t="s">
        <v>163</v>
      </c>
      <c r="BK92" s="400">
        <f>SUM(BK93:BK253)</f>
        <v>0</v>
      </c>
    </row>
    <row r="93" spans="2:65" s="267" customFormat="1" ht="31.5" customHeight="1">
      <c r="B93" s="268"/>
      <c r="C93" s="338" t="s">
        <v>44</v>
      </c>
      <c r="D93" s="338" t="s">
        <v>165</v>
      </c>
      <c r="E93" s="339" t="s">
        <v>166</v>
      </c>
      <c r="F93" s="340" t="s">
        <v>167</v>
      </c>
      <c r="G93" s="341" t="s">
        <v>168</v>
      </c>
      <c r="H93" s="342">
        <v>36</v>
      </c>
      <c r="I93" s="107"/>
      <c r="J93" s="343">
        <f>ROUND(I93*H93,2)</f>
        <v>0</v>
      </c>
      <c r="K93" s="340" t="s">
        <v>169</v>
      </c>
      <c r="L93" s="268"/>
      <c r="M93" s="401" t="s">
        <v>5</v>
      </c>
      <c r="N93" s="402" t="s">
        <v>53</v>
      </c>
      <c r="O93" s="269"/>
      <c r="P93" s="403">
        <f>O93*H93</f>
        <v>0</v>
      </c>
      <c r="Q93" s="403">
        <v>0.0102</v>
      </c>
      <c r="R93" s="403">
        <f>Q93*H93</f>
        <v>0.3672</v>
      </c>
      <c r="S93" s="403">
        <v>0</v>
      </c>
      <c r="T93" s="404">
        <f>S93*H93</f>
        <v>0</v>
      </c>
      <c r="AR93" s="386" t="s">
        <v>96</v>
      </c>
      <c r="AT93" s="386" t="s">
        <v>165</v>
      </c>
      <c r="AU93" s="386" t="s">
        <v>90</v>
      </c>
      <c r="AY93" s="386" t="s">
        <v>163</v>
      </c>
      <c r="BE93" s="405">
        <f>IF(N93="základní",J93,0)</f>
        <v>0</v>
      </c>
      <c r="BF93" s="405">
        <f>IF(N93="snížená",J93,0)</f>
        <v>0</v>
      </c>
      <c r="BG93" s="405">
        <f>IF(N93="zákl. přenesená",J93,0)</f>
        <v>0</v>
      </c>
      <c r="BH93" s="405">
        <f>IF(N93="sníž. přenesená",J93,0)</f>
        <v>0</v>
      </c>
      <c r="BI93" s="405">
        <f>IF(N93="nulová",J93,0)</f>
        <v>0</v>
      </c>
      <c r="BJ93" s="386" t="s">
        <v>44</v>
      </c>
      <c r="BK93" s="405">
        <f>ROUND(I93*H93,2)</f>
        <v>0</v>
      </c>
      <c r="BL93" s="386" t="s">
        <v>96</v>
      </c>
      <c r="BM93" s="386" t="s">
        <v>956</v>
      </c>
    </row>
    <row r="94" spans="2:51" s="344" customFormat="1" ht="13.5">
      <c r="B94" s="345"/>
      <c r="D94" s="346" t="s">
        <v>171</v>
      </c>
      <c r="E94" s="347" t="s">
        <v>5</v>
      </c>
      <c r="F94" s="348" t="s">
        <v>172</v>
      </c>
      <c r="H94" s="349" t="s">
        <v>5</v>
      </c>
      <c r="L94" s="345"/>
      <c r="M94" s="406"/>
      <c r="N94" s="407"/>
      <c r="O94" s="407"/>
      <c r="P94" s="407"/>
      <c r="Q94" s="407"/>
      <c r="R94" s="407"/>
      <c r="S94" s="407"/>
      <c r="T94" s="408"/>
      <c r="AT94" s="349" t="s">
        <v>171</v>
      </c>
      <c r="AU94" s="349" t="s">
        <v>90</v>
      </c>
      <c r="AV94" s="344" t="s">
        <v>44</v>
      </c>
      <c r="AW94" s="344" t="s">
        <v>42</v>
      </c>
      <c r="AX94" s="344" t="s">
        <v>82</v>
      </c>
      <c r="AY94" s="349" t="s">
        <v>163</v>
      </c>
    </row>
    <row r="95" spans="2:51" s="344" customFormat="1" ht="27">
      <c r="B95" s="345"/>
      <c r="D95" s="346" t="s">
        <v>171</v>
      </c>
      <c r="E95" s="347" t="s">
        <v>5</v>
      </c>
      <c r="F95" s="348" t="s">
        <v>173</v>
      </c>
      <c r="H95" s="349" t="s">
        <v>5</v>
      </c>
      <c r="L95" s="345"/>
      <c r="M95" s="406"/>
      <c r="N95" s="407"/>
      <c r="O95" s="407"/>
      <c r="P95" s="407"/>
      <c r="Q95" s="407"/>
      <c r="R95" s="407"/>
      <c r="S95" s="407"/>
      <c r="T95" s="408"/>
      <c r="AT95" s="349" t="s">
        <v>171</v>
      </c>
      <c r="AU95" s="349" t="s">
        <v>90</v>
      </c>
      <c r="AV95" s="344" t="s">
        <v>44</v>
      </c>
      <c r="AW95" s="344" t="s">
        <v>42</v>
      </c>
      <c r="AX95" s="344" t="s">
        <v>82</v>
      </c>
      <c r="AY95" s="349" t="s">
        <v>163</v>
      </c>
    </row>
    <row r="96" spans="2:51" s="344" customFormat="1" ht="13.5">
      <c r="B96" s="345"/>
      <c r="D96" s="346" t="s">
        <v>171</v>
      </c>
      <c r="E96" s="347" t="s">
        <v>5</v>
      </c>
      <c r="F96" s="348" t="s">
        <v>957</v>
      </c>
      <c r="H96" s="349" t="s">
        <v>5</v>
      </c>
      <c r="L96" s="345"/>
      <c r="M96" s="406"/>
      <c r="N96" s="407"/>
      <c r="O96" s="407"/>
      <c r="P96" s="407"/>
      <c r="Q96" s="407"/>
      <c r="R96" s="407"/>
      <c r="S96" s="407"/>
      <c r="T96" s="408"/>
      <c r="AT96" s="349" t="s">
        <v>171</v>
      </c>
      <c r="AU96" s="349" t="s">
        <v>90</v>
      </c>
      <c r="AV96" s="344" t="s">
        <v>44</v>
      </c>
      <c r="AW96" s="344" t="s">
        <v>42</v>
      </c>
      <c r="AX96" s="344" t="s">
        <v>82</v>
      </c>
      <c r="AY96" s="349" t="s">
        <v>163</v>
      </c>
    </row>
    <row r="97" spans="2:51" s="350" customFormat="1" ht="13.5">
      <c r="B97" s="351"/>
      <c r="D97" s="346" t="s">
        <v>171</v>
      </c>
      <c r="E97" s="352" t="s">
        <v>5</v>
      </c>
      <c r="F97" s="353" t="s">
        <v>958</v>
      </c>
      <c r="H97" s="354">
        <v>12</v>
      </c>
      <c r="L97" s="351"/>
      <c r="M97" s="409"/>
      <c r="N97" s="410"/>
      <c r="O97" s="410"/>
      <c r="P97" s="410"/>
      <c r="Q97" s="410"/>
      <c r="R97" s="410"/>
      <c r="S97" s="410"/>
      <c r="T97" s="411"/>
      <c r="AT97" s="352" t="s">
        <v>171</v>
      </c>
      <c r="AU97" s="352" t="s">
        <v>90</v>
      </c>
      <c r="AV97" s="350" t="s">
        <v>90</v>
      </c>
      <c r="AW97" s="350" t="s">
        <v>42</v>
      </c>
      <c r="AX97" s="350" t="s">
        <v>82</v>
      </c>
      <c r="AY97" s="352" t="s">
        <v>163</v>
      </c>
    </row>
    <row r="98" spans="2:51" s="355" customFormat="1" ht="13.5">
      <c r="B98" s="356"/>
      <c r="D98" s="346" t="s">
        <v>171</v>
      </c>
      <c r="E98" s="357" t="s">
        <v>5</v>
      </c>
      <c r="F98" s="358" t="s">
        <v>179</v>
      </c>
      <c r="H98" s="359">
        <v>12</v>
      </c>
      <c r="L98" s="356"/>
      <c r="M98" s="412"/>
      <c r="N98" s="413"/>
      <c r="O98" s="413"/>
      <c r="P98" s="413"/>
      <c r="Q98" s="413"/>
      <c r="R98" s="413"/>
      <c r="S98" s="413"/>
      <c r="T98" s="414"/>
      <c r="AT98" s="357" t="s">
        <v>171</v>
      </c>
      <c r="AU98" s="357" t="s">
        <v>90</v>
      </c>
      <c r="AV98" s="355" t="s">
        <v>93</v>
      </c>
      <c r="AW98" s="355" t="s">
        <v>42</v>
      </c>
      <c r="AX98" s="355" t="s">
        <v>82</v>
      </c>
      <c r="AY98" s="357" t="s">
        <v>163</v>
      </c>
    </row>
    <row r="99" spans="2:51" s="344" customFormat="1" ht="13.5">
      <c r="B99" s="345"/>
      <c r="D99" s="346" t="s">
        <v>171</v>
      </c>
      <c r="E99" s="347" t="s">
        <v>5</v>
      </c>
      <c r="F99" s="348" t="s">
        <v>959</v>
      </c>
      <c r="H99" s="349" t="s">
        <v>5</v>
      </c>
      <c r="L99" s="345"/>
      <c r="M99" s="406"/>
      <c r="N99" s="407"/>
      <c r="O99" s="407"/>
      <c r="P99" s="407"/>
      <c r="Q99" s="407"/>
      <c r="R99" s="407"/>
      <c r="S99" s="407"/>
      <c r="T99" s="408"/>
      <c r="AT99" s="349" t="s">
        <v>171</v>
      </c>
      <c r="AU99" s="349" t="s">
        <v>90</v>
      </c>
      <c r="AV99" s="344" t="s">
        <v>44</v>
      </c>
      <c r="AW99" s="344" t="s">
        <v>42</v>
      </c>
      <c r="AX99" s="344" t="s">
        <v>82</v>
      </c>
      <c r="AY99" s="349" t="s">
        <v>163</v>
      </c>
    </row>
    <row r="100" spans="2:51" s="350" customFormat="1" ht="13.5">
      <c r="B100" s="351"/>
      <c r="D100" s="346" t="s">
        <v>171</v>
      </c>
      <c r="E100" s="352" t="s">
        <v>5</v>
      </c>
      <c r="F100" s="353" t="s">
        <v>958</v>
      </c>
      <c r="H100" s="354">
        <v>12</v>
      </c>
      <c r="L100" s="351"/>
      <c r="M100" s="409"/>
      <c r="N100" s="410"/>
      <c r="O100" s="410"/>
      <c r="P100" s="410"/>
      <c r="Q100" s="410"/>
      <c r="R100" s="410"/>
      <c r="S100" s="410"/>
      <c r="T100" s="411"/>
      <c r="AT100" s="352" t="s">
        <v>171</v>
      </c>
      <c r="AU100" s="352" t="s">
        <v>90</v>
      </c>
      <c r="AV100" s="350" t="s">
        <v>90</v>
      </c>
      <c r="AW100" s="350" t="s">
        <v>42</v>
      </c>
      <c r="AX100" s="350" t="s">
        <v>82</v>
      </c>
      <c r="AY100" s="352" t="s">
        <v>163</v>
      </c>
    </row>
    <row r="101" spans="2:51" s="355" customFormat="1" ht="13.5">
      <c r="B101" s="356"/>
      <c r="D101" s="346" t="s">
        <v>171</v>
      </c>
      <c r="E101" s="357" t="s">
        <v>5</v>
      </c>
      <c r="F101" s="358" t="s">
        <v>653</v>
      </c>
      <c r="H101" s="359">
        <v>12</v>
      </c>
      <c r="L101" s="356"/>
      <c r="M101" s="412"/>
      <c r="N101" s="413"/>
      <c r="O101" s="413"/>
      <c r="P101" s="413"/>
      <c r="Q101" s="413"/>
      <c r="R101" s="413"/>
      <c r="S101" s="413"/>
      <c r="T101" s="414"/>
      <c r="AT101" s="357" t="s">
        <v>171</v>
      </c>
      <c r="AU101" s="357" t="s">
        <v>90</v>
      </c>
      <c r="AV101" s="355" t="s">
        <v>93</v>
      </c>
      <c r="AW101" s="355" t="s">
        <v>42</v>
      </c>
      <c r="AX101" s="355" t="s">
        <v>82</v>
      </c>
      <c r="AY101" s="357" t="s">
        <v>163</v>
      </c>
    </row>
    <row r="102" spans="2:51" s="344" customFormat="1" ht="13.5">
      <c r="B102" s="345"/>
      <c r="D102" s="346" t="s">
        <v>171</v>
      </c>
      <c r="E102" s="347" t="s">
        <v>5</v>
      </c>
      <c r="F102" s="348" t="s">
        <v>960</v>
      </c>
      <c r="H102" s="349" t="s">
        <v>5</v>
      </c>
      <c r="L102" s="345"/>
      <c r="M102" s="406"/>
      <c r="N102" s="407"/>
      <c r="O102" s="407"/>
      <c r="P102" s="407"/>
      <c r="Q102" s="407"/>
      <c r="R102" s="407"/>
      <c r="S102" s="407"/>
      <c r="T102" s="408"/>
      <c r="AT102" s="349" t="s">
        <v>171</v>
      </c>
      <c r="AU102" s="349" t="s">
        <v>90</v>
      </c>
      <c r="AV102" s="344" t="s">
        <v>44</v>
      </c>
      <c r="AW102" s="344" t="s">
        <v>42</v>
      </c>
      <c r="AX102" s="344" t="s">
        <v>82</v>
      </c>
      <c r="AY102" s="349" t="s">
        <v>163</v>
      </c>
    </row>
    <row r="103" spans="2:51" s="350" customFormat="1" ht="13.5">
      <c r="B103" s="351"/>
      <c r="D103" s="346" t="s">
        <v>171</v>
      </c>
      <c r="E103" s="352" t="s">
        <v>5</v>
      </c>
      <c r="F103" s="353" t="s">
        <v>648</v>
      </c>
      <c r="H103" s="354">
        <v>4</v>
      </c>
      <c r="L103" s="351"/>
      <c r="M103" s="409"/>
      <c r="N103" s="410"/>
      <c r="O103" s="410"/>
      <c r="P103" s="410"/>
      <c r="Q103" s="410"/>
      <c r="R103" s="410"/>
      <c r="S103" s="410"/>
      <c r="T103" s="411"/>
      <c r="AT103" s="352" t="s">
        <v>171</v>
      </c>
      <c r="AU103" s="352" t="s">
        <v>90</v>
      </c>
      <c r="AV103" s="350" t="s">
        <v>90</v>
      </c>
      <c r="AW103" s="350" t="s">
        <v>42</v>
      </c>
      <c r="AX103" s="350" t="s">
        <v>82</v>
      </c>
      <c r="AY103" s="352" t="s">
        <v>163</v>
      </c>
    </row>
    <row r="104" spans="2:51" s="355" customFormat="1" ht="13.5">
      <c r="B104" s="356"/>
      <c r="D104" s="346" t="s">
        <v>171</v>
      </c>
      <c r="E104" s="357" t="s">
        <v>5</v>
      </c>
      <c r="F104" s="358" t="s">
        <v>184</v>
      </c>
      <c r="H104" s="359">
        <v>4</v>
      </c>
      <c r="L104" s="356"/>
      <c r="M104" s="412"/>
      <c r="N104" s="413"/>
      <c r="O104" s="413"/>
      <c r="P104" s="413"/>
      <c r="Q104" s="413"/>
      <c r="R104" s="413"/>
      <c r="S104" s="413"/>
      <c r="T104" s="414"/>
      <c r="AT104" s="357" t="s">
        <v>171</v>
      </c>
      <c r="AU104" s="357" t="s">
        <v>90</v>
      </c>
      <c r="AV104" s="355" t="s">
        <v>93</v>
      </c>
      <c r="AW104" s="355" t="s">
        <v>42</v>
      </c>
      <c r="AX104" s="355" t="s">
        <v>82</v>
      </c>
      <c r="AY104" s="357" t="s">
        <v>163</v>
      </c>
    </row>
    <row r="105" spans="2:51" s="344" customFormat="1" ht="13.5">
      <c r="B105" s="345"/>
      <c r="D105" s="346" t="s">
        <v>171</v>
      </c>
      <c r="E105" s="347" t="s">
        <v>5</v>
      </c>
      <c r="F105" s="348" t="s">
        <v>961</v>
      </c>
      <c r="H105" s="349" t="s">
        <v>5</v>
      </c>
      <c r="L105" s="345"/>
      <c r="M105" s="406"/>
      <c r="N105" s="407"/>
      <c r="O105" s="407"/>
      <c r="P105" s="407"/>
      <c r="Q105" s="407"/>
      <c r="R105" s="407"/>
      <c r="S105" s="407"/>
      <c r="T105" s="408"/>
      <c r="AT105" s="349" t="s">
        <v>171</v>
      </c>
      <c r="AU105" s="349" t="s">
        <v>90</v>
      </c>
      <c r="AV105" s="344" t="s">
        <v>44</v>
      </c>
      <c r="AW105" s="344" t="s">
        <v>42</v>
      </c>
      <c r="AX105" s="344" t="s">
        <v>82</v>
      </c>
      <c r="AY105" s="349" t="s">
        <v>163</v>
      </c>
    </row>
    <row r="106" spans="2:51" s="350" customFormat="1" ht="13.5">
      <c r="B106" s="351"/>
      <c r="D106" s="346" t="s">
        <v>171</v>
      </c>
      <c r="E106" s="352" t="s">
        <v>5</v>
      </c>
      <c r="F106" s="353" t="s">
        <v>648</v>
      </c>
      <c r="H106" s="354">
        <v>4</v>
      </c>
      <c r="L106" s="351"/>
      <c r="M106" s="409"/>
      <c r="N106" s="410"/>
      <c r="O106" s="410"/>
      <c r="P106" s="410"/>
      <c r="Q106" s="410"/>
      <c r="R106" s="410"/>
      <c r="S106" s="410"/>
      <c r="T106" s="411"/>
      <c r="AT106" s="352" t="s">
        <v>171</v>
      </c>
      <c r="AU106" s="352" t="s">
        <v>90</v>
      </c>
      <c r="AV106" s="350" t="s">
        <v>90</v>
      </c>
      <c r="AW106" s="350" t="s">
        <v>42</v>
      </c>
      <c r="AX106" s="350" t="s">
        <v>82</v>
      </c>
      <c r="AY106" s="352" t="s">
        <v>163</v>
      </c>
    </row>
    <row r="107" spans="2:51" s="355" customFormat="1" ht="13.5">
      <c r="B107" s="356"/>
      <c r="D107" s="346" t="s">
        <v>171</v>
      </c>
      <c r="E107" s="357" t="s">
        <v>5</v>
      </c>
      <c r="F107" s="358" t="s">
        <v>792</v>
      </c>
      <c r="H107" s="359">
        <v>4</v>
      </c>
      <c r="L107" s="356"/>
      <c r="M107" s="412"/>
      <c r="N107" s="413"/>
      <c r="O107" s="413"/>
      <c r="P107" s="413"/>
      <c r="Q107" s="413"/>
      <c r="R107" s="413"/>
      <c r="S107" s="413"/>
      <c r="T107" s="414"/>
      <c r="AT107" s="357" t="s">
        <v>171</v>
      </c>
      <c r="AU107" s="357" t="s">
        <v>90</v>
      </c>
      <c r="AV107" s="355" t="s">
        <v>93</v>
      </c>
      <c r="AW107" s="355" t="s">
        <v>42</v>
      </c>
      <c r="AX107" s="355" t="s">
        <v>82</v>
      </c>
      <c r="AY107" s="357" t="s">
        <v>163</v>
      </c>
    </row>
    <row r="108" spans="2:51" s="344" customFormat="1" ht="13.5">
      <c r="B108" s="345"/>
      <c r="D108" s="346" t="s">
        <v>171</v>
      </c>
      <c r="E108" s="347" t="s">
        <v>5</v>
      </c>
      <c r="F108" s="348" t="s">
        <v>962</v>
      </c>
      <c r="H108" s="349" t="s">
        <v>5</v>
      </c>
      <c r="L108" s="345"/>
      <c r="M108" s="406"/>
      <c r="N108" s="407"/>
      <c r="O108" s="407"/>
      <c r="P108" s="407"/>
      <c r="Q108" s="407"/>
      <c r="R108" s="407"/>
      <c r="S108" s="407"/>
      <c r="T108" s="408"/>
      <c r="AT108" s="349" t="s">
        <v>171</v>
      </c>
      <c r="AU108" s="349" t="s">
        <v>90</v>
      </c>
      <c r="AV108" s="344" t="s">
        <v>44</v>
      </c>
      <c r="AW108" s="344" t="s">
        <v>42</v>
      </c>
      <c r="AX108" s="344" t="s">
        <v>82</v>
      </c>
      <c r="AY108" s="349" t="s">
        <v>163</v>
      </c>
    </row>
    <row r="109" spans="2:51" s="350" customFormat="1" ht="13.5">
      <c r="B109" s="351"/>
      <c r="D109" s="346" t="s">
        <v>171</v>
      </c>
      <c r="E109" s="352" t="s">
        <v>5</v>
      </c>
      <c r="F109" s="353" t="s">
        <v>648</v>
      </c>
      <c r="H109" s="354">
        <v>4</v>
      </c>
      <c r="L109" s="351"/>
      <c r="M109" s="409"/>
      <c r="N109" s="410"/>
      <c r="O109" s="410"/>
      <c r="P109" s="410"/>
      <c r="Q109" s="410"/>
      <c r="R109" s="410"/>
      <c r="S109" s="410"/>
      <c r="T109" s="411"/>
      <c r="AT109" s="352" t="s">
        <v>171</v>
      </c>
      <c r="AU109" s="352" t="s">
        <v>90</v>
      </c>
      <c r="AV109" s="350" t="s">
        <v>90</v>
      </c>
      <c r="AW109" s="350" t="s">
        <v>42</v>
      </c>
      <c r="AX109" s="350" t="s">
        <v>82</v>
      </c>
      <c r="AY109" s="352" t="s">
        <v>163</v>
      </c>
    </row>
    <row r="110" spans="2:51" s="355" customFormat="1" ht="13.5">
      <c r="B110" s="356"/>
      <c r="D110" s="346" t="s">
        <v>171</v>
      </c>
      <c r="E110" s="357" t="s">
        <v>5</v>
      </c>
      <c r="F110" s="358" t="s">
        <v>963</v>
      </c>
      <c r="H110" s="359">
        <v>4</v>
      </c>
      <c r="L110" s="356"/>
      <c r="M110" s="412"/>
      <c r="N110" s="413"/>
      <c r="O110" s="413"/>
      <c r="P110" s="413"/>
      <c r="Q110" s="413"/>
      <c r="R110" s="413"/>
      <c r="S110" s="413"/>
      <c r="T110" s="414"/>
      <c r="AT110" s="357" t="s">
        <v>171</v>
      </c>
      <c r="AU110" s="357" t="s">
        <v>90</v>
      </c>
      <c r="AV110" s="355" t="s">
        <v>93</v>
      </c>
      <c r="AW110" s="355" t="s">
        <v>42</v>
      </c>
      <c r="AX110" s="355" t="s">
        <v>82</v>
      </c>
      <c r="AY110" s="357" t="s">
        <v>163</v>
      </c>
    </row>
    <row r="111" spans="2:51" s="360" customFormat="1" ht="13.5">
      <c r="B111" s="361"/>
      <c r="D111" s="362" t="s">
        <v>171</v>
      </c>
      <c r="E111" s="363" t="s">
        <v>5</v>
      </c>
      <c r="F111" s="364" t="s">
        <v>185</v>
      </c>
      <c r="H111" s="365">
        <v>36</v>
      </c>
      <c r="L111" s="361"/>
      <c r="M111" s="415"/>
      <c r="N111" s="416"/>
      <c r="O111" s="416"/>
      <c r="P111" s="416"/>
      <c r="Q111" s="416"/>
      <c r="R111" s="416"/>
      <c r="S111" s="416"/>
      <c r="T111" s="417"/>
      <c r="AT111" s="418" t="s">
        <v>171</v>
      </c>
      <c r="AU111" s="418" t="s">
        <v>90</v>
      </c>
      <c r="AV111" s="360" t="s">
        <v>96</v>
      </c>
      <c r="AW111" s="360" t="s">
        <v>42</v>
      </c>
      <c r="AX111" s="360" t="s">
        <v>44</v>
      </c>
      <c r="AY111" s="418" t="s">
        <v>163</v>
      </c>
    </row>
    <row r="112" spans="2:65" s="267" customFormat="1" ht="22.5" customHeight="1">
      <c r="B112" s="268"/>
      <c r="C112" s="338" t="s">
        <v>90</v>
      </c>
      <c r="D112" s="338" t="s">
        <v>165</v>
      </c>
      <c r="E112" s="339" t="s">
        <v>186</v>
      </c>
      <c r="F112" s="340" t="s">
        <v>187</v>
      </c>
      <c r="G112" s="341" t="s">
        <v>188</v>
      </c>
      <c r="H112" s="342">
        <v>13.989</v>
      </c>
      <c r="I112" s="107"/>
      <c r="J112" s="343">
        <f>ROUND(I112*H112,2)</f>
        <v>0</v>
      </c>
      <c r="K112" s="340" t="s">
        <v>169</v>
      </c>
      <c r="L112" s="268"/>
      <c r="M112" s="401" t="s">
        <v>5</v>
      </c>
      <c r="N112" s="402" t="s">
        <v>53</v>
      </c>
      <c r="O112" s="269"/>
      <c r="P112" s="403">
        <f>O112*H112</f>
        <v>0</v>
      </c>
      <c r="Q112" s="403">
        <v>0.03045</v>
      </c>
      <c r="R112" s="403">
        <f>Q112*H112</f>
        <v>0.42596505000000007</v>
      </c>
      <c r="S112" s="403">
        <v>0</v>
      </c>
      <c r="T112" s="404">
        <f>S112*H112</f>
        <v>0</v>
      </c>
      <c r="AR112" s="386" t="s">
        <v>96</v>
      </c>
      <c r="AT112" s="386" t="s">
        <v>165</v>
      </c>
      <c r="AU112" s="386" t="s">
        <v>90</v>
      </c>
      <c r="AY112" s="386" t="s">
        <v>163</v>
      </c>
      <c r="BE112" s="405">
        <f>IF(N112="základní",J112,0)</f>
        <v>0</v>
      </c>
      <c r="BF112" s="405">
        <f>IF(N112="snížená",J112,0)</f>
        <v>0</v>
      </c>
      <c r="BG112" s="405">
        <f>IF(N112="zákl. přenesená",J112,0)</f>
        <v>0</v>
      </c>
      <c r="BH112" s="405">
        <f>IF(N112="sníž. přenesená",J112,0)</f>
        <v>0</v>
      </c>
      <c r="BI112" s="405">
        <f>IF(N112="nulová",J112,0)</f>
        <v>0</v>
      </c>
      <c r="BJ112" s="386" t="s">
        <v>44</v>
      </c>
      <c r="BK112" s="405">
        <f>ROUND(I112*H112,2)</f>
        <v>0</v>
      </c>
      <c r="BL112" s="386" t="s">
        <v>96</v>
      </c>
      <c r="BM112" s="386" t="s">
        <v>964</v>
      </c>
    </row>
    <row r="113" spans="2:47" s="267" customFormat="1" ht="40.5">
      <c r="B113" s="268"/>
      <c r="D113" s="346" t="s">
        <v>190</v>
      </c>
      <c r="F113" s="366" t="s">
        <v>191</v>
      </c>
      <c r="L113" s="268"/>
      <c r="M113" s="419"/>
      <c r="N113" s="269"/>
      <c r="O113" s="269"/>
      <c r="P113" s="269"/>
      <c r="Q113" s="269"/>
      <c r="R113" s="269"/>
      <c r="S113" s="269"/>
      <c r="T113" s="420"/>
      <c r="AT113" s="386" t="s">
        <v>190</v>
      </c>
      <c r="AU113" s="386" t="s">
        <v>90</v>
      </c>
    </row>
    <row r="114" spans="2:51" s="344" customFormat="1" ht="13.5">
      <c r="B114" s="345"/>
      <c r="D114" s="346" t="s">
        <v>171</v>
      </c>
      <c r="E114" s="347" t="s">
        <v>5</v>
      </c>
      <c r="F114" s="348" t="s">
        <v>172</v>
      </c>
      <c r="H114" s="349" t="s">
        <v>5</v>
      </c>
      <c r="L114" s="345"/>
      <c r="M114" s="406"/>
      <c r="N114" s="407"/>
      <c r="O114" s="407"/>
      <c r="P114" s="407"/>
      <c r="Q114" s="407"/>
      <c r="R114" s="407"/>
      <c r="S114" s="407"/>
      <c r="T114" s="408"/>
      <c r="AT114" s="349" t="s">
        <v>171</v>
      </c>
      <c r="AU114" s="349" t="s">
        <v>90</v>
      </c>
      <c r="AV114" s="344" t="s">
        <v>44</v>
      </c>
      <c r="AW114" s="344" t="s">
        <v>42</v>
      </c>
      <c r="AX114" s="344" t="s">
        <v>82</v>
      </c>
      <c r="AY114" s="349" t="s">
        <v>163</v>
      </c>
    </row>
    <row r="115" spans="2:51" s="344" customFormat="1" ht="13.5">
      <c r="B115" s="345"/>
      <c r="D115" s="346" t="s">
        <v>171</v>
      </c>
      <c r="E115" s="347" t="s">
        <v>5</v>
      </c>
      <c r="F115" s="348" t="s">
        <v>192</v>
      </c>
      <c r="H115" s="349" t="s">
        <v>5</v>
      </c>
      <c r="L115" s="345"/>
      <c r="M115" s="406"/>
      <c r="N115" s="407"/>
      <c r="O115" s="407"/>
      <c r="P115" s="407"/>
      <c r="Q115" s="407"/>
      <c r="R115" s="407"/>
      <c r="S115" s="407"/>
      <c r="T115" s="408"/>
      <c r="AT115" s="349" t="s">
        <v>171</v>
      </c>
      <c r="AU115" s="349" t="s">
        <v>90</v>
      </c>
      <c r="AV115" s="344" t="s">
        <v>44</v>
      </c>
      <c r="AW115" s="344" t="s">
        <v>42</v>
      </c>
      <c r="AX115" s="344" t="s">
        <v>82</v>
      </c>
      <c r="AY115" s="349" t="s">
        <v>163</v>
      </c>
    </row>
    <row r="116" spans="2:51" s="350" customFormat="1" ht="13.5">
      <c r="B116" s="351"/>
      <c r="D116" s="346" t="s">
        <v>171</v>
      </c>
      <c r="E116" s="352" t="s">
        <v>5</v>
      </c>
      <c r="F116" s="353" t="s">
        <v>965</v>
      </c>
      <c r="H116" s="354">
        <v>0.756</v>
      </c>
      <c r="L116" s="351"/>
      <c r="M116" s="409"/>
      <c r="N116" s="410"/>
      <c r="O116" s="410"/>
      <c r="P116" s="410"/>
      <c r="Q116" s="410"/>
      <c r="R116" s="410"/>
      <c r="S116" s="410"/>
      <c r="T116" s="411"/>
      <c r="AT116" s="352" t="s">
        <v>171</v>
      </c>
      <c r="AU116" s="352" t="s">
        <v>90</v>
      </c>
      <c r="AV116" s="350" t="s">
        <v>90</v>
      </c>
      <c r="AW116" s="350" t="s">
        <v>42</v>
      </c>
      <c r="AX116" s="350" t="s">
        <v>82</v>
      </c>
      <c r="AY116" s="352" t="s">
        <v>163</v>
      </c>
    </row>
    <row r="117" spans="2:51" s="350" customFormat="1" ht="13.5">
      <c r="B117" s="351"/>
      <c r="D117" s="346" t="s">
        <v>171</v>
      </c>
      <c r="E117" s="352" t="s">
        <v>5</v>
      </c>
      <c r="F117" s="353" t="s">
        <v>966</v>
      </c>
      <c r="H117" s="354">
        <v>0.809</v>
      </c>
      <c r="L117" s="351"/>
      <c r="M117" s="409"/>
      <c r="N117" s="410"/>
      <c r="O117" s="410"/>
      <c r="P117" s="410"/>
      <c r="Q117" s="410"/>
      <c r="R117" s="410"/>
      <c r="S117" s="410"/>
      <c r="T117" s="411"/>
      <c r="AT117" s="352" t="s">
        <v>171</v>
      </c>
      <c r="AU117" s="352" t="s">
        <v>90</v>
      </c>
      <c r="AV117" s="350" t="s">
        <v>90</v>
      </c>
      <c r="AW117" s="350" t="s">
        <v>42</v>
      </c>
      <c r="AX117" s="350" t="s">
        <v>82</v>
      </c>
      <c r="AY117" s="352" t="s">
        <v>163</v>
      </c>
    </row>
    <row r="118" spans="2:51" s="350" customFormat="1" ht="13.5">
      <c r="B118" s="351"/>
      <c r="D118" s="346" t="s">
        <v>171</v>
      </c>
      <c r="E118" s="352" t="s">
        <v>5</v>
      </c>
      <c r="F118" s="353" t="s">
        <v>967</v>
      </c>
      <c r="H118" s="354">
        <v>0.809</v>
      </c>
      <c r="L118" s="351"/>
      <c r="M118" s="409"/>
      <c r="N118" s="410"/>
      <c r="O118" s="410"/>
      <c r="P118" s="410"/>
      <c r="Q118" s="410"/>
      <c r="R118" s="410"/>
      <c r="S118" s="410"/>
      <c r="T118" s="411"/>
      <c r="AT118" s="352" t="s">
        <v>171</v>
      </c>
      <c r="AU118" s="352" t="s">
        <v>90</v>
      </c>
      <c r="AV118" s="350" t="s">
        <v>90</v>
      </c>
      <c r="AW118" s="350" t="s">
        <v>42</v>
      </c>
      <c r="AX118" s="350" t="s">
        <v>82</v>
      </c>
      <c r="AY118" s="352" t="s">
        <v>163</v>
      </c>
    </row>
    <row r="119" spans="2:51" s="350" customFormat="1" ht="13.5">
      <c r="B119" s="351"/>
      <c r="D119" s="346" t="s">
        <v>171</v>
      </c>
      <c r="E119" s="352" t="s">
        <v>5</v>
      </c>
      <c r="F119" s="353" t="s">
        <v>968</v>
      </c>
      <c r="H119" s="354">
        <v>0.809</v>
      </c>
      <c r="L119" s="351"/>
      <c r="M119" s="409"/>
      <c r="N119" s="410"/>
      <c r="O119" s="410"/>
      <c r="P119" s="410"/>
      <c r="Q119" s="410"/>
      <c r="R119" s="410"/>
      <c r="S119" s="410"/>
      <c r="T119" s="411"/>
      <c r="AT119" s="352" t="s">
        <v>171</v>
      </c>
      <c r="AU119" s="352" t="s">
        <v>90</v>
      </c>
      <c r="AV119" s="350" t="s">
        <v>90</v>
      </c>
      <c r="AW119" s="350" t="s">
        <v>42</v>
      </c>
      <c r="AX119" s="350" t="s">
        <v>82</v>
      </c>
      <c r="AY119" s="352" t="s">
        <v>163</v>
      </c>
    </row>
    <row r="120" spans="2:51" s="350" customFormat="1" ht="13.5">
      <c r="B120" s="351"/>
      <c r="D120" s="346" t="s">
        <v>171</v>
      </c>
      <c r="E120" s="352" t="s">
        <v>5</v>
      </c>
      <c r="F120" s="353" t="s">
        <v>969</v>
      </c>
      <c r="H120" s="354">
        <v>0.809</v>
      </c>
      <c r="L120" s="351"/>
      <c r="M120" s="409"/>
      <c r="N120" s="410"/>
      <c r="O120" s="410"/>
      <c r="P120" s="410"/>
      <c r="Q120" s="410"/>
      <c r="R120" s="410"/>
      <c r="S120" s="410"/>
      <c r="T120" s="411"/>
      <c r="AT120" s="352" t="s">
        <v>171</v>
      </c>
      <c r="AU120" s="352" t="s">
        <v>90</v>
      </c>
      <c r="AV120" s="350" t="s">
        <v>90</v>
      </c>
      <c r="AW120" s="350" t="s">
        <v>42</v>
      </c>
      <c r="AX120" s="350" t="s">
        <v>82</v>
      </c>
      <c r="AY120" s="352" t="s">
        <v>163</v>
      </c>
    </row>
    <row r="121" spans="2:51" s="350" customFormat="1" ht="13.5">
      <c r="B121" s="351"/>
      <c r="D121" s="346" t="s">
        <v>171</v>
      </c>
      <c r="E121" s="352" t="s">
        <v>5</v>
      </c>
      <c r="F121" s="353" t="s">
        <v>970</v>
      </c>
      <c r="H121" s="354">
        <v>0.779</v>
      </c>
      <c r="L121" s="351"/>
      <c r="M121" s="409"/>
      <c r="N121" s="410"/>
      <c r="O121" s="410"/>
      <c r="P121" s="410"/>
      <c r="Q121" s="410"/>
      <c r="R121" s="410"/>
      <c r="S121" s="410"/>
      <c r="T121" s="411"/>
      <c r="AT121" s="352" t="s">
        <v>171</v>
      </c>
      <c r="AU121" s="352" t="s">
        <v>90</v>
      </c>
      <c r="AV121" s="350" t="s">
        <v>90</v>
      </c>
      <c r="AW121" s="350" t="s">
        <v>42</v>
      </c>
      <c r="AX121" s="350" t="s">
        <v>82</v>
      </c>
      <c r="AY121" s="352" t="s">
        <v>163</v>
      </c>
    </row>
    <row r="122" spans="2:51" s="355" customFormat="1" ht="13.5">
      <c r="B122" s="356"/>
      <c r="D122" s="346" t="s">
        <v>171</v>
      </c>
      <c r="E122" s="357" t="s">
        <v>5</v>
      </c>
      <c r="F122" s="358" t="s">
        <v>179</v>
      </c>
      <c r="H122" s="359">
        <v>4.771</v>
      </c>
      <c r="L122" s="356"/>
      <c r="M122" s="412"/>
      <c r="N122" s="413"/>
      <c r="O122" s="413"/>
      <c r="P122" s="413"/>
      <c r="Q122" s="413"/>
      <c r="R122" s="413"/>
      <c r="S122" s="413"/>
      <c r="T122" s="414"/>
      <c r="AT122" s="357" t="s">
        <v>171</v>
      </c>
      <c r="AU122" s="357" t="s">
        <v>90</v>
      </c>
      <c r="AV122" s="355" t="s">
        <v>93</v>
      </c>
      <c r="AW122" s="355" t="s">
        <v>42</v>
      </c>
      <c r="AX122" s="355" t="s">
        <v>82</v>
      </c>
      <c r="AY122" s="357" t="s">
        <v>163</v>
      </c>
    </row>
    <row r="123" spans="2:51" s="350" customFormat="1" ht="13.5">
      <c r="B123" s="351"/>
      <c r="D123" s="346" t="s">
        <v>171</v>
      </c>
      <c r="E123" s="352" t="s">
        <v>5</v>
      </c>
      <c r="F123" s="353" t="s">
        <v>971</v>
      </c>
      <c r="H123" s="354">
        <v>0.809</v>
      </c>
      <c r="L123" s="351"/>
      <c r="M123" s="409"/>
      <c r="N123" s="410"/>
      <c r="O123" s="410"/>
      <c r="P123" s="410"/>
      <c r="Q123" s="410"/>
      <c r="R123" s="410"/>
      <c r="S123" s="410"/>
      <c r="T123" s="411"/>
      <c r="AT123" s="352" t="s">
        <v>171</v>
      </c>
      <c r="AU123" s="352" t="s">
        <v>90</v>
      </c>
      <c r="AV123" s="350" t="s">
        <v>90</v>
      </c>
      <c r="AW123" s="350" t="s">
        <v>42</v>
      </c>
      <c r="AX123" s="350" t="s">
        <v>82</v>
      </c>
      <c r="AY123" s="352" t="s">
        <v>163</v>
      </c>
    </row>
    <row r="124" spans="2:51" s="350" customFormat="1" ht="13.5">
      <c r="B124" s="351"/>
      <c r="D124" s="346" t="s">
        <v>171</v>
      </c>
      <c r="E124" s="352" t="s">
        <v>5</v>
      </c>
      <c r="F124" s="353" t="s">
        <v>972</v>
      </c>
      <c r="H124" s="354">
        <v>0.809</v>
      </c>
      <c r="L124" s="351"/>
      <c r="M124" s="409"/>
      <c r="N124" s="410"/>
      <c r="O124" s="410"/>
      <c r="P124" s="410"/>
      <c r="Q124" s="410"/>
      <c r="R124" s="410"/>
      <c r="S124" s="410"/>
      <c r="T124" s="411"/>
      <c r="AT124" s="352" t="s">
        <v>171</v>
      </c>
      <c r="AU124" s="352" t="s">
        <v>90</v>
      </c>
      <c r="AV124" s="350" t="s">
        <v>90</v>
      </c>
      <c r="AW124" s="350" t="s">
        <v>42</v>
      </c>
      <c r="AX124" s="350" t="s">
        <v>82</v>
      </c>
      <c r="AY124" s="352" t="s">
        <v>163</v>
      </c>
    </row>
    <row r="125" spans="2:51" s="350" customFormat="1" ht="13.5">
      <c r="B125" s="351"/>
      <c r="D125" s="346" t="s">
        <v>171</v>
      </c>
      <c r="E125" s="352" t="s">
        <v>5</v>
      </c>
      <c r="F125" s="353" t="s">
        <v>973</v>
      </c>
      <c r="H125" s="354">
        <v>0.711</v>
      </c>
      <c r="L125" s="351"/>
      <c r="M125" s="409"/>
      <c r="N125" s="410"/>
      <c r="O125" s="410"/>
      <c r="P125" s="410"/>
      <c r="Q125" s="410"/>
      <c r="R125" s="410"/>
      <c r="S125" s="410"/>
      <c r="T125" s="411"/>
      <c r="AT125" s="352" t="s">
        <v>171</v>
      </c>
      <c r="AU125" s="352" t="s">
        <v>90</v>
      </c>
      <c r="AV125" s="350" t="s">
        <v>90</v>
      </c>
      <c r="AW125" s="350" t="s">
        <v>42</v>
      </c>
      <c r="AX125" s="350" t="s">
        <v>82</v>
      </c>
      <c r="AY125" s="352" t="s">
        <v>163</v>
      </c>
    </row>
    <row r="126" spans="2:51" s="350" customFormat="1" ht="13.5">
      <c r="B126" s="351"/>
      <c r="D126" s="346" t="s">
        <v>171</v>
      </c>
      <c r="E126" s="352" t="s">
        <v>5</v>
      </c>
      <c r="F126" s="353" t="s">
        <v>974</v>
      </c>
      <c r="H126" s="354">
        <v>0.711</v>
      </c>
      <c r="L126" s="351"/>
      <c r="M126" s="409"/>
      <c r="N126" s="410"/>
      <c r="O126" s="410"/>
      <c r="P126" s="410"/>
      <c r="Q126" s="410"/>
      <c r="R126" s="410"/>
      <c r="S126" s="410"/>
      <c r="T126" s="411"/>
      <c r="AT126" s="352" t="s">
        <v>171</v>
      </c>
      <c r="AU126" s="352" t="s">
        <v>90</v>
      </c>
      <c r="AV126" s="350" t="s">
        <v>90</v>
      </c>
      <c r="AW126" s="350" t="s">
        <v>42</v>
      </c>
      <c r="AX126" s="350" t="s">
        <v>82</v>
      </c>
      <c r="AY126" s="352" t="s">
        <v>163</v>
      </c>
    </row>
    <row r="127" spans="2:51" s="350" customFormat="1" ht="13.5">
      <c r="B127" s="351"/>
      <c r="D127" s="346" t="s">
        <v>171</v>
      </c>
      <c r="E127" s="352" t="s">
        <v>5</v>
      </c>
      <c r="F127" s="353" t="s">
        <v>975</v>
      </c>
      <c r="H127" s="354">
        <v>0.711</v>
      </c>
      <c r="L127" s="351"/>
      <c r="M127" s="409"/>
      <c r="N127" s="410"/>
      <c r="O127" s="410"/>
      <c r="P127" s="410"/>
      <c r="Q127" s="410"/>
      <c r="R127" s="410"/>
      <c r="S127" s="410"/>
      <c r="T127" s="411"/>
      <c r="AT127" s="352" t="s">
        <v>171</v>
      </c>
      <c r="AU127" s="352" t="s">
        <v>90</v>
      </c>
      <c r="AV127" s="350" t="s">
        <v>90</v>
      </c>
      <c r="AW127" s="350" t="s">
        <v>42</v>
      </c>
      <c r="AX127" s="350" t="s">
        <v>82</v>
      </c>
      <c r="AY127" s="352" t="s">
        <v>163</v>
      </c>
    </row>
    <row r="128" spans="2:51" s="350" customFormat="1" ht="13.5">
      <c r="B128" s="351"/>
      <c r="D128" s="346" t="s">
        <v>171</v>
      </c>
      <c r="E128" s="352" t="s">
        <v>5</v>
      </c>
      <c r="F128" s="353" t="s">
        <v>976</v>
      </c>
      <c r="H128" s="354">
        <v>0.711</v>
      </c>
      <c r="L128" s="351"/>
      <c r="M128" s="409"/>
      <c r="N128" s="410"/>
      <c r="O128" s="410"/>
      <c r="P128" s="410"/>
      <c r="Q128" s="410"/>
      <c r="R128" s="410"/>
      <c r="S128" s="410"/>
      <c r="T128" s="411"/>
      <c r="AT128" s="352" t="s">
        <v>171</v>
      </c>
      <c r="AU128" s="352" t="s">
        <v>90</v>
      </c>
      <c r="AV128" s="350" t="s">
        <v>90</v>
      </c>
      <c r="AW128" s="350" t="s">
        <v>42</v>
      </c>
      <c r="AX128" s="350" t="s">
        <v>82</v>
      </c>
      <c r="AY128" s="352" t="s">
        <v>163</v>
      </c>
    </row>
    <row r="129" spans="2:51" s="355" customFormat="1" ht="13.5">
      <c r="B129" s="356"/>
      <c r="D129" s="346" t="s">
        <v>171</v>
      </c>
      <c r="E129" s="357" t="s">
        <v>5</v>
      </c>
      <c r="F129" s="358" t="s">
        <v>653</v>
      </c>
      <c r="H129" s="359">
        <v>4.462</v>
      </c>
      <c r="L129" s="356"/>
      <c r="M129" s="412"/>
      <c r="N129" s="413"/>
      <c r="O129" s="413"/>
      <c r="P129" s="413"/>
      <c r="Q129" s="413"/>
      <c r="R129" s="413"/>
      <c r="S129" s="413"/>
      <c r="T129" s="414"/>
      <c r="AT129" s="357" t="s">
        <v>171</v>
      </c>
      <c r="AU129" s="357" t="s">
        <v>90</v>
      </c>
      <c r="AV129" s="355" t="s">
        <v>93</v>
      </c>
      <c r="AW129" s="355" t="s">
        <v>42</v>
      </c>
      <c r="AX129" s="355" t="s">
        <v>82</v>
      </c>
      <c r="AY129" s="357" t="s">
        <v>163</v>
      </c>
    </row>
    <row r="130" spans="2:51" s="350" customFormat="1" ht="13.5">
      <c r="B130" s="351"/>
      <c r="D130" s="346" t="s">
        <v>171</v>
      </c>
      <c r="E130" s="352" t="s">
        <v>5</v>
      </c>
      <c r="F130" s="353" t="s">
        <v>977</v>
      </c>
      <c r="H130" s="354">
        <v>0.809</v>
      </c>
      <c r="L130" s="351"/>
      <c r="M130" s="409"/>
      <c r="N130" s="410"/>
      <c r="O130" s="410"/>
      <c r="P130" s="410"/>
      <c r="Q130" s="410"/>
      <c r="R130" s="410"/>
      <c r="S130" s="410"/>
      <c r="T130" s="411"/>
      <c r="AT130" s="352" t="s">
        <v>171</v>
      </c>
      <c r="AU130" s="352" t="s">
        <v>90</v>
      </c>
      <c r="AV130" s="350" t="s">
        <v>90</v>
      </c>
      <c r="AW130" s="350" t="s">
        <v>42</v>
      </c>
      <c r="AX130" s="350" t="s">
        <v>82</v>
      </c>
      <c r="AY130" s="352" t="s">
        <v>163</v>
      </c>
    </row>
    <row r="131" spans="2:51" s="350" customFormat="1" ht="13.5">
      <c r="B131" s="351"/>
      <c r="D131" s="346" t="s">
        <v>171</v>
      </c>
      <c r="E131" s="352" t="s">
        <v>5</v>
      </c>
      <c r="F131" s="353" t="s">
        <v>978</v>
      </c>
      <c r="H131" s="354">
        <v>0.711</v>
      </c>
      <c r="L131" s="351"/>
      <c r="M131" s="409"/>
      <c r="N131" s="410"/>
      <c r="O131" s="410"/>
      <c r="P131" s="410"/>
      <c r="Q131" s="410"/>
      <c r="R131" s="410"/>
      <c r="S131" s="410"/>
      <c r="T131" s="411"/>
      <c r="AT131" s="352" t="s">
        <v>171</v>
      </c>
      <c r="AU131" s="352" t="s">
        <v>90</v>
      </c>
      <c r="AV131" s="350" t="s">
        <v>90</v>
      </c>
      <c r="AW131" s="350" t="s">
        <v>42</v>
      </c>
      <c r="AX131" s="350" t="s">
        <v>82</v>
      </c>
      <c r="AY131" s="352" t="s">
        <v>163</v>
      </c>
    </row>
    <row r="132" spans="2:51" s="355" customFormat="1" ht="13.5">
      <c r="B132" s="356"/>
      <c r="D132" s="346" t="s">
        <v>171</v>
      </c>
      <c r="E132" s="357" t="s">
        <v>5</v>
      </c>
      <c r="F132" s="358" t="s">
        <v>184</v>
      </c>
      <c r="H132" s="359">
        <v>1.52</v>
      </c>
      <c r="L132" s="356"/>
      <c r="M132" s="412"/>
      <c r="N132" s="413"/>
      <c r="O132" s="413"/>
      <c r="P132" s="413"/>
      <c r="Q132" s="413"/>
      <c r="R132" s="413"/>
      <c r="S132" s="413"/>
      <c r="T132" s="414"/>
      <c r="AT132" s="357" t="s">
        <v>171</v>
      </c>
      <c r="AU132" s="357" t="s">
        <v>90</v>
      </c>
      <c r="AV132" s="355" t="s">
        <v>93</v>
      </c>
      <c r="AW132" s="355" t="s">
        <v>42</v>
      </c>
      <c r="AX132" s="355" t="s">
        <v>82</v>
      </c>
      <c r="AY132" s="357" t="s">
        <v>163</v>
      </c>
    </row>
    <row r="133" spans="2:51" s="350" customFormat="1" ht="13.5">
      <c r="B133" s="351"/>
      <c r="D133" s="346" t="s">
        <v>171</v>
      </c>
      <c r="E133" s="352" t="s">
        <v>5</v>
      </c>
      <c r="F133" s="353" t="s">
        <v>979</v>
      </c>
      <c r="H133" s="354">
        <v>0.809</v>
      </c>
      <c r="L133" s="351"/>
      <c r="M133" s="409"/>
      <c r="N133" s="410"/>
      <c r="O133" s="410"/>
      <c r="P133" s="410"/>
      <c r="Q133" s="410"/>
      <c r="R133" s="410"/>
      <c r="S133" s="410"/>
      <c r="T133" s="411"/>
      <c r="AT133" s="352" t="s">
        <v>171</v>
      </c>
      <c r="AU133" s="352" t="s">
        <v>90</v>
      </c>
      <c r="AV133" s="350" t="s">
        <v>90</v>
      </c>
      <c r="AW133" s="350" t="s">
        <v>42</v>
      </c>
      <c r="AX133" s="350" t="s">
        <v>82</v>
      </c>
      <c r="AY133" s="352" t="s">
        <v>163</v>
      </c>
    </row>
    <row r="134" spans="2:51" s="350" customFormat="1" ht="13.5">
      <c r="B134" s="351"/>
      <c r="D134" s="346" t="s">
        <v>171</v>
      </c>
      <c r="E134" s="352" t="s">
        <v>5</v>
      </c>
      <c r="F134" s="353" t="s">
        <v>980</v>
      </c>
      <c r="H134" s="354">
        <v>0.809</v>
      </c>
      <c r="L134" s="351"/>
      <c r="M134" s="409"/>
      <c r="N134" s="410"/>
      <c r="O134" s="410"/>
      <c r="P134" s="410"/>
      <c r="Q134" s="410"/>
      <c r="R134" s="410"/>
      <c r="S134" s="410"/>
      <c r="T134" s="411"/>
      <c r="AT134" s="352" t="s">
        <v>171</v>
      </c>
      <c r="AU134" s="352" t="s">
        <v>90</v>
      </c>
      <c r="AV134" s="350" t="s">
        <v>90</v>
      </c>
      <c r="AW134" s="350" t="s">
        <v>42</v>
      </c>
      <c r="AX134" s="350" t="s">
        <v>82</v>
      </c>
      <c r="AY134" s="352" t="s">
        <v>163</v>
      </c>
    </row>
    <row r="135" spans="2:51" s="355" customFormat="1" ht="13.5">
      <c r="B135" s="356"/>
      <c r="D135" s="346" t="s">
        <v>171</v>
      </c>
      <c r="E135" s="357" t="s">
        <v>5</v>
      </c>
      <c r="F135" s="358" t="s">
        <v>792</v>
      </c>
      <c r="H135" s="359">
        <v>1.618</v>
      </c>
      <c r="L135" s="356"/>
      <c r="M135" s="412"/>
      <c r="N135" s="413"/>
      <c r="O135" s="413"/>
      <c r="P135" s="413"/>
      <c r="Q135" s="413"/>
      <c r="R135" s="413"/>
      <c r="S135" s="413"/>
      <c r="T135" s="414"/>
      <c r="AT135" s="357" t="s">
        <v>171</v>
      </c>
      <c r="AU135" s="357" t="s">
        <v>90</v>
      </c>
      <c r="AV135" s="355" t="s">
        <v>93</v>
      </c>
      <c r="AW135" s="355" t="s">
        <v>42</v>
      </c>
      <c r="AX135" s="355" t="s">
        <v>82</v>
      </c>
      <c r="AY135" s="357" t="s">
        <v>163</v>
      </c>
    </row>
    <row r="136" spans="2:51" s="350" customFormat="1" ht="13.5">
      <c r="B136" s="351"/>
      <c r="D136" s="346" t="s">
        <v>171</v>
      </c>
      <c r="E136" s="352" t="s">
        <v>5</v>
      </c>
      <c r="F136" s="353" t="s">
        <v>981</v>
      </c>
      <c r="H136" s="354">
        <v>0.809</v>
      </c>
      <c r="L136" s="351"/>
      <c r="M136" s="409"/>
      <c r="N136" s="410"/>
      <c r="O136" s="410"/>
      <c r="P136" s="410"/>
      <c r="Q136" s="410"/>
      <c r="R136" s="410"/>
      <c r="S136" s="410"/>
      <c r="T136" s="411"/>
      <c r="AT136" s="352" t="s">
        <v>171</v>
      </c>
      <c r="AU136" s="352" t="s">
        <v>90</v>
      </c>
      <c r="AV136" s="350" t="s">
        <v>90</v>
      </c>
      <c r="AW136" s="350" t="s">
        <v>42</v>
      </c>
      <c r="AX136" s="350" t="s">
        <v>82</v>
      </c>
      <c r="AY136" s="352" t="s">
        <v>163</v>
      </c>
    </row>
    <row r="137" spans="2:51" s="350" customFormat="1" ht="13.5">
      <c r="B137" s="351"/>
      <c r="D137" s="346" t="s">
        <v>171</v>
      </c>
      <c r="E137" s="352" t="s">
        <v>5</v>
      </c>
      <c r="F137" s="353" t="s">
        <v>982</v>
      </c>
      <c r="H137" s="354">
        <v>0.809</v>
      </c>
      <c r="L137" s="351"/>
      <c r="M137" s="409"/>
      <c r="N137" s="410"/>
      <c r="O137" s="410"/>
      <c r="P137" s="410"/>
      <c r="Q137" s="410"/>
      <c r="R137" s="410"/>
      <c r="S137" s="410"/>
      <c r="T137" s="411"/>
      <c r="AT137" s="352" t="s">
        <v>171</v>
      </c>
      <c r="AU137" s="352" t="s">
        <v>90</v>
      </c>
      <c r="AV137" s="350" t="s">
        <v>90</v>
      </c>
      <c r="AW137" s="350" t="s">
        <v>42</v>
      </c>
      <c r="AX137" s="350" t="s">
        <v>82</v>
      </c>
      <c r="AY137" s="352" t="s">
        <v>163</v>
      </c>
    </row>
    <row r="138" spans="2:51" s="355" customFormat="1" ht="13.5">
      <c r="B138" s="356"/>
      <c r="D138" s="346" t="s">
        <v>171</v>
      </c>
      <c r="E138" s="357" t="s">
        <v>5</v>
      </c>
      <c r="F138" s="358" t="s">
        <v>963</v>
      </c>
      <c r="H138" s="359">
        <v>1.618</v>
      </c>
      <c r="L138" s="356"/>
      <c r="M138" s="412"/>
      <c r="N138" s="413"/>
      <c r="O138" s="413"/>
      <c r="P138" s="413"/>
      <c r="Q138" s="413"/>
      <c r="R138" s="413"/>
      <c r="S138" s="413"/>
      <c r="T138" s="414"/>
      <c r="AT138" s="357" t="s">
        <v>171</v>
      </c>
      <c r="AU138" s="357" t="s">
        <v>90</v>
      </c>
      <c r="AV138" s="355" t="s">
        <v>93</v>
      </c>
      <c r="AW138" s="355" t="s">
        <v>42</v>
      </c>
      <c r="AX138" s="355" t="s">
        <v>82</v>
      </c>
      <c r="AY138" s="357" t="s">
        <v>163</v>
      </c>
    </row>
    <row r="139" spans="2:51" s="360" customFormat="1" ht="13.5">
      <c r="B139" s="361"/>
      <c r="D139" s="362" t="s">
        <v>171</v>
      </c>
      <c r="E139" s="363" t="s">
        <v>5</v>
      </c>
      <c r="F139" s="364" t="s">
        <v>185</v>
      </c>
      <c r="H139" s="365">
        <v>13.989</v>
      </c>
      <c r="L139" s="361"/>
      <c r="M139" s="415"/>
      <c r="N139" s="416"/>
      <c r="O139" s="416"/>
      <c r="P139" s="416"/>
      <c r="Q139" s="416"/>
      <c r="R139" s="416"/>
      <c r="S139" s="416"/>
      <c r="T139" s="417"/>
      <c r="AT139" s="418" t="s">
        <v>171</v>
      </c>
      <c r="AU139" s="418" t="s">
        <v>90</v>
      </c>
      <c r="AV139" s="360" t="s">
        <v>96</v>
      </c>
      <c r="AW139" s="360" t="s">
        <v>42</v>
      </c>
      <c r="AX139" s="360" t="s">
        <v>44</v>
      </c>
      <c r="AY139" s="418" t="s">
        <v>163</v>
      </c>
    </row>
    <row r="140" spans="2:65" s="267" customFormat="1" ht="31.5" customHeight="1">
      <c r="B140" s="268"/>
      <c r="C140" s="338" t="s">
        <v>93</v>
      </c>
      <c r="D140" s="338" t="s">
        <v>165</v>
      </c>
      <c r="E140" s="339" t="s">
        <v>211</v>
      </c>
      <c r="F140" s="340" t="s">
        <v>212</v>
      </c>
      <c r="G140" s="341" t="s">
        <v>188</v>
      </c>
      <c r="H140" s="342">
        <v>72</v>
      </c>
      <c r="I140" s="107"/>
      <c r="J140" s="343">
        <f>ROUND(I140*H140,2)</f>
        <v>0</v>
      </c>
      <c r="K140" s="340" t="s">
        <v>169</v>
      </c>
      <c r="L140" s="268"/>
      <c r="M140" s="401" t="s">
        <v>5</v>
      </c>
      <c r="N140" s="402" t="s">
        <v>53</v>
      </c>
      <c r="O140" s="269"/>
      <c r="P140" s="403">
        <f>O140*H140</f>
        <v>0</v>
      </c>
      <c r="Q140" s="403">
        <v>0.00012</v>
      </c>
      <c r="R140" s="403">
        <f>Q140*H140</f>
        <v>0.00864</v>
      </c>
      <c r="S140" s="403">
        <v>0</v>
      </c>
      <c r="T140" s="404">
        <f>S140*H140</f>
        <v>0</v>
      </c>
      <c r="AR140" s="386" t="s">
        <v>96</v>
      </c>
      <c r="AT140" s="386" t="s">
        <v>165</v>
      </c>
      <c r="AU140" s="386" t="s">
        <v>90</v>
      </c>
      <c r="AY140" s="386" t="s">
        <v>163</v>
      </c>
      <c r="BE140" s="405">
        <f>IF(N140="základní",J140,0)</f>
        <v>0</v>
      </c>
      <c r="BF140" s="405">
        <f>IF(N140="snížená",J140,0)</f>
        <v>0</v>
      </c>
      <c r="BG140" s="405">
        <f>IF(N140="zákl. přenesená",J140,0)</f>
        <v>0</v>
      </c>
      <c r="BH140" s="405">
        <f>IF(N140="sníž. přenesená",J140,0)</f>
        <v>0</v>
      </c>
      <c r="BI140" s="405">
        <f>IF(N140="nulová",J140,0)</f>
        <v>0</v>
      </c>
      <c r="BJ140" s="386" t="s">
        <v>44</v>
      </c>
      <c r="BK140" s="405">
        <f>ROUND(I140*H140,2)</f>
        <v>0</v>
      </c>
      <c r="BL140" s="386" t="s">
        <v>96</v>
      </c>
      <c r="BM140" s="386" t="s">
        <v>983</v>
      </c>
    </row>
    <row r="141" spans="2:47" s="267" customFormat="1" ht="54">
      <c r="B141" s="268"/>
      <c r="D141" s="346" t="s">
        <v>190</v>
      </c>
      <c r="F141" s="366" t="s">
        <v>214</v>
      </c>
      <c r="L141" s="268"/>
      <c r="M141" s="419"/>
      <c r="N141" s="269"/>
      <c r="O141" s="269"/>
      <c r="P141" s="269"/>
      <c r="Q141" s="269"/>
      <c r="R141" s="269"/>
      <c r="S141" s="269"/>
      <c r="T141" s="420"/>
      <c r="AT141" s="386" t="s">
        <v>190</v>
      </c>
      <c r="AU141" s="386" t="s">
        <v>90</v>
      </c>
    </row>
    <row r="142" spans="2:51" s="344" customFormat="1" ht="13.5">
      <c r="B142" s="345"/>
      <c r="D142" s="346" t="s">
        <v>171</v>
      </c>
      <c r="E142" s="347" t="s">
        <v>5</v>
      </c>
      <c r="F142" s="348" t="s">
        <v>172</v>
      </c>
      <c r="H142" s="349" t="s">
        <v>5</v>
      </c>
      <c r="L142" s="345"/>
      <c r="M142" s="406"/>
      <c r="N142" s="407"/>
      <c r="O142" s="407"/>
      <c r="P142" s="407"/>
      <c r="Q142" s="407"/>
      <c r="R142" s="407"/>
      <c r="S142" s="407"/>
      <c r="T142" s="408"/>
      <c r="AT142" s="349" t="s">
        <v>171</v>
      </c>
      <c r="AU142" s="349" t="s">
        <v>90</v>
      </c>
      <c r="AV142" s="344" t="s">
        <v>44</v>
      </c>
      <c r="AW142" s="344" t="s">
        <v>42</v>
      </c>
      <c r="AX142" s="344" t="s">
        <v>82</v>
      </c>
      <c r="AY142" s="349" t="s">
        <v>163</v>
      </c>
    </row>
    <row r="143" spans="2:51" s="344" customFormat="1" ht="27">
      <c r="B143" s="345"/>
      <c r="D143" s="346" t="s">
        <v>171</v>
      </c>
      <c r="E143" s="347" t="s">
        <v>5</v>
      </c>
      <c r="F143" s="348" t="s">
        <v>215</v>
      </c>
      <c r="H143" s="349" t="s">
        <v>5</v>
      </c>
      <c r="L143" s="345"/>
      <c r="M143" s="406"/>
      <c r="N143" s="407"/>
      <c r="O143" s="407"/>
      <c r="P143" s="407"/>
      <c r="Q143" s="407"/>
      <c r="R143" s="407"/>
      <c r="S143" s="407"/>
      <c r="T143" s="408"/>
      <c r="AT143" s="349" t="s">
        <v>171</v>
      </c>
      <c r="AU143" s="349" t="s">
        <v>90</v>
      </c>
      <c r="AV143" s="344" t="s">
        <v>44</v>
      </c>
      <c r="AW143" s="344" t="s">
        <v>42</v>
      </c>
      <c r="AX143" s="344" t="s">
        <v>82</v>
      </c>
      <c r="AY143" s="349" t="s">
        <v>163</v>
      </c>
    </row>
    <row r="144" spans="2:51" s="344" customFormat="1" ht="13.5">
      <c r="B144" s="345"/>
      <c r="D144" s="346" t="s">
        <v>171</v>
      </c>
      <c r="E144" s="347" t="s">
        <v>5</v>
      </c>
      <c r="F144" s="348" t="s">
        <v>957</v>
      </c>
      <c r="H144" s="349" t="s">
        <v>5</v>
      </c>
      <c r="L144" s="345"/>
      <c r="M144" s="406"/>
      <c r="N144" s="407"/>
      <c r="O144" s="407"/>
      <c r="P144" s="407"/>
      <c r="Q144" s="407"/>
      <c r="R144" s="407"/>
      <c r="S144" s="407"/>
      <c r="T144" s="408"/>
      <c r="AT144" s="349" t="s">
        <v>171</v>
      </c>
      <c r="AU144" s="349" t="s">
        <v>90</v>
      </c>
      <c r="AV144" s="344" t="s">
        <v>44</v>
      </c>
      <c r="AW144" s="344" t="s">
        <v>42</v>
      </c>
      <c r="AX144" s="344" t="s">
        <v>82</v>
      </c>
      <c r="AY144" s="349" t="s">
        <v>163</v>
      </c>
    </row>
    <row r="145" spans="2:51" s="350" customFormat="1" ht="13.5">
      <c r="B145" s="351"/>
      <c r="D145" s="346" t="s">
        <v>171</v>
      </c>
      <c r="E145" s="352" t="s">
        <v>5</v>
      </c>
      <c r="F145" s="353" t="s">
        <v>984</v>
      </c>
      <c r="H145" s="354">
        <v>24</v>
      </c>
      <c r="L145" s="351"/>
      <c r="M145" s="409"/>
      <c r="N145" s="410"/>
      <c r="O145" s="410"/>
      <c r="P145" s="410"/>
      <c r="Q145" s="410"/>
      <c r="R145" s="410"/>
      <c r="S145" s="410"/>
      <c r="T145" s="411"/>
      <c r="AT145" s="352" t="s">
        <v>171</v>
      </c>
      <c r="AU145" s="352" t="s">
        <v>90</v>
      </c>
      <c r="AV145" s="350" t="s">
        <v>90</v>
      </c>
      <c r="AW145" s="350" t="s">
        <v>42</v>
      </c>
      <c r="AX145" s="350" t="s">
        <v>82</v>
      </c>
      <c r="AY145" s="352" t="s">
        <v>163</v>
      </c>
    </row>
    <row r="146" spans="2:51" s="355" customFormat="1" ht="13.5">
      <c r="B146" s="356"/>
      <c r="D146" s="346" t="s">
        <v>171</v>
      </c>
      <c r="E146" s="357" t="s">
        <v>5</v>
      </c>
      <c r="F146" s="358" t="s">
        <v>179</v>
      </c>
      <c r="H146" s="359">
        <v>24</v>
      </c>
      <c r="L146" s="356"/>
      <c r="M146" s="412"/>
      <c r="N146" s="413"/>
      <c r="O146" s="413"/>
      <c r="P146" s="413"/>
      <c r="Q146" s="413"/>
      <c r="R146" s="413"/>
      <c r="S146" s="413"/>
      <c r="T146" s="414"/>
      <c r="AT146" s="357" t="s">
        <v>171</v>
      </c>
      <c r="AU146" s="357" t="s">
        <v>90</v>
      </c>
      <c r="AV146" s="355" t="s">
        <v>93</v>
      </c>
      <c r="AW146" s="355" t="s">
        <v>42</v>
      </c>
      <c r="AX146" s="355" t="s">
        <v>82</v>
      </c>
      <c r="AY146" s="357" t="s">
        <v>163</v>
      </c>
    </row>
    <row r="147" spans="2:51" s="344" customFormat="1" ht="13.5">
      <c r="B147" s="345"/>
      <c r="D147" s="346" t="s">
        <v>171</v>
      </c>
      <c r="E147" s="347" t="s">
        <v>5</v>
      </c>
      <c r="F147" s="348" t="s">
        <v>959</v>
      </c>
      <c r="H147" s="349" t="s">
        <v>5</v>
      </c>
      <c r="L147" s="345"/>
      <c r="M147" s="406"/>
      <c r="N147" s="407"/>
      <c r="O147" s="407"/>
      <c r="P147" s="407"/>
      <c r="Q147" s="407"/>
      <c r="R147" s="407"/>
      <c r="S147" s="407"/>
      <c r="T147" s="408"/>
      <c r="AT147" s="349" t="s">
        <v>171</v>
      </c>
      <c r="AU147" s="349" t="s">
        <v>90</v>
      </c>
      <c r="AV147" s="344" t="s">
        <v>44</v>
      </c>
      <c r="AW147" s="344" t="s">
        <v>42</v>
      </c>
      <c r="AX147" s="344" t="s">
        <v>82</v>
      </c>
      <c r="AY147" s="349" t="s">
        <v>163</v>
      </c>
    </row>
    <row r="148" spans="2:51" s="350" customFormat="1" ht="13.5">
      <c r="B148" s="351"/>
      <c r="D148" s="346" t="s">
        <v>171</v>
      </c>
      <c r="E148" s="352" t="s">
        <v>5</v>
      </c>
      <c r="F148" s="353" t="s">
        <v>984</v>
      </c>
      <c r="H148" s="354">
        <v>24</v>
      </c>
      <c r="L148" s="351"/>
      <c r="M148" s="409"/>
      <c r="N148" s="410"/>
      <c r="O148" s="410"/>
      <c r="P148" s="410"/>
      <c r="Q148" s="410"/>
      <c r="R148" s="410"/>
      <c r="S148" s="410"/>
      <c r="T148" s="411"/>
      <c r="AT148" s="352" t="s">
        <v>171</v>
      </c>
      <c r="AU148" s="352" t="s">
        <v>90</v>
      </c>
      <c r="AV148" s="350" t="s">
        <v>90</v>
      </c>
      <c r="AW148" s="350" t="s">
        <v>42</v>
      </c>
      <c r="AX148" s="350" t="s">
        <v>82</v>
      </c>
      <c r="AY148" s="352" t="s">
        <v>163</v>
      </c>
    </row>
    <row r="149" spans="2:51" s="355" customFormat="1" ht="13.5">
      <c r="B149" s="356"/>
      <c r="D149" s="346" t="s">
        <v>171</v>
      </c>
      <c r="E149" s="357" t="s">
        <v>5</v>
      </c>
      <c r="F149" s="358" t="s">
        <v>653</v>
      </c>
      <c r="H149" s="359">
        <v>24</v>
      </c>
      <c r="L149" s="356"/>
      <c r="M149" s="412"/>
      <c r="N149" s="413"/>
      <c r="O149" s="413"/>
      <c r="P149" s="413"/>
      <c r="Q149" s="413"/>
      <c r="R149" s="413"/>
      <c r="S149" s="413"/>
      <c r="T149" s="414"/>
      <c r="AT149" s="357" t="s">
        <v>171</v>
      </c>
      <c r="AU149" s="357" t="s">
        <v>90</v>
      </c>
      <c r="AV149" s="355" t="s">
        <v>93</v>
      </c>
      <c r="AW149" s="355" t="s">
        <v>42</v>
      </c>
      <c r="AX149" s="355" t="s">
        <v>82</v>
      </c>
      <c r="AY149" s="357" t="s">
        <v>163</v>
      </c>
    </row>
    <row r="150" spans="2:51" s="344" customFormat="1" ht="13.5">
      <c r="B150" s="345"/>
      <c r="D150" s="346" t="s">
        <v>171</v>
      </c>
      <c r="E150" s="347" t="s">
        <v>5</v>
      </c>
      <c r="F150" s="348" t="s">
        <v>960</v>
      </c>
      <c r="H150" s="349" t="s">
        <v>5</v>
      </c>
      <c r="L150" s="345"/>
      <c r="M150" s="406"/>
      <c r="N150" s="407"/>
      <c r="O150" s="407"/>
      <c r="P150" s="407"/>
      <c r="Q150" s="407"/>
      <c r="R150" s="407"/>
      <c r="S150" s="407"/>
      <c r="T150" s="408"/>
      <c r="AT150" s="349" t="s">
        <v>171</v>
      </c>
      <c r="AU150" s="349" t="s">
        <v>90</v>
      </c>
      <c r="AV150" s="344" t="s">
        <v>44</v>
      </c>
      <c r="AW150" s="344" t="s">
        <v>42</v>
      </c>
      <c r="AX150" s="344" t="s">
        <v>82</v>
      </c>
      <c r="AY150" s="349" t="s">
        <v>163</v>
      </c>
    </row>
    <row r="151" spans="2:51" s="350" customFormat="1" ht="13.5">
      <c r="B151" s="351"/>
      <c r="D151" s="346" t="s">
        <v>171</v>
      </c>
      <c r="E151" s="352" t="s">
        <v>5</v>
      </c>
      <c r="F151" s="353" t="s">
        <v>664</v>
      </c>
      <c r="H151" s="354">
        <v>8</v>
      </c>
      <c r="L151" s="351"/>
      <c r="M151" s="409"/>
      <c r="N151" s="410"/>
      <c r="O151" s="410"/>
      <c r="P151" s="410"/>
      <c r="Q151" s="410"/>
      <c r="R151" s="410"/>
      <c r="S151" s="410"/>
      <c r="T151" s="411"/>
      <c r="AT151" s="352" t="s">
        <v>171</v>
      </c>
      <c r="AU151" s="352" t="s">
        <v>90</v>
      </c>
      <c r="AV151" s="350" t="s">
        <v>90</v>
      </c>
      <c r="AW151" s="350" t="s">
        <v>42</v>
      </c>
      <c r="AX151" s="350" t="s">
        <v>82</v>
      </c>
      <c r="AY151" s="352" t="s">
        <v>163</v>
      </c>
    </row>
    <row r="152" spans="2:51" s="355" customFormat="1" ht="13.5">
      <c r="B152" s="356"/>
      <c r="D152" s="346" t="s">
        <v>171</v>
      </c>
      <c r="E152" s="357" t="s">
        <v>5</v>
      </c>
      <c r="F152" s="358" t="s">
        <v>184</v>
      </c>
      <c r="H152" s="359">
        <v>8</v>
      </c>
      <c r="L152" s="356"/>
      <c r="M152" s="412"/>
      <c r="N152" s="413"/>
      <c r="O152" s="413"/>
      <c r="P152" s="413"/>
      <c r="Q152" s="413"/>
      <c r="R152" s="413"/>
      <c r="S152" s="413"/>
      <c r="T152" s="414"/>
      <c r="AT152" s="357" t="s">
        <v>171</v>
      </c>
      <c r="AU152" s="357" t="s">
        <v>90</v>
      </c>
      <c r="AV152" s="355" t="s">
        <v>93</v>
      </c>
      <c r="AW152" s="355" t="s">
        <v>42</v>
      </c>
      <c r="AX152" s="355" t="s">
        <v>82</v>
      </c>
      <c r="AY152" s="357" t="s">
        <v>163</v>
      </c>
    </row>
    <row r="153" spans="2:51" s="344" customFormat="1" ht="13.5">
      <c r="B153" s="345"/>
      <c r="D153" s="346" t="s">
        <v>171</v>
      </c>
      <c r="E153" s="347" t="s">
        <v>5</v>
      </c>
      <c r="F153" s="348" t="s">
        <v>961</v>
      </c>
      <c r="H153" s="349" t="s">
        <v>5</v>
      </c>
      <c r="L153" s="345"/>
      <c r="M153" s="406"/>
      <c r="N153" s="407"/>
      <c r="O153" s="407"/>
      <c r="P153" s="407"/>
      <c r="Q153" s="407"/>
      <c r="R153" s="407"/>
      <c r="S153" s="407"/>
      <c r="T153" s="408"/>
      <c r="AT153" s="349" t="s">
        <v>171</v>
      </c>
      <c r="AU153" s="349" t="s">
        <v>90</v>
      </c>
      <c r="AV153" s="344" t="s">
        <v>44</v>
      </c>
      <c r="AW153" s="344" t="s">
        <v>42</v>
      </c>
      <c r="AX153" s="344" t="s">
        <v>82</v>
      </c>
      <c r="AY153" s="349" t="s">
        <v>163</v>
      </c>
    </row>
    <row r="154" spans="2:51" s="350" customFormat="1" ht="13.5">
      <c r="B154" s="351"/>
      <c r="D154" s="346" t="s">
        <v>171</v>
      </c>
      <c r="E154" s="352" t="s">
        <v>5</v>
      </c>
      <c r="F154" s="353" t="s">
        <v>664</v>
      </c>
      <c r="H154" s="354">
        <v>8</v>
      </c>
      <c r="L154" s="351"/>
      <c r="M154" s="409"/>
      <c r="N154" s="410"/>
      <c r="O154" s="410"/>
      <c r="P154" s="410"/>
      <c r="Q154" s="410"/>
      <c r="R154" s="410"/>
      <c r="S154" s="410"/>
      <c r="T154" s="411"/>
      <c r="AT154" s="352" t="s">
        <v>171</v>
      </c>
      <c r="AU154" s="352" t="s">
        <v>90</v>
      </c>
      <c r="AV154" s="350" t="s">
        <v>90</v>
      </c>
      <c r="AW154" s="350" t="s">
        <v>42</v>
      </c>
      <c r="AX154" s="350" t="s">
        <v>82</v>
      </c>
      <c r="AY154" s="352" t="s">
        <v>163</v>
      </c>
    </row>
    <row r="155" spans="2:51" s="355" customFormat="1" ht="13.5">
      <c r="B155" s="356"/>
      <c r="D155" s="346" t="s">
        <v>171</v>
      </c>
      <c r="E155" s="357" t="s">
        <v>5</v>
      </c>
      <c r="F155" s="358" t="s">
        <v>792</v>
      </c>
      <c r="H155" s="359">
        <v>8</v>
      </c>
      <c r="L155" s="356"/>
      <c r="M155" s="412"/>
      <c r="N155" s="413"/>
      <c r="O155" s="413"/>
      <c r="P155" s="413"/>
      <c r="Q155" s="413"/>
      <c r="R155" s="413"/>
      <c r="S155" s="413"/>
      <c r="T155" s="414"/>
      <c r="AT155" s="357" t="s">
        <v>171</v>
      </c>
      <c r="AU155" s="357" t="s">
        <v>90</v>
      </c>
      <c r="AV155" s="355" t="s">
        <v>93</v>
      </c>
      <c r="AW155" s="355" t="s">
        <v>42</v>
      </c>
      <c r="AX155" s="355" t="s">
        <v>82</v>
      </c>
      <c r="AY155" s="357" t="s">
        <v>163</v>
      </c>
    </row>
    <row r="156" spans="2:51" s="344" customFormat="1" ht="13.5">
      <c r="B156" s="345"/>
      <c r="D156" s="346" t="s">
        <v>171</v>
      </c>
      <c r="E156" s="347" t="s">
        <v>5</v>
      </c>
      <c r="F156" s="348" t="s">
        <v>962</v>
      </c>
      <c r="H156" s="349" t="s">
        <v>5</v>
      </c>
      <c r="L156" s="345"/>
      <c r="M156" s="406"/>
      <c r="N156" s="407"/>
      <c r="O156" s="407"/>
      <c r="P156" s="407"/>
      <c r="Q156" s="407"/>
      <c r="R156" s="407"/>
      <c r="S156" s="407"/>
      <c r="T156" s="408"/>
      <c r="AT156" s="349" t="s">
        <v>171</v>
      </c>
      <c r="AU156" s="349" t="s">
        <v>90</v>
      </c>
      <c r="AV156" s="344" t="s">
        <v>44</v>
      </c>
      <c r="AW156" s="344" t="s">
        <v>42</v>
      </c>
      <c r="AX156" s="344" t="s">
        <v>82</v>
      </c>
      <c r="AY156" s="349" t="s">
        <v>163</v>
      </c>
    </row>
    <row r="157" spans="2:51" s="350" customFormat="1" ht="13.5">
      <c r="B157" s="351"/>
      <c r="D157" s="346" t="s">
        <v>171</v>
      </c>
      <c r="E157" s="352" t="s">
        <v>5</v>
      </c>
      <c r="F157" s="353" t="s">
        <v>664</v>
      </c>
      <c r="H157" s="354">
        <v>8</v>
      </c>
      <c r="L157" s="351"/>
      <c r="M157" s="409"/>
      <c r="N157" s="410"/>
      <c r="O157" s="410"/>
      <c r="P157" s="410"/>
      <c r="Q157" s="410"/>
      <c r="R157" s="410"/>
      <c r="S157" s="410"/>
      <c r="T157" s="411"/>
      <c r="AT157" s="352" t="s">
        <v>171</v>
      </c>
      <c r="AU157" s="352" t="s">
        <v>90</v>
      </c>
      <c r="AV157" s="350" t="s">
        <v>90</v>
      </c>
      <c r="AW157" s="350" t="s">
        <v>42</v>
      </c>
      <c r="AX157" s="350" t="s">
        <v>82</v>
      </c>
      <c r="AY157" s="352" t="s">
        <v>163</v>
      </c>
    </row>
    <row r="158" spans="2:51" s="355" customFormat="1" ht="13.5">
      <c r="B158" s="356"/>
      <c r="D158" s="346" t="s">
        <v>171</v>
      </c>
      <c r="E158" s="357" t="s">
        <v>5</v>
      </c>
      <c r="F158" s="358" t="s">
        <v>963</v>
      </c>
      <c r="H158" s="359">
        <v>8</v>
      </c>
      <c r="L158" s="356"/>
      <c r="M158" s="412"/>
      <c r="N158" s="413"/>
      <c r="O158" s="413"/>
      <c r="P158" s="413"/>
      <c r="Q158" s="413"/>
      <c r="R158" s="413"/>
      <c r="S158" s="413"/>
      <c r="T158" s="414"/>
      <c r="AT158" s="357" t="s">
        <v>171</v>
      </c>
      <c r="AU158" s="357" t="s">
        <v>90</v>
      </c>
      <c r="AV158" s="355" t="s">
        <v>93</v>
      </c>
      <c r="AW158" s="355" t="s">
        <v>42</v>
      </c>
      <c r="AX158" s="355" t="s">
        <v>82</v>
      </c>
      <c r="AY158" s="357" t="s">
        <v>163</v>
      </c>
    </row>
    <row r="159" spans="2:51" s="360" customFormat="1" ht="13.5">
      <c r="B159" s="361"/>
      <c r="D159" s="362" t="s">
        <v>171</v>
      </c>
      <c r="E159" s="363" t="s">
        <v>5</v>
      </c>
      <c r="F159" s="364" t="s">
        <v>185</v>
      </c>
      <c r="H159" s="365">
        <v>72</v>
      </c>
      <c r="L159" s="361"/>
      <c r="M159" s="415"/>
      <c r="N159" s="416"/>
      <c r="O159" s="416"/>
      <c r="P159" s="416"/>
      <c r="Q159" s="416"/>
      <c r="R159" s="416"/>
      <c r="S159" s="416"/>
      <c r="T159" s="417"/>
      <c r="AT159" s="418" t="s">
        <v>171</v>
      </c>
      <c r="AU159" s="418" t="s">
        <v>90</v>
      </c>
      <c r="AV159" s="360" t="s">
        <v>96</v>
      </c>
      <c r="AW159" s="360" t="s">
        <v>42</v>
      </c>
      <c r="AX159" s="360" t="s">
        <v>44</v>
      </c>
      <c r="AY159" s="418" t="s">
        <v>163</v>
      </c>
    </row>
    <row r="160" spans="2:65" s="267" customFormat="1" ht="31.5" customHeight="1">
      <c r="B160" s="268"/>
      <c r="C160" s="338" t="s">
        <v>96</v>
      </c>
      <c r="D160" s="338" t="s">
        <v>165</v>
      </c>
      <c r="E160" s="339" t="s">
        <v>219</v>
      </c>
      <c r="F160" s="340" t="s">
        <v>220</v>
      </c>
      <c r="G160" s="341" t="s">
        <v>221</v>
      </c>
      <c r="H160" s="342">
        <v>186.44</v>
      </c>
      <c r="I160" s="107"/>
      <c r="J160" s="343">
        <f>ROUND(I160*H160,2)</f>
        <v>0</v>
      </c>
      <c r="K160" s="340" t="s">
        <v>169</v>
      </c>
      <c r="L160" s="268"/>
      <c r="M160" s="401" t="s">
        <v>5</v>
      </c>
      <c r="N160" s="402" t="s">
        <v>53</v>
      </c>
      <c r="O160" s="269"/>
      <c r="P160" s="403">
        <f>O160*H160</f>
        <v>0</v>
      </c>
      <c r="Q160" s="403">
        <v>0</v>
      </c>
      <c r="R160" s="403">
        <f>Q160*H160</f>
        <v>0</v>
      </c>
      <c r="S160" s="403">
        <v>0</v>
      </c>
      <c r="T160" s="404">
        <f>S160*H160</f>
        <v>0</v>
      </c>
      <c r="AR160" s="386" t="s">
        <v>96</v>
      </c>
      <c r="AT160" s="386" t="s">
        <v>165</v>
      </c>
      <c r="AU160" s="386" t="s">
        <v>90</v>
      </c>
      <c r="AY160" s="386" t="s">
        <v>163</v>
      </c>
      <c r="BE160" s="405">
        <f>IF(N160="základní",J160,0)</f>
        <v>0</v>
      </c>
      <c r="BF160" s="405">
        <f>IF(N160="snížená",J160,0)</f>
        <v>0</v>
      </c>
      <c r="BG160" s="405">
        <f>IF(N160="zákl. přenesená",J160,0)</f>
        <v>0</v>
      </c>
      <c r="BH160" s="405">
        <f>IF(N160="sníž. přenesená",J160,0)</f>
        <v>0</v>
      </c>
      <c r="BI160" s="405">
        <f>IF(N160="nulová",J160,0)</f>
        <v>0</v>
      </c>
      <c r="BJ160" s="386" t="s">
        <v>44</v>
      </c>
      <c r="BK160" s="405">
        <f>ROUND(I160*H160,2)</f>
        <v>0</v>
      </c>
      <c r="BL160" s="386" t="s">
        <v>96</v>
      </c>
      <c r="BM160" s="386" t="s">
        <v>985</v>
      </c>
    </row>
    <row r="161" spans="2:47" s="267" customFormat="1" ht="54">
      <c r="B161" s="268"/>
      <c r="D161" s="346" t="s">
        <v>190</v>
      </c>
      <c r="F161" s="366" t="s">
        <v>214</v>
      </c>
      <c r="L161" s="268"/>
      <c r="M161" s="419"/>
      <c r="N161" s="269"/>
      <c r="O161" s="269"/>
      <c r="P161" s="269"/>
      <c r="Q161" s="269"/>
      <c r="R161" s="269"/>
      <c r="S161" s="269"/>
      <c r="T161" s="420"/>
      <c r="AT161" s="386" t="s">
        <v>190</v>
      </c>
      <c r="AU161" s="386" t="s">
        <v>90</v>
      </c>
    </row>
    <row r="162" spans="2:51" s="344" customFormat="1" ht="13.5">
      <c r="B162" s="345"/>
      <c r="D162" s="346" t="s">
        <v>171</v>
      </c>
      <c r="E162" s="347" t="s">
        <v>5</v>
      </c>
      <c r="F162" s="348" t="s">
        <v>172</v>
      </c>
      <c r="H162" s="349" t="s">
        <v>5</v>
      </c>
      <c r="L162" s="345"/>
      <c r="M162" s="406"/>
      <c r="N162" s="407"/>
      <c r="O162" s="407"/>
      <c r="P162" s="407"/>
      <c r="Q162" s="407"/>
      <c r="R162" s="407"/>
      <c r="S162" s="407"/>
      <c r="T162" s="408"/>
      <c r="AT162" s="349" t="s">
        <v>171</v>
      </c>
      <c r="AU162" s="349" t="s">
        <v>90</v>
      </c>
      <c r="AV162" s="344" t="s">
        <v>44</v>
      </c>
      <c r="AW162" s="344" t="s">
        <v>42</v>
      </c>
      <c r="AX162" s="344" t="s">
        <v>82</v>
      </c>
      <c r="AY162" s="349" t="s">
        <v>163</v>
      </c>
    </row>
    <row r="163" spans="2:51" s="344" customFormat="1" ht="13.5">
      <c r="B163" s="345"/>
      <c r="D163" s="346" t="s">
        <v>171</v>
      </c>
      <c r="E163" s="347" t="s">
        <v>5</v>
      </c>
      <c r="F163" s="348" t="s">
        <v>223</v>
      </c>
      <c r="H163" s="349" t="s">
        <v>5</v>
      </c>
      <c r="L163" s="345"/>
      <c r="M163" s="406"/>
      <c r="N163" s="407"/>
      <c r="O163" s="407"/>
      <c r="P163" s="407"/>
      <c r="Q163" s="407"/>
      <c r="R163" s="407"/>
      <c r="S163" s="407"/>
      <c r="T163" s="408"/>
      <c r="AT163" s="349" t="s">
        <v>171</v>
      </c>
      <c r="AU163" s="349" t="s">
        <v>90</v>
      </c>
      <c r="AV163" s="344" t="s">
        <v>44</v>
      </c>
      <c r="AW163" s="344" t="s">
        <v>42</v>
      </c>
      <c r="AX163" s="344" t="s">
        <v>82</v>
      </c>
      <c r="AY163" s="349" t="s">
        <v>163</v>
      </c>
    </row>
    <row r="164" spans="2:51" s="350" customFormat="1" ht="13.5">
      <c r="B164" s="351"/>
      <c r="D164" s="346" t="s">
        <v>171</v>
      </c>
      <c r="E164" s="352" t="s">
        <v>5</v>
      </c>
      <c r="F164" s="353" t="s">
        <v>986</v>
      </c>
      <c r="H164" s="354">
        <v>10.08</v>
      </c>
      <c r="L164" s="351"/>
      <c r="M164" s="409"/>
      <c r="N164" s="410"/>
      <c r="O164" s="410"/>
      <c r="P164" s="410"/>
      <c r="Q164" s="410"/>
      <c r="R164" s="410"/>
      <c r="S164" s="410"/>
      <c r="T164" s="411"/>
      <c r="AT164" s="352" t="s">
        <v>171</v>
      </c>
      <c r="AU164" s="352" t="s">
        <v>90</v>
      </c>
      <c r="AV164" s="350" t="s">
        <v>90</v>
      </c>
      <c r="AW164" s="350" t="s">
        <v>42</v>
      </c>
      <c r="AX164" s="350" t="s">
        <v>82</v>
      </c>
      <c r="AY164" s="352" t="s">
        <v>163</v>
      </c>
    </row>
    <row r="165" spans="2:51" s="350" customFormat="1" ht="13.5">
      <c r="B165" s="351"/>
      <c r="D165" s="346" t="s">
        <v>171</v>
      </c>
      <c r="E165" s="352" t="s">
        <v>5</v>
      </c>
      <c r="F165" s="353" t="s">
        <v>987</v>
      </c>
      <c r="H165" s="354">
        <v>10.78</v>
      </c>
      <c r="L165" s="351"/>
      <c r="M165" s="409"/>
      <c r="N165" s="410"/>
      <c r="O165" s="410"/>
      <c r="P165" s="410"/>
      <c r="Q165" s="410"/>
      <c r="R165" s="410"/>
      <c r="S165" s="410"/>
      <c r="T165" s="411"/>
      <c r="AT165" s="352" t="s">
        <v>171</v>
      </c>
      <c r="AU165" s="352" t="s">
        <v>90</v>
      </c>
      <c r="AV165" s="350" t="s">
        <v>90</v>
      </c>
      <c r="AW165" s="350" t="s">
        <v>42</v>
      </c>
      <c r="AX165" s="350" t="s">
        <v>82</v>
      </c>
      <c r="AY165" s="352" t="s">
        <v>163</v>
      </c>
    </row>
    <row r="166" spans="2:51" s="350" customFormat="1" ht="13.5">
      <c r="B166" s="351"/>
      <c r="D166" s="346" t="s">
        <v>171</v>
      </c>
      <c r="E166" s="352" t="s">
        <v>5</v>
      </c>
      <c r="F166" s="353" t="s">
        <v>988</v>
      </c>
      <c r="H166" s="354">
        <v>10.78</v>
      </c>
      <c r="L166" s="351"/>
      <c r="M166" s="409"/>
      <c r="N166" s="410"/>
      <c r="O166" s="410"/>
      <c r="P166" s="410"/>
      <c r="Q166" s="410"/>
      <c r="R166" s="410"/>
      <c r="S166" s="410"/>
      <c r="T166" s="411"/>
      <c r="AT166" s="352" t="s">
        <v>171</v>
      </c>
      <c r="AU166" s="352" t="s">
        <v>90</v>
      </c>
      <c r="AV166" s="350" t="s">
        <v>90</v>
      </c>
      <c r="AW166" s="350" t="s">
        <v>42</v>
      </c>
      <c r="AX166" s="350" t="s">
        <v>82</v>
      </c>
      <c r="AY166" s="352" t="s">
        <v>163</v>
      </c>
    </row>
    <row r="167" spans="2:51" s="350" customFormat="1" ht="13.5">
      <c r="B167" s="351"/>
      <c r="D167" s="346" t="s">
        <v>171</v>
      </c>
      <c r="E167" s="352" t="s">
        <v>5</v>
      </c>
      <c r="F167" s="353" t="s">
        <v>989</v>
      </c>
      <c r="H167" s="354">
        <v>10.78</v>
      </c>
      <c r="L167" s="351"/>
      <c r="M167" s="409"/>
      <c r="N167" s="410"/>
      <c r="O167" s="410"/>
      <c r="P167" s="410"/>
      <c r="Q167" s="410"/>
      <c r="R167" s="410"/>
      <c r="S167" s="410"/>
      <c r="T167" s="411"/>
      <c r="AT167" s="352" t="s">
        <v>171</v>
      </c>
      <c r="AU167" s="352" t="s">
        <v>90</v>
      </c>
      <c r="AV167" s="350" t="s">
        <v>90</v>
      </c>
      <c r="AW167" s="350" t="s">
        <v>42</v>
      </c>
      <c r="AX167" s="350" t="s">
        <v>82</v>
      </c>
      <c r="AY167" s="352" t="s">
        <v>163</v>
      </c>
    </row>
    <row r="168" spans="2:51" s="350" customFormat="1" ht="13.5">
      <c r="B168" s="351"/>
      <c r="D168" s="346" t="s">
        <v>171</v>
      </c>
      <c r="E168" s="352" t="s">
        <v>5</v>
      </c>
      <c r="F168" s="353" t="s">
        <v>990</v>
      </c>
      <c r="H168" s="354">
        <v>10.78</v>
      </c>
      <c r="L168" s="351"/>
      <c r="M168" s="409"/>
      <c r="N168" s="410"/>
      <c r="O168" s="410"/>
      <c r="P168" s="410"/>
      <c r="Q168" s="410"/>
      <c r="R168" s="410"/>
      <c r="S168" s="410"/>
      <c r="T168" s="411"/>
      <c r="AT168" s="352" t="s">
        <v>171</v>
      </c>
      <c r="AU168" s="352" t="s">
        <v>90</v>
      </c>
      <c r="AV168" s="350" t="s">
        <v>90</v>
      </c>
      <c r="AW168" s="350" t="s">
        <v>42</v>
      </c>
      <c r="AX168" s="350" t="s">
        <v>82</v>
      </c>
      <c r="AY168" s="352" t="s">
        <v>163</v>
      </c>
    </row>
    <row r="169" spans="2:51" s="350" customFormat="1" ht="13.5">
      <c r="B169" s="351"/>
      <c r="D169" s="346" t="s">
        <v>171</v>
      </c>
      <c r="E169" s="352" t="s">
        <v>5</v>
      </c>
      <c r="F169" s="353" t="s">
        <v>991</v>
      </c>
      <c r="H169" s="354">
        <v>10.38</v>
      </c>
      <c r="L169" s="351"/>
      <c r="M169" s="409"/>
      <c r="N169" s="410"/>
      <c r="O169" s="410"/>
      <c r="P169" s="410"/>
      <c r="Q169" s="410"/>
      <c r="R169" s="410"/>
      <c r="S169" s="410"/>
      <c r="T169" s="411"/>
      <c r="AT169" s="352" t="s">
        <v>171</v>
      </c>
      <c r="AU169" s="352" t="s">
        <v>90</v>
      </c>
      <c r="AV169" s="350" t="s">
        <v>90</v>
      </c>
      <c r="AW169" s="350" t="s">
        <v>42</v>
      </c>
      <c r="AX169" s="350" t="s">
        <v>82</v>
      </c>
      <c r="AY169" s="352" t="s">
        <v>163</v>
      </c>
    </row>
    <row r="170" spans="2:51" s="355" customFormat="1" ht="13.5">
      <c r="B170" s="356"/>
      <c r="D170" s="346" t="s">
        <v>171</v>
      </c>
      <c r="E170" s="357" t="s">
        <v>5</v>
      </c>
      <c r="F170" s="358" t="s">
        <v>179</v>
      </c>
      <c r="H170" s="359">
        <v>63.58</v>
      </c>
      <c r="L170" s="356"/>
      <c r="M170" s="412"/>
      <c r="N170" s="413"/>
      <c r="O170" s="413"/>
      <c r="P170" s="413"/>
      <c r="Q170" s="413"/>
      <c r="R170" s="413"/>
      <c r="S170" s="413"/>
      <c r="T170" s="414"/>
      <c r="AT170" s="357" t="s">
        <v>171</v>
      </c>
      <c r="AU170" s="357" t="s">
        <v>90</v>
      </c>
      <c r="AV170" s="355" t="s">
        <v>93</v>
      </c>
      <c r="AW170" s="355" t="s">
        <v>42</v>
      </c>
      <c r="AX170" s="355" t="s">
        <v>82</v>
      </c>
      <c r="AY170" s="357" t="s">
        <v>163</v>
      </c>
    </row>
    <row r="171" spans="2:51" s="350" customFormat="1" ht="13.5">
      <c r="B171" s="351"/>
      <c r="D171" s="346" t="s">
        <v>171</v>
      </c>
      <c r="E171" s="352" t="s">
        <v>5</v>
      </c>
      <c r="F171" s="353" t="s">
        <v>992</v>
      </c>
      <c r="H171" s="354">
        <v>10.78</v>
      </c>
      <c r="L171" s="351"/>
      <c r="M171" s="409"/>
      <c r="N171" s="410"/>
      <c r="O171" s="410"/>
      <c r="P171" s="410"/>
      <c r="Q171" s="410"/>
      <c r="R171" s="410"/>
      <c r="S171" s="410"/>
      <c r="T171" s="411"/>
      <c r="AT171" s="352" t="s">
        <v>171</v>
      </c>
      <c r="AU171" s="352" t="s">
        <v>90</v>
      </c>
      <c r="AV171" s="350" t="s">
        <v>90</v>
      </c>
      <c r="AW171" s="350" t="s">
        <v>42</v>
      </c>
      <c r="AX171" s="350" t="s">
        <v>82</v>
      </c>
      <c r="AY171" s="352" t="s">
        <v>163</v>
      </c>
    </row>
    <row r="172" spans="2:51" s="350" customFormat="1" ht="13.5">
      <c r="B172" s="351"/>
      <c r="D172" s="346" t="s">
        <v>171</v>
      </c>
      <c r="E172" s="352" t="s">
        <v>5</v>
      </c>
      <c r="F172" s="353" t="s">
        <v>993</v>
      </c>
      <c r="H172" s="354">
        <v>10.78</v>
      </c>
      <c r="L172" s="351"/>
      <c r="M172" s="409"/>
      <c r="N172" s="410"/>
      <c r="O172" s="410"/>
      <c r="P172" s="410"/>
      <c r="Q172" s="410"/>
      <c r="R172" s="410"/>
      <c r="S172" s="410"/>
      <c r="T172" s="411"/>
      <c r="AT172" s="352" t="s">
        <v>171</v>
      </c>
      <c r="AU172" s="352" t="s">
        <v>90</v>
      </c>
      <c r="AV172" s="350" t="s">
        <v>90</v>
      </c>
      <c r="AW172" s="350" t="s">
        <v>42</v>
      </c>
      <c r="AX172" s="350" t="s">
        <v>82</v>
      </c>
      <c r="AY172" s="352" t="s">
        <v>163</v>
      </c>
    </row>
    <row r="173" spans="2:51" s="350" customFormat="1" ht="13.5">
      <c r="B173" s="351"/>
      <c r="D173" s="346" t="s">
        <v>171</v>
      </c>
      <c r="E173" s="352" t="s">
        <v>5</v>
      </c>
      <c r="F173" s="353" t="s">
        <v>994</v>
      </c>
      <c r="H173" s="354">
        <v>9.48</v>
      </c>
      <c r="L173" s="351"/>
      <c r="M173" s="409"/>
      <c r="N173" s="410"/>
      <c r="O173" s="410"/>
      <c r="P173" s="410"/>
      <c r="Q173" s="410"/>
      <c r="R173" s="410"/>
      <c r="S173" s="410"/>
      <c r="T173" s="411"/>
      <c r="AT173" s="352" t="s">
        <v>171</v>
      </c>
      <c r="AU173" s="352" t="s">
        <v>90</v>
      </c>
      <c r="AV173" s="350" t="s">
        <v>90</v>
      </c>
      <c r="AW173" s="350" t="s">
        <v>42</v>
      </c>
      <c r="AX173" s="350" t="s">
        <v>82</v>
      </c>
      <c r="AY173" s="352" t="s">
        <v>163</v>
      </c>
    </row>
    <row r="174" spans="2:51" s="350" customFormat="1" ht="13.5">
      <c r="B174" s="351"/>
      <c r="D174" s="346" t="s">
        <v>171</v>
      </c>
      <c r="E174" s="352" t="s">
        <v>5</v>
      </c>
      <c r="F174" s="353" t="s">
        <v>995</v>
      </c>
      <c r="H174" s="354">
        <v>9.48</v>
      </c>
      <c r="L174" s="351"/>
      <c r="M174" s="409"/>
      <c r="N174" s="410"/>
      <c r="O174" s="410"/>
      <c r="P174" s="410"/>
      <c r="Q174" s="410"/>
      <c r="R174" s="410"/>
      <c r="S174" s="410"/>
      <c r="T174" s="411"/>
      <c r="AT174" s="352" t="s">
        <v>171</v>
      </c>
      <c r="AU174" s="352" t="s">
        <v>90</v>
      </c>
      <c r="AV174" s="350" t="s">
        <v>90</v>
      </c>
      <c r="AW174" s="350" t="s">
        <v>42</v>
      </c>
      <c r="AX174" s="350" t="s">
        <v>82</v>
      </c>
      <c r="AY174" s="352" t="s">
        <v>163</v>
      </c>
    </row>
    <row r="175" spans="2:51" s="350" customFormat="1" ht="13.5">
      <c r="B175" s="351"/>
      <c r="D175" s="346" t="s">
        <v>171</v>
      </c>
      <c r="E175" s="352" t="s">
        <v>5</v>
      </c>
      <c r="F175" s="353" t="s">
        <v>996</v>
      </c>
      <c r="H175" s="354">
        <v>9.48</v>
      </c>
      <c r="L175" s="351"/>
      <c r="M175" s="409"/>
      <c r="N175" s="410"/>
      <c r="O175" s="410"/>
      <c r="P175" s="410"/>
      <c r="Q175" s="410"/>
      <c r="R175" s="410"/>
      <c r="S175" s="410"/>
      <c r="T175" s="411"/>
      <c r="AT175" s="352" t="s">
        <v>171</v>
      </c>
      <c r="AU175" s="352" t="s">
        <v>90</v>
      </c>
      <c r="AV175" s="350" t="s">
        <v>90</v>
      </c>
      <c r="AW175" s="350" t="s">
        <v>42</v>
      </c>
      <c r="AX175" s="350" t="s">
        <v>82</v>
      </c>
      <c r="AY175" s="352" t="s">
        <v>163</v>
      </c>
    </row>
    <row r="176" spans="2:51" s="350" customFormat="1" ht="13.5">
      <c r="B176" s="351"/>
      <c r="D176" s="346" t="s">
        <v>171</v>
      </c>
      <c r="E176" s="352" t="s">
        <v>5</v>
      </c>
      <c r="F176" s="353" t="s">
        <v>997</v>
      </c>
      <c r="H176" s="354">
        <v>9.48</v>
      </c>
      <c r="L176" s="351"/>
      <c r="M176" s="409"/>
      <c r="N176" s="410"/>
      <c r="O176" s="410"/>
      <c r="P176" s="410"/>
      <c r="Q176" s="410"/>
      <c r="R176" s="410"/>
      <c r="S176" s="410"/>
      <c r="T176" s="411"/>
      <c r="AT176" s="352" t="s">
        <v>171</v>
      </c>
      <c r="AU176" s="352" t="s">
        <v>90</v>
      </c>
      <c r="AV176" s="350" t="s">
        <v>90</v>
      </c>
      <c r="AW176" s="350" t="s">
        <v>42</v>
      </c>
      <c r="AX176" s="350" t="s">
        <v>82</v>
      </c>
      <c r="AY176" s="352" t="s">
        <v>163</v>
      </c>
    </row>
    <row r="177" spans="2:51" s="355" customFormat="1" ht="13.5">
      <c r="B177" s="356"/>
      <c r="D177" s="346" t="s">
        <v>171</v>
      </c>
      <c r="E177" s="357" t="s">
        <v>5</v>
      </c>
      <c r="F177" s="358" t="s">
        <v>653</v>
      </c>
      <c r="H177" s="359">
        <v>59.48</v>
      </c>
      <c r="L177" s="356"/>
      <c r="M177" s="412"/>
      <c r="N177" s="413"/>
      <c r="O177" s="413"/>
      <c r="P177" s="413"/>
      <c r="Q177" s="413"/>
      <c r="R177" s="413"/>
      <c r="S177" s="413"/>
      <c r="T177" s="414"/>
      <c r="AT177" s="357" t="s">
        <v>171</v>
      </c>
      <c r="AU177" s="357" t="s">
        <v>90</v>
      </c>
      <c r="AV177" s="355" t="s">
        <v>93</v>
      </c>
      <c r="AW177" s="355" t="s">
        <v>42</v>
      </c>
      <c r="AX177" s="355" t="s">
        <v>82</v>
      </c>
      <c r="AY177" s="357" t="s">
        <v>163</v>
      </c>
    </row>
    <row r="178" spans="2:51" s="350" customFormat="1" ht="13.5">
      <c r="B178" s="351"/>
      <c r="D178" s="346" t="s">
        <v>171</v>
      </c>
      <c r="E178" s="352" t="s">
        <v>5</v>
      </c>
      <c r="F178" s="353" t="s">
        <v>998</v>
      </c>
      <c r="H178" s="354">
        <v>10.78</v>
      </c>
      <c r="L178" s="351"/>
      <c r="M178" s="409"/>
      <c r="N178" s="410"/>
      <c r="O178" s="410"/>
      <c r="P178" s="410"/>
      <c r="Q178" s="410"/>
      <c r="R178" s="410"/>
      <c r="S178" s="410"/>
      <c r="T178" s="411"/>
      <c r="AT178" s="352" t="s">
        <v>171</v>
      </c>
      <c r="AU178" s="352" t="s">
        <v>90</v>
      </c>
      <c r="AV178" s="350" t="s">
        <v>90</v>
      </c>
      <c r="AW178" s="350" t="s">
        <v>42</v>
      </c>
      <c r="AX178" s="350" t="s">
        <v>82</v>
      </c>
      <c r="AY178" s="352" t="s">
        <v>163</v>
      </c>
    </row>
    <row r="179" spans="2:51" s="350" customFormat="1" ht="13.5">
      <c r="B179" s="351"/>
      <c r="D179" s="346" t="s">
        <v>171</v>
      </c>
      <c r="E179" s="352" t="s">
        <v>5</v>
      </c>
      <c r="F179" s="353" t="s">
        <v>999</v>
      </c>
      <c r="H179" s="354">
        <v>9.48</v>
      </c>
      <c r="L179" s="351"/>
      <c r="M179" s="409"/>
      <c r="N179" s="410"/>
      <c r="O179" s="410"/>
      <c r="P179" s="410"/>
      <c r="Q179" s="410"/>
      <c r="R179" s="410"/>
      <c r="S179" s="410"/>
      <c r="T179" s="411"/>
      <c r="AT179" s="352" t="s">
        <v>171</v>
      </c>
      <c r="AU179" s="352" t="s">
        <v>90</v>
      </c>
      <c r="AV179" s="350" t="s">
        <v>90</v>
      </c>
      <c r="AW179" s="350" t="s">
        <v>42</v>
      </c>
      <c r="AX179" s="350" t="s">
        <v>82</v>
      </c>
      <c r="AY179" s="352" t="s">
        <v>163</v>
      </c>
    </row>
    <row r="180" spans="2:51" s="355" customFormat="1" ht="13.5">
      <c r="B180" s="356"/>
      <c r="D180" s="346" t="s">
        <v>171</v>
      </c>
      <c r="E180" s="357" t="s">
        <v>5</v>
      </c>
      <c r="F180" s="358" t="s">
        <v>184</v>
      </c>
      <c r="H180" s="359">
        <v>20.26</v>
      </c>
      <c r="L180" s="356"/>
      <c r="M180" s="412"/>
      <c r="N180" s="413"/>
      <c r="O180" s="413"/>
      <c r="P180" s="413"/>
      <c r="Q180" s="413"/>
      <c r="R180" s="413"/>
      <c r="S180" s="413"/>
      <c r="T180" s="414"/>
      <c r="AT180" s="357" t="s">
        <v>171</v>
      </c>
      <c r="AU180" s="357" t="s">
        <v>90</v>
      </c>
      <c r="AV180" s="355" t="s">
        <v>93</v>
      </c>
      <c r="AW180" s="355" t="s">
        <v>42</v>
      </c>
      <c r="AX180" s="355" t="s">
        <v>82</v>
      </c>
      <c r="AY180" s="357" t="s">
        <v>163</v>
      </c>
    </row>
    <row r="181" spans="2:51" s="350" customFormat="1" ht="13.5">
      <c r="B181" s="351"/>
      <c r="D181" s="346" t="s">
        <v>171</v>
      </c>
      <c r="E181" s="352" t="s">
        <v>5</v>
      </c>
      <c r="F181" s="353" t="s">
        <v>1000</v>
      </c>
      <c r="H181" s="354">
        <v>10.78</v>
      </c>
      <c r="L181" s="351"/>
      <c r="M181" s="409"/>
      <c r="N181" s="410"/>
      <c r="O181" s="410"/>
      <c r="P181" s="410"/>
      <c r="Q181" s="410"/>
      <c r="R181" s="410"/>
      <c r="S181" s="410"/>
      <c r="T181" s="411"/>
      <c r="AT181" s="352" t="s">
        <v>171</v>
      </c>
      <c r="AU181" s="352" t="s">
        <v>90</v>
      </c>
      <c r="AV181" s="350" t="s">
        <v>90</v>
      </c>
      <c r="AW181" s="350" t="s">
        <v>42</v>
      </c>
      <c r="AX181" s="350" t="s">
        <v>82</v>
      </c>
      <c r="AY181" s="352" t="s">
        <v>163</v>
      </c>
    </row>
    <row r="182" spans="2:51" s="350" customFormat="1" ht="13.5">
      <c r="B182" s="351"/>
      <c r="D182" s="346" t="s">
        <v>171</v>
      </c>
      <c r="E182" s="352" t="s">
        <v>5</v>
      </c>
      <c r="F182" s="353" t="s">
        <v>1001</v>
      </c>
      <c r="H182" s="354">
        <v>10.78</v>
      </c>
      <c r="L182" s="351"/>
      <c r="M182" s="409"/>
      <c r="N182" s="410"/>
      <c r="O182" s="410"/>
      <c r="P182" s="410"/>
      <c r="Q182" s="410"/>
      <c r="R182" s="410"/>
      <c r="S182" s="410"/>
      <c r="T182" s="411"/>
      <c r="AT182" s="352" t="s">
        <v>171</v>
      </c>
      <c r="AU182" s="352" t="s">
        <v>90</v>
      </c>
      <c r="AV182" s="350" t="s">
        <v>90</v>
      </c>
      <c r="AW182" s="350" t="s">
        <v>42</v>
      </c>
      <c r="AX182" s="350" t="s">
        <v>82</v>
      </c>
      <c r="AY182" s="352" t="s">
        <v>163</v>
      </c>
    </row>
    <row r="183" spans="2:51" s="355" customFormat="1" ht="13.5">
      <c r="B183" s="356"/>
      <c r="D183" s="346" t="s">
        <v>171</v>
      </c>
      <c r="E183" s="357" t="s">
        <v>5</v>
      </c>
      <c r="F183" s="358" t="s">
        <v>792</v>
      </c>
      <c r="H183" s="359">
        <v>21.56</v>
      </c>
      <c r="L183" s="356"/>
      <c r="M183" s="412"/>
      <c r="N183" s="413"/>
      <c r="O183" s="413"/>
      <c r="P183" s="413"/>
      <c r="Q183" s="413"/>
      <c r="R183" s="413"/>
      <c r="S183" s="413"/>
      <c r="T183" s="414"/>
      <c r="AT183" s="357" t="s">
        <v>171</v>
      </c>
      <c r="AU183" s="357" t="s">
        <v>90</v>
      </c>
      <c r="AV183" s="355" t="s">
        <v>93</v>
      </c>
      <c r="AW183" s="355" t="s">
        <v>42</v>
      </c>
      <c r="AX183" s="355" t="s">
        <v>82</v>
      </c>
      <c r="AY183" s="357" t="s">
        <v>163</v>
      </c>
    </row>
    <row r="184" spans="2:51" s="350" customFormat="1" ht="13.5">
      <c r="B184" s="351"/>
      <c r="D184" s="346" t="s">
        <v>171</v>
      </c>
      <c r="E184" s="352" t="s">
        <v>5</v>
      </c>
      <c r="F184" s="353" t="s">
        <v>1002</v>
      </c>
      <c r="H184" s="354">
        <v>10.78</v>
      </c>
      <c r="L184" s="351"/>
      <c r="M184" s="409"/>
      <c r="N184" s="410"/>
      <c r="O184" s="410"/>
      <c r="P184" s="410"/>
      <c r="Q184" s="410"/>
      <c r="R184" s="410"/>
      <c r="S184" s="410"/>
      <c r="T184" s="411"/>
      <c r="AT184" s="352" t="s">
        <v>171</v>
      </c>
      <c r="AU184" s="352" t="s">
        <v>90</v>
      </c>
      <c r="AV184" s="350" t="s">
        <v>90</v>
      </c>
      <c r="AW184" s="350" t="s">
        <v>42</v>
      </c>
      <c r="AX184" s="350" t="s">
        <v>82</v>
      </c>
      <c r="AY184" s="352" t="s">
        <v>163</v>
      </c>
    </row>
    <row r="185" spans="2:51" s="350" customFormat="1" ht="13.5">
      <c r="B185" s="351"/>
      <c r="D185" s="346" t="s">
        <v>171</v>
      </c>
      <c r="E185" s="352" t="s">
        <v>5</v>
      </c>
      <c r="F185" s="353" t="s">
        <v>1003</v>
      </c>
      <c r="H185" s="354">
        <v>10.78</v>
      </c>
      <c r="L185" s="351"/>
      <c r="M185" s="409"/>
      <c r="N185" s="410"/>
      <c r="O185" s="410"/>
      <c r="P185" s="410"/>
      <c r="Q185" s="410"/>
      <c r="R185" s="410"/>
      <c r="S185" s="410"/>
      <c r="T185" s="411"/>
      <c r="AT185" s="352" t="s">
        <v>171</v>
      </c>
      <c r="AU185" s="352" t="s">
        <v>90</v>
      </c>
      <c r="AV185" s="350" t="s">
        <v>90</v>
      </c>
      <c r="AW185" s="350" t="s">
        <v>42</v>
      </c>
      <c r="AX185" s="350" t="s">
        <v>82</v>
      </c>
      <c r="AY185" s="352" t="s">
        <v>163</v>
      </c>
    </row>
    <row r="186" spans="2:51" s="355" customFormat="1" ht="13.5">
      <c r="B186" s="356"/>
      <c r="D186" s="346" t="s">
        <v>171</v>
      </c>
      <c r="E186" s="357" t="s">
        <v>5</v>
      </c>
      <c r="F186" s="358" t="s">
        <v>963</v>
      </c>
      <c r="H186" s="359">
        <v>21.56</v>
      </c>
      <c r="L186" s="356"/>
      <c r="M186" s="412"/>
      <c r="N186" s="413"/>
      <c r="O186" s="413"/>
      <c r="P186" s="413"/>
      <c r="Q186" s="413"/>
      <c r="R186" s="413"/>
      <c r="S186" s="413"/>
      <c r="T186" s="414"/>
      <c r="AT186" s="357" t="s">
        <v>171</v>
      </c>
      <c r="AU186" s="357" t="s">
        <v>90</v>
      </c>
      <c r="AV186" s="355" t="s">
        <v>93</v>
      </c>
      <c r="AW186" s="355" t="s">
        <v>42</v>
      </c>
      <c r="AX186" s="355" t="s">
        <v>82</v>
      </c>
      <c r="AY186" s="357" t="s">
        <v>163</v>
      </c>
    </row>
    <row r="187" spans="2:51" s="360" customFormat="1" ht="13.5">
      <c r="B187" s="361"/>
      <c r="D187" s="362" t="s">
        <v>171</v>
      </c>
      <c r="E187" s="363" t="s">
        <v>5</v>
      </c>
      <c r="F187" s="364" t="s">
        <v>185</v>
      </c>
      <c r="H187" s="365">
        <v>186.44</v>
      </c>
      <c r="L187" s="361"/>
      <c r="M187" s="415"/>
      <c r="N187" s="416"/>
      <c r="O187" s="416"/>
      <c r="P187" s="416"/>
      <c r="Q187" s="416"/>
      <c r="R187" s="416"/>
      <c r="S187" s="416"/>
      <c r="T187" s="417"/>
      <c r="AT187" s="418" t="s">
        <v>171</v>
      </c>
      <c r="AU187" s="418" t="s">
        <v>90</v>
      </c>
      <c r="AV187" s="360" t="s">
        <v>96</v>
      </c>
      <c r="AW187" s="360" t="s">
        <v>42</v>
      </c>
      <c r="AX187" s="360" t="s">
        <v>44</v>
      </c>
      <c r="AY187" s="418" t="s">
        <v>163</v>
      </c>
    </row>
    <row r="188" spans="2:65" s="267" customFormat="1" ht="22.5" customHeight="1">
      <c r="B188" s="268"/>
      <c r="C188" s="338" t="s">
        <v>99</v>
      </c>
      <c r="D188" s="338" t="s">
        <v>165</v>
      </c>
      <c r="E188" s="339" t="s">
        <v>242</v>
      </c>
      <c r="F188" s="340" t="s">
        <v>243</v>
      </c>
      <c r="G188" s="341" t="s">
        <v>221</v>
      </c>
      <c r="H188" s="342">
        <v>186.44</v>
      </c>
      <c r="I188" s="107"/>
      <c r="J188" s="343">
        <f>ROUND(I188*H188,2)</f>
        <v>0</v>
      </c>
      <c r="K188" s="340" t="s">
        <v>169</v>
      </c>
      <c r="L188" s="268"/>
      <c r="M188" s="401" t="s">
        <v>5</v>
      </c>
      <c r="N188" s="402" t="s">
        <v>53</v>
      </c>
      <c r="O188" s="269"/>
      <c r="P188" s="403">
        <f>O188*H188</f>
        <v>0</v>
      </c>
      <c r="Q188" s="403">
        <v>0.0015</v>
      </c>
      <c r="R188" s="403">
        <f>Q188*H188</f>
        <v>0.27966</v>
      </c>
      <c r="S188" s="403">
        <v>0</v>
      </c>
      <c r="T188" s="404">
        <f>S188*H188</f>
        <v>0</v>
      </c>
      <c r="AR188" s="386" t="s">
        <v>96</v>
      </c>
      <c r="AT188" s="386" t="s">
        <v>165</v>
      </c>
      <c r="AU188" s="386" t="s">
        <v>90</v>
      </c>
      <c r="AY188" s="386" t="s">
        <v>163</v>
      </c>
      <c r="BE188" s="405">
        <f>IF(N188="základní",J188,0)</f>
        <v>0</v>
      </c>
      <c r="BF188" s="405">
        <f>IF(N188="snížená",J188,0)</f>
        <v>0</v>
      </c>
      <c r="BG188" s="405">
        <f>IF(N188="zákl. přenesená",J188,0)</f>
        <v>0</v>
      </c>
      <c r="BH188" s="405">
        <f>IF(N188="sníž. přenesená",J188,0)</f>
        <v>0</v>
      </c>
      <c r="BI188" s="405">
        <f>IF(N188="nulová",J188,0)</f>
        <v>0</v>
      </c>
      <c r="BJ188" s="386" t="s">
        <v>44</v>
      </c>
      <c r="BK188" s="405">
        <f>ROUND(I188*H188,2)</f>
        <v>0</v>
      </c>
      <c r="BL188" s="386" t="s">
        <v>96</v>
      </c>
      <c r="BM188" s="386" t="s">
        <v>1004</v>
      </c>
    </row>
    <row r="189" spans="2:47" s="267" customFormat="1" ht="54">
      <c r="B189" s="268"/>
      <c r="D189" s="346" t="s">
        <v>190</v>
      </c>
      <c r="F189" s="366" t="s">
        <v>245</v>
      </c>
      <c r="L189" s="268"/>
      <c r="M189" s="419"/>
      <c r="N189" s="269"/>
      <c r="O189" s="269"/>
      <c r="P189" s="269"/>
      <c r="Q189" s="269"/>
      <c r="R189" s="269"/>
      <c r="S189" s="269"/>
      <c r="T189" s="420"/>
      <c r="AT189" s="386" t="s">
        <v>190</v>
      </c>
      <c r="AU189" s="386" t="s">
        <v>90</v>
      </c>
    </row>
    <row r="190" spans="2:51" s="344" customFormat="1" ht="13.5">
      <c r="B190" s="345"/>
      <c r="D190" s="346" t="s">
        <v>171</v>
      </c>
      <c r="E190" s="347" t="s">
        <v>5</v>
      </c>
      <c r="F190" s="348" t="s">
        <v>172</v>
      </c>
      <c r="H190" s="349" t="s">
        <v>5</v>
      </c>
      <c r="L190" s="345"/>
      <c r="M190" s="406"/>
      <c r="N190" s="407"/>
      <c r="O190" s="407"/>
      <c r="P190" s="407"/>
      <c r="Q190" s="407"/>
      <c r="R190" s="407"/>
      <c r="S190" s="407"/>
      <c r="T190" s="408"/>
      <c r="AT190" s="349" t="s">
        <v>171</v>
      </c>
      <c r="AU190" s="349" t="s">
        <v>90</v>
      </c>
      <c r="AV190" s="344" t="s">
        <v>44</v>
      </c>
      <c r="AW190" s="344" t="s">
        <v>42</v>
      </c>
      <c r="AX190" s="344" t="s">
        <v>82</v>
      </c>
      <c r="AY190" s="349" t="s">
        <v>163</v>
      </c>
    </row>
    <row r="191" spans="2:51" s="344" customFormat="1" ht="13.5">
      <c r="B191" s="345"/>
      <c r="D191" s="346" t="s">
        <v>171</v>
      </c>
      <c r="E191" s="347" t="s">
        <v>5</v>
      </c>
      <c r="F191" s="348" t="s">
        <v>246</v>
      </c>
      <c r="H191" s="349" t="s">
        <v>5</v>
      </c>
      <c r="L191" s="345"/>
      <c r="M191" s="406"/>
      <c r="N191" s="407"/>
      <c r="O191" s="407"/>
      <c r="P191" s="407"/>
      <c r="Q191" s="407"/>
      <c r="R191" s="407"/>
      <c r="S191" s="407"/>
      <c r="T191" s="408"/>
      <c r="AT191" s="349" t="s">
        <v>171</v>
      </c>
      <c r="AU191" s="349" t="s">
        <v>90</v>
      </c>
      <c r="AV191" s="344" t="s">
        <v>44</v>
      </c>
      <c r="AW191" s="344" t="s">
        <v>42</v>
      </c>
      <c r="AX191" s="344" t="s">
        <v>82</v>
      </c>
      <c r="AY191" s="349" t="s">
        <v>163</v>
      </c>
    </row>
    <row r="192" spans="2:51" s="350" customFormat="1" ht="13.5">
      <c r="B192" s="351"/>
      <c r="D192" s="346" t="s">
        <v>171</v>
      </c>
      <c r="E192" s="352" t="s">
        <v>5</v>
      </c>
      <c r="F192" s="353" t="s">
        <v>986</v>
      </c>
      <c r="H192" s="354">
        <v>10.08</v>
      </c>
      <c r="L192" s="351"/>
      <c r="M192" s="409"/>
      <c r="N192" s="410"/>
      <c r="O192" s="410"/>
      <c r="P192" s="410"/>
      <c r="Q192" s="410"/>
      <c r="R192" s="410"/>
      <c r="S192" s="410"/>
      <c r="T192" s="411"/>
      <c r="AT192" s="352" t="s">
        <v>171</v>
      </c>
      <c r="AU192" s="352" t="s">
        <v>90</v>
      </c>
      <c r="AV192" s="350" t="s">
        <v>90</v>
      </c>
      <c r="AW192" s="350" t="s">
        <v>42</v>
      </c>
      <c r="AX192" s="350" t="s">
        <v>82</v>
      </c>
      <c r="AY192" s="352" t="s">
        <v>163</v>
      </c>
    </row>
    <row r="193" spans="2:51" s="350" customFormat="1" ht="13.5">
      <c r="B193" s="351"/>
      <c r="D193" s="346" t="s">
        <v>171</v>
      </c>
      <c r="E193" s="352" t="s">
        <v>5</v>
      </c>
      <c r="F193" s="353" t="s">
        <v>987</v>
      </c>
      <c r="H193" s="354">
        <v>10.78</v>
      </c>
      <c r="L193" s="351"/>
      <c r="M193" s="409"/>
      <c r="N193" s="410"/>
      <c r="O193" s="410"/>
      <c r="P193" s="410"/>
      <c r="Q193" s="410"/>
      <c r="R193" s="410"/>
      <c r="S193" s="410"/>
      <c r="T193" s="411"/>
      <c r="AT193" s="352" t="s">
        <v>171</v>
      </c>
      <c r="AU193" s="352" t="s">
        <v>90</v>
      </c>
      <c r="AV193" s="350" t="s">
        <v>90</v>
      </c>
      <c r="AW193" s="350" t="s">
        <v>42</v>
      </c>
      <c r="AX193" s="350" t="s">
        <v>82</v>
      </c>
      <c r="AY193" s="352" t="s">
        <v>163</v>
      </c>
    </row>
    <row r="194" spans="2:51" s="350" customFormat="1" ht="13.5">
      <c r="B194" s="351"/>
      <c r="D194" s="346" t="s">
        <v>171</v>
      </c>
      <c r="E194" s="352" t="s">
        <v>5</v>
      </c>
      <c r="F194" s="353" t="s">
        <v>988</v>
      </c>
      <c r="H194" s="354">
        <v>10.78</v>
      </c>
      <c r="L194" s="351"/>
      <c r="M194" s="409"/>
      <c r="N194" s="410"/>
      <c r="O194" s="410"/>
      <c r="P194" s="410"/>
      <c r="Q194" s="410"/>
      <c r="R194" s="410"/>
      <c r="S194" s="410"/>
      <c r="T194" s="411"/>
      <c r="AT194" s="352" t="s">
        <v>171</v>
      </c>
      <c r="AU194" s="352" t="s">
        <v>90</v>
      </c>
      <c r="AV194" s="350" t="s">
        <v>90</v>
      </c>
      <c r="AW194" s="350" t="s">
        <v>42</v>
      </c>
      <c r="AX194" s="350" t="s">
        <v>82</v>
      </c>
      <c r="AY194" s="352" t="s">
        <v>163</v>
      </c>
    </row>
    <row r="195" spans="2:51" s="350" customFormat="1" ht="13.5">
      <c r="B195" s="351"/>
      <c r="D195" s="346" t="s">
        <v>171</v>
      </c>
      <c r="E195" s="352" t="s">
        <v>5</v>
      </c>
      <c r="F195" s="353" t="s">
        <v>989</v>
      </c>
      <c r="H195" s="354">
        <v>10.78</v>
      </c>
      <c r="L195" s="351"/>
      <c r="M195" s="409"/>
      <c r="N195" s="410"/>
      <c r="O195" s="410"/>
      <c r="P195" s="410"/>
      <c r="Q195" s="410"/>
      <c r="R195" s="410"/>
      <c r="S195" s="410"/>
      <c r="T195" s="411"/>
      <c r="AT195" s="352" t="s">
        <v>171</v>
      </c>
      <c r="AU195" s="352" t="s">
        <v>90</v>
      </c>
      <c r="AV195" s="350" t="s">
        <v>90</v>
      </c>
      <c r="AW195" s="350" t="s">
        <v>42</v>
      </c>
      <c r="AX195" s="350" t="s">
        <v>82</v>
      </c>
      <c r="AY195" s="352" t="s">
        <v>163</v>
      </c>
    </row>
    <row r="196" spans="2:51" s="350" customFormat="1" ht="13.5">
      <c r="B196" s="351"/>
      <c r="D196" s="346" t="s">
        <v>171</v>
      </c>
      <c r="E196" s="352" t="s">
        <v>5</v>
      </c>
      <c r="F196" s="353" t="s">
        <v>990</v>
      </c>
      <c r="H196" s="354">
        <v>10.78</v>
      </c>
      <c r="L196" s="351"/>
      <c r="M196" s="409"/>
      <c r="N196" s="410"/>
      <c r="O196" s="410"/>
      <c r="P196" s="410"/>
      <c r="Q196" s="410"/>
      <c r="R196" s="410"/>
      <c r="S196" s="410"/>
      <c r="T196" s="411"/>
      <c r="AT196" s="352" t="s">
        <v>171</v>
      </c>
      <c r="AU196" s="352" t="s">
        <v>90</v>
      </c>
      <c r="AV196" s="350" t="s">
        <v>90</v>
      </c>
      <c r="AW196" s="350" t="s">
        <v>42</v>
      </c>
      <c r="AX196" s="350" t="s">
        <v>82</v>
      </c>
      <c r="AY196" s="352" t="s">
        <v>163</v>
      </c>
    </row>
    <row r="197" spans="2:51" s="350" customFormat="1" ht="13.5">
      <c r="B197" s="351"/>
      <c r="D197" s="346" t="s">
        <v>171</v>
      </c>
      <c r="E197" s="352" t="s">
        <v>5</v>
      </c>
      <c r="F197" s="353" t="s">
        <v>991</v>
      </c>
      <c r="H197" s="354">
        <v>10.38</v>
      </c>
      <c r="L197" s="351"/>
      <c r="M197" s="409"/>
      <c r="N197" s="410"/>
      <c r="O197" s="410"/>
      <c r="P197" s="410"/>
      <c r="Q197" s="410"/>
      <c r="R197" s="410"/>
      <c r="S197" s="410"/>
      <c r="T197" s="411"/>
      <c r="AT197" s="352" t="s">
        <v>171</v>
      </c>
      <c r="AU197" s="352" t="s">
        <v>90</v>
      </c>
      <c r="AV197" s="350" t="s">
        <v>90</v>
      </c>
      <c r="AW197" s="350" t="s">
        <v>42</v>
      </c>
      <c r="AX197" s="350" t="s">
        <v>82</v>
      </c>
      <c r="AY197" s="352" t="s">
        <v>163</v>
      </c>
    </row>
    <row r="198" spans="2:51" s="355" customFormat="1" ht="13.5">
      <c r="B198" s="356"/>
      <c r="D198" s="346" t="s">
        <v>171</v>
      </c>
      <c r="E198" s="357" t="s">
        <v>5</v>
      </c>
      <c r="F198" s="358" t="s">
        <v>179</v>
      </c>
      <c r="H198" s="359">
        <v>63.58</v>
      </c>
      <c r="L198" s="356"/>
      <c r="M198" s="412"/>
      <c r="N198" s="413"/>
      <c r="O198" s="413"/>
      <c r="P198" s="413"/>
      <c r="Q198" s="413"/>
      <c r="R198" s="413"/>
      <c r="S198" s="413"/>
      <c r="T198" s="414"/>
      <c r="AT198" s="357" t="s">
        <v>171</v>
      </c>
      <c r="AU198" s="357" t="s">
        <v>90</v>
      </c>
      <c r="AV198" s="355" t="s">
        <v>93</v>
      </c>
      <c r="AW198" s="355" t="s">
        <v>42</v>
      </c>
      <c r="AX198" s="355" t="s">
        <v>82</v>
      </c>
      <c r="AY198" s="357" t="s">
        <v>163</v>
      </c>
    </row>
    <row r="199" spans="2:51" s="350" customFormat="1" ht="13.5">
      <c r="B199" s="351"/>
      <c r="D199" s="346" t="s">
        <v>171</v>
      </c>
      <c r="E199" s="352" t="s">
        <v>5</v>
      </c>
      <c r="F199" s="353" t="s">
        <v>992</v>
      </c>
      <c r="H199" s="354">
        <v>10.78</v>
      </c>
      <c r="L199" s="351"/>
      <c r="M199" s="409"/>
      <c r="N199" s="410"/>
      <c r="O199" s="410"/>
      <c r="P199" s="410"/>
      <c r="Q199" s="410"/>
      <c r="R199" s="410"/>
      <c r="S199" s="410"/>
      <c r="T199" s="411"/>
      <c r="AT199" s="352" t="s">
        <v>171</v>
      </c>
      <c r="AU199" s="352" t="s">
        <v>90</v>
      </c>
      <c r="AV199" s="350" t="s">
        <v>90</v>
      </c>
      <c r="AW199" s="350" t="s">
        <v>42</v>
      </c>
      <c r="AX199" s="350" t="s">
        <v>82</v>
      </c>
      <c r="AY199" s="352" t="s">
        <v>163</v>
      </c>
    </row>
    <row r="200" spans="2:51" s="350" customFormat="1" ht="13.5">
      <c r="B200" s="351"/>
      <c r="D200" s="346" t="s">
        <v>171</v>
      </c>
      <c r="E200" s="352" t="s">
        <v>5</v>
      </c>
      <c r="F200" s="353" t="s">
        <v>993</v>
      </c>
      <c r="H200" s="354">
        <v>10.78</v>
      </c>
      <c r="L200" s="351"/>
      <c r="M200" s="409"/>
      <c r="N200" s="410"/>
      <c r="O200" s="410"/>
      <c r="P200" s="410"/>
      <c r="Q200" s="410"/>
      <c r="R200" s="410"/>
      <c r="S200" s="410"/>
      <c r="T200" s="411"/>
      <c r="AT200" s="352" t="s">
        <v>171</v>
      </c>
      <c r="AU200" s="352" t="s">
        <v>90</v>
      </c>
      <c r="AV200" s="350" t="s">
        <v>90</v>
      </c>
      <c r="AW200" s="350" t="s">
        <v>42</v>
      </c>
      <c r="AX200" s="350" t="s">
        <v>82</v>
      </c>
      <c r="AY200" s="352" t="s">
        <v>163</v>
      </c>
    </row>
    <row r="201" spans="2:51" s="350" customFormat="1" ht="13.5">
      <c r="B201" s="351"/>
      <c r="D201" s="346" t="s">
        <v>171</v>
      </c>
      <c r="E201" s="352" t="s">
        <v>5</v>
      </c>
      <c r="F201" s="353" t="s">
        <v>994</v>
      </c>
      <c r="H201" s="354">
        <v>9.48</v>
      </c>
      <c r="L201" s="351"/>
      <c r="M201" s="409"/>
      <c r="N201" s="410"/>
      <c r="O201" s="410"/>
      <c r="P201" s="410"/>
      <c r="Q201" s="410"/>
      <c r="R201" s="410"/>
      <c r="S201" s="410"/>
      <c r="T201" s="411"/>
      <c r="AT201" s="352" t="s">
        <v>171</v>
      </c>
      <c r="AU201" s="352" t="s">
        <v>90</v>
      </c>
      <c r="AV201" s="350" t="s">
        <v>90</v>
      </c>
      <c r="AW201" s="350" t="s">
        <v>42</v>
      </c>
      <c r="AX201" s="350" t="s">
        <v>82</v>
      </c>
      <c r="AY201" s="352" t="s">
        <v>163</v>
      </c>
    </row>
    <row r="202" spans="2:51" s="350" customFormat="1" ht="13.5">
      <c r="B202" s="351"/>
      <c r="D202" s="346" t="s">
        <v>171</v>
      </c>
      <c r="E202" s="352" t="s">
        <v>5</v>
      </c>
      <c r="F202" s="353" t="s">
        <v>995</v>
      </c>
      <c r="H202" s="354">
        <v>9.48</v>
      </c>
      <c r="L202" s="351"/>
      <c r="M202" s="409"/>
      <c r="N202" s="410"/>
      <c r="O202" s="410"/>
      <c r="P202" s="410"/>
      <c r="Q202" s="410"/>
      <c r="R202" s="410"/>
      <c r="S202" s="410"/>
      <c r="T202" s="411"/>
      <c r="AT202" s="352" t="s">
        <v>171</v>
      </c>
      <c r="AU202" s="352" t="s">
        <v>90</v>
      </c>
      <c r="AV202" s="350" t="s">
        <v>90</v>
      </c>
      <c r="AW202" s="350" t="s">
        <v>42</v>
      </c>
      <c r="AX202" s="350" t="s">
        <v>82</v>
      </c>
      <c r="AY202" s="352" t="s">
        <v>163</v>
      </c>
    </row>
    <row r="203" spans="2:51" s="350" customFormat="1" ht="13.5">
      <c r="B203" s="351"/>
      <c r="D203" s="346" t="s">
        <v>171</v>
      </c>
      <c r="E203" s="352" t="s">
        <v>5</v>
      </c>
      <c r="F203" s="353" t="s">
        <v>996</v>
      </c>
      <c r="H203" s="354">
        <v>9.48</v>
      </c>
      <c r="L203" s="351"/>
      <c r="M203" s="409"/>
      <c r="N203" s="410"/>
      <c r="O203" s="410"/>
      <c r="P203" s="410"/>
      <c r="Q203" s="410"/>
      <c r="R203" s="410"/>
      <c r="S203" s="410"/>
      <c r="T203" s="411"/>
      <c r="AT203" s="352" t="s">
        <v>171</v>
      </c>
      <c r="AU203" s="352" t="s">
        <v>90</v>
      </c>
      <c r="AV203" s="350" t="s">
        <v>90</v>
      </c>
      <c r="AW203" s="350" t="s">
        <v>42</v>
      </c>
      <c r="AX203" s="350" t="s">
        <v>82</v>
      </c>
      <c r="AY203" s="352" t="s">
        <v>163</v>
      </c>
    </row>
    <row r="204" spans="2:51" s="350" customFormat="1" ht="13.5">
      <c r="B204" s="351"/>
      <c r="D204" s="346" t="s">
        <v>171</v>
      </c>
      <c r="E204" s="352" t="s">
        <v>5</v>
      </c>
      <c r="F204" s="353" t="s">
        <v>997</v>
      </c>
      <c r="H204" s="354">
        <v>9.48</v>
      </c>
      <c r="L204" s="351"/>
      <c r="M204" s="409"/>
      <c r="N204" s="410"/>
      <c r="O204" s="410"/>
      <c r="P204" s="410"/>
      <c r="Q204" s="410"/>
      <c r="R204" s="410"/>
      <c r="S204" s="410"/>
      <c r="T204" s="411"/>
      <c r="AT204" s="352" t="s">
        <v>171</v>
      </c>
      <c r="AU204" s="352" t="s">
        <v>90</v>
      </c>
      <c r="AV204" s="350" t="s">
        <v>90</v>
      </c>
      <c r="AW204" s="350" t="s">
        <v>42</v>
      </c>
      <c r="AX204" s="350" t="s">
        <v>82</v>
      </c>
      <c r="AY204" s="352" t="s">
        <v>163</v>
      </c>
    </row>
    <row r="205" spans="2:51" s="355" customFormat="1" ht="13.5">
      <c r="B205" s="356"/>
      <c r="D205" s="346" t="s">
        <v>171</v>
      </c>
      <c r="E205" s="357" t="s">
        <v>5</v>
      </c>
      <c r="F205" s="358" t="s">
        <v>653</v>
      </c>
      <c r="H205" s="359">
        <v>59.48</v>
      </c>
      <c r="L205" s="356"/>
      <c r="M205" s="412"/>
      <c r="N205" s="413"/>
      <c r="O205" s="413"/>
      <c r="P205" s="413"/>
      <c r="Q205" s="413"/>
      <c r="R205" s="413"/>
      <c r="S205" s="413"/>
      <c r="T205" s="414"/>
      <c r="AT205" s="357" t="s">
        <v>171</v>
      </c>
      <c r="AU205" s="357" t="s">
        <v>90</v>
      </c>
      <c r="AV205" s="355" t="s">
        <v>93</v>
      </c>
      <c r="AW205" s="355" t="s">
        <v>42</v>
      </c>
      <c r="AX205" s="355" t="s">
        <v>82</v>
      </c>
      <c r="AY205" s="357" t="s">
        <v>163</v>
      </c>
    </row>
    <row r="206" spans="2:51" s="350" customFormat="1" ht="13.5">
      <c r="B206" s="351"/>
      <c r="D206" s="346" t="s">
        <v>171</v>
      </c>
      <c r="E206" s="352" t="s">
        <v>5</v>
      </c>
      <c r="F206" s="353" t="s">
        <v>998</v>
      </c>
      <c r="H206" s="354">
        <v>10.78</v>
      </c>
      <c r="L206" s="351"/>
      <c r="M206" s="409"/>
      <c r="N206" s="410"/>
      <c r="O206" s="410"/>
      <c r="P206" s="410"/>
      <c r="Q206" s="410"/>
      <c r="R206" s="410"/>
      <c r="S206" s="410"/>
      <c r="T206" s="411"/>
      <c r="AT206" s="352" t="s">
        <v>171</v>
      </c>
      <c r="AU206" s="352" t="s">
        <v>90</v>
      </c>
      <c r="AV206" s="350" t="s">
        <v>90</v>
      </c>
      <c r="AW206" s="350" t="s">
        <v>42</v>
      </c>
      <c r="AX206" s="350" t="s">
        <v>82</v>
      </c>
      <c r="AY206" s="352" t="s">
        <v>163</v>
      </c>
    </row>
    <row r="207" spans="2:51" s="350" customFormat="1" ht="13.5">
      <c r="B207" s="351"/>
      <c r="D207" s="346" t="s">
        <v>171</v>
      </c>
      <c r="E207" s="352" t="s">
        <v>5</v>
      </c>
      <c r="F207" s="353" t="s">
        <v>999</v>
      </c>
      <c r="H207" s="354">
        <v>9.48</v>
      </c>
      <c r="L207" s="351"/>
      <c r="M207" s="409"/>
      <c r="N207" s="410"/>
      <c r="O207" s="410"/>
      <c r="P207" s="410"/>
      <c r="Q207" s="410"/>
      <c r="R207" s="410"/>
      <c r="S207" s="410"/>
      <c r="T207" s="411"/>
      <c r="AT207" s="352" t="s">
        <v>171</v>
      </c>
      <c r="AU207" s="352" t="s">
        <v>90</v>
      </c>
      <c r="AV207" s="350" t="s">
        <v>90</v>
      </c>
      <c r="AW207" s="350" t="s">
        <v>42</v>
      </c>
      <c r="AX207" s="350" t="s">
        <v>82</v>
      </c>
      <c r="AY207" s="352" t="s">
        <v>163</v>
      </c>
    </row>
    <row r="208" spans="2:51" s="355" customFormat="1" ht="13.5">
      <c r="B208" s="356"/>
      <c r="D208" s="346" t="s">
        <v>171</v>
      </c>
      <c r="E208" s="357" t="s">
        <v>5</v>
      </c>
      <c r="F208" s="358" t="s">
        <v>184</v>
      </c>
      <c r="H208" s="359">
        <v>20.26</v>
      </c>
      <c r="L208" s="356"/>
      <c r="M208" s="412"/>
      <c r="N208" s="413"/>
      <c r="O208" s="413"/>
      <c r="P208" s="413"/>
      <c r="Q208" s="413"/>
      <c r="R208" s="413"/>
      <c r="S208" s="413"/>
      <c r="T208" s="414"/>
      <c r="AT208" s="357" t="s">
        <v>171</v>
      </c>
      <c r="AU208" s="357" t="s">
        <v>90</v>
      </c>
      <c r="AV208" s="355" t="s">
        <v>93</v>
      </c>
      <c r="AW208" s="355" t="s">
        <v>42</v>
      </c>
      <c r="AX208" s="355" t="s">
        <v>82</v>
      </c>
      <c r="AY208" s="357" t="s">
        <v>163</v>
      </c>
    </row>
    <row r="209" spans="2:51" s="350" customFormat="1" ht="13.5">
      <c r="B209" s="351"/>
      <c r="D209" s="346" t="s">
        <v>171</v>
      </c>
      <c r="E209" s="352" t="s">
        <v>5</v>
      </c>
      <c r="F209" s="353" t="s">
        <v>1000</v>
      </c>
      <c r="H209" s="354">
        <v>10.78</v>
      </c>
      <c r="L209" s="351"/>
      <c r="M209" s="409"/>
      <c r="N209" s="410"/>
      <c r="O209" s="410"/>
      <c r="P209" s="410"/>
      <c r="Q209" s="410"/>
      <c r="R209" s="410"/>
      <c r="S209" s="410"/>
      <c r="T209" s="411"/>
      <c r="AT209" s="352" t="s">
        <v>171</v>
      </c>
      <c r="AU209" s="352" t="s">
        <v>90</v>
      </c>
      <c r="AV209" s="350" t="s">
        <v>90</v>
      </c>
      <c r="AW209" s="350" t="s">
        <v>42</v>
      </c>
      <c r="AX209" s="350" t="s">
        <v>82</v>
      </c>
      <c r="AY209" s="352" t="s">
        <v>163</v>
      </c>
    </row>
    <row r="210" spans="2:51" s="350" customFormat="1" ht="13.5">
      <c r="B210" s="351"/>
      <c r="D210" s="346" t="s">
        <v>171</v>
      </c>
      <c r="E210" s="352" t="s">
        <v>5</v>
      </c>
      <c r="F210" s="353" t="s">
        <v>1001</v>
      </c>
      <c r="H210" s="354">
        <v>10.78</v>
      </c>
      <c r="L210" s="351"/>
      <c r="M210" s="409"/>
      <c r="N210" s="410"/>
      <c r="O210" s="410"/>
      <c r="P210" s="410"/>
      <c r="Q210" s="410"/>
      <c r="R210" s="410"/>
      <c r="S210" s="410"/>
      <c r="T210" s="411"/>
      <c r="AT210" s="352" t="s">
        <v>171</v>
      </c>
      <c r="AU210" s="352" t="s">
        <v>90</v>
      </c>
      <c r="AV210" s="350" t="s">
        <v>90</v>
      </c>
      <c r="AW210" s="350" t="s">
        <v>42</v>
      </c>
      <c r="AX210" s="350" t="s">
        <v>82</v>
      </c>
      <c r="AY210" s="352" t="s">
        <v>163</v>
      </c>
    </row>
    <row r="211" spans="2:51" s="355" customFormat="1" ht="13.5">
      <c r="B211" s="356"/>
      <c r="D211" s="346" t="s">
        <v>171</v>
      </c>
      <c r="E211" s="357" t="s">
        <v>5</v>
      </c>
      <c r="F211" s="358" t="s">
        <v>792</v>
      </c>
      <c r="H211" s="359">
        <v>21.56</v>
      </c>
      <c r="L211" s="356"/>
      <c r="M211" s="412"/>
      <c r="N211" s="413"/>
      <c r="O211" s="413"/>
      <c r="P211" s="413"/>
      <c r="Q211" s="413"/>
      <c r="R211" s="413"/>
      <c r="S211" s="413"/>
      <c r="T211" s="414"/>
      <c r="AT211" s="357" t="s">
        <v>171</v>
      </c>
      <c r="AU211" s="357" t="s">
        <v>90</v>
      </c>
      <c r="AV211" s="355" t="s">
        <v>93</v>
      </c>
      <c r="AW211" s="355" t="s">
        <v>42</v>
      </c>
      <c r="AX211" s="355" t="s">
        <v>82</v>
      </c>
      <c r="AY211" s="357" t="s">
        <v>163</v>
      </c>
    </row>
    <row r="212" spans="2:51" s="350" customFormat="1" ht="13.5">
      <c r="B212" s="351"/>
      <c r="D212" s="346" t="s">
        <v>171</v>
      </c>
      <c r="E212" s="352" t="s">
        <v>5</v>
      </c>
      <c r="F212" s="353" t="s">
        <v>1002</v>
      </c>
      <c r="H212" s="354">
        <v>10.78</v>
      </c>
      <c r="L212" s="351"/>
      <c r="M212" s="409"/>
      <c r="N212" s="410"/>
      <c r="O212" s="410"/>
      <c r="P212" s="410"/>
      <c r="Q212" s="410"/>
      <c r="R212" s="410"/>
      <c r="S212" s="410"/>
      <c r="T212" s="411"/>
      <c r="AT212" s="352" t="s">
        <v>171</v>
      </c>
      <c r="AU212" s="352" t="s">
        <v>90</v>
      </c>
      <c r="AV212" s="350" t="s">
        <v>90</v>
      </c>
      <c r="AW212" s="350" t="s">
        <v>42</v>
      </c>
      <c r="AX212" s="350" t="s">
        <v>82</v>
      </c>
      <c r="AY212" s="352" t="s">
        <v>163</v>
      </c>
    </row>
    <row r="213" spans="2:51" s="350" customFormat="1" ht="13.5">
      <c r="B213" s="351"/>
      <c r="D213" s="346" t="s">
        <v>171</v>
      </c>
      <c r="E213" s="352" t="s">
        <v>5</v>
      </c>
      <c r="F213" s="353" t="s">
        <v>1003</v>
      </c>
      <c r="H213" s="354">
        <v>10.78</v>
      </c>
      <c r="L213" s="351"/>
      <c r="M213" s="409"/>
      <c r="N213" s="410"/>
      <c r="O213" s="410"/>
      <c r="P213" s="410"/>
      <c r="Q213" s="410"/>
      <c r="R213" s="410"/>
      <c r="S213" s="410"/>
      <c r="T213" s="411"/>
      <c r="AT213" s="352" t="s">
        <v>171</v>
      </c>
      <c r="AU213" s="352" t="s">
        <v>90</v>
      </c>
      <c r="AV213" s="350" t="s">
        <v>90</v>
      </c>
      <c r="AW213" s="350" t="s">
        <v>42</v>
      </c>
      <c r="AX213" s="350" t="s">
        <v>82</v>
      </c>
      <c r="AY213" s="352" t="s">
        <v>163</v>
      </c>
    </row>
    <row r="214" spans="2:51" s="355" customFormat="1" ht="13.5">
      <c r="B214" s="356"/>
      <c r="D214" s="346" t="s">
        <v>171</v>
      </c>
      <c r="E214" s="357" t="s">
        <v>5</v>
      </c>
      <c r="F214" s="358" t="s">
        <v>963</v>
      </c>
      <c r="H214" s="359">
        <v>21.56</v>
      </c>
      <c r="L214" s="356"/>
      <c r="M214" s="412"/>
      <c r="N214" s="413"/>
      <c r="O214" s="413"/>
      <c r="P214" s="413"/>
      <c r="Q214" s="413"/>
      <c r="R214" s="413"/>
      <c r="S214" s="413"/>
      <c r="T214" s="414"/>
      <c r="AT214" s="357" t="s">
        <v>171</v>
      </c>
      <c r="AU214" s="357" t="s">
        <v>90</v>
      </c>
      <c r="AV214" s="355" t="s">
        <v>93</v>
      </c>
      <c r="AW214" s="355" t="s">
        <v>42</v>
      </c>
      <c r="AX214" s="355" t="s">
        <v>82</v>
      </c>
      <c r="AY214" s="357" t="s">
        <v>163</v>
      </c>
    </row>
    <row r="215" spans="2:51" s="360" customFormat="1" ht="13.5">
      <c r="B215" s="361"/>
      <c r="D215" s="362" t="s">
        <v>171</v>
      </c>
      <c r="E215" s="363" t="s">
        <v>5</v>
      </c>
      <c r="F215" s="364" t="s">
        <v>185</v>
      </c>
      <c r="H215" s="365">
        <v>186.44</v>
      </c>
      <c r="L215" s="361"/>
      <c r="M215" s="415"/>
      <c r="N215" s="416"/>
      <c r="O215" s="416"/>
      <c r="P215" s="416"/>
      <c r="Q215" s="416"/>
      <c r="R215" s="416"/>
      <c r="S215" s="416"/>
      <c r="T215" s="417"/>
      <c r="AT215" s="418" t="s">
        <v>171</v>
      </c>
      <c r="AU215" s="418" t="s">
        <v>90</v>
      </c>
      <c r="AV215" s="360" t="s">
        <v>96</v>
      </c>
      <c r="AW215" s="360" t="s">
        <v>42</v>
      </c>
      <c r="AX215" s="360" t="s">
        <v>44</v>
      </c>
      <c r="AY215" s="418" t="s">
        <v>163</v>
      </c>
    </row>
    <row r="216" spans="2:65" s="267" customFormat="1" ht="31.5" customHeight="1">
      <c r="B216" s="268"/>
      <c r="C216" s="338" t="s">
        <v>102</v>
      </c>
      <c r="D216" s="338" t="s">
        <v>165</v>
      </c>
      <c r="E216" s="339" t="s">
        <v>247</v>
      </c>
      <c r="F216" s="340" t="s">
        <v>248</v>
      </c>
      <c r="G216" s="341" t="s">
        <v>168</v>
      </c>
      <c r="H216" s="342">
        <v>6</v>
      </c>
      <c r="I216" s="107"/>
      <c r="J216" s="343">
        <f>ROUND(I216*H216,2)</f>
        <v>0</v>
      </c>
      <c r="K216" s="340" t="s">
        <v>169</v>
      </c>
      <c r="L216" s="268"/>
      <c r="M216" s="401" t="s">
        <v>5</v>
      </c>
      <c r="N216" s="402" t="s">
        <v>53</v>
      </c>
      <c r="O216" s="269"/>
      <c r="P216" s="403">
        <f>O216*H216</f>
        <v>0</v>
      </c>
      <c r="Q216" s="403">
        <v>0.4417</v>
      </c>
      <c r="R216" s="403">
        <f>Q216*H216</f>
        <v>2.6502</v>
      </c>
      <c r="S216" s="403">
        <v>0</v>
      </c>
      <c r="T216" s="404">
        <f>S216*H216</f>
        <v>0</v>
      </c>
      <c r="AR216" s="386" t="s">
        <v>96</v>
      </c>
      <c r="AT216" s="386" t="s">
        <v>165</v>
      </c>
      <c r="AU216" s="386" t="s">
        <v>90</v>
      </c>
      <c r="AY216" s="386" t="s">
        <v>163</v>
      </c>
      <c r="BE216" s="405">
        <f>IF(N216="základní",J216,0)</f>
        <v>0</v>
      </c>
      <c r="BF216" s="405">
        <f>IF(N216="snížená",J216,0)</f>
        <v>0</v>
      </c>
      <c r="BG216" s="405">
        <f>IF(N216="zákl. přenesená",J216,0)</f>
        <v>0</v>
      </c>
      <c r="BH216" s="405">
        <f>IF(N216="sníž. přenesená",J216,0)</f>
        <v>0</v>
      </c>
      <c r="BI216" s="405">
        <f>IF(N216="nulová",J216,0)</f>
        <v>0</v>
      </c>
      <c r="BJ216" s="386" t="s">
        <v>44</v>
      </c>
      <c r="BK216" s="405">
        <f>ROUND(I216*H216,2)</f>
        <v>0</v>
      </c>
      <c r="BL216" s="386" t="s">
        <v>96</v>
      </c>
      <c r="BM216" s="386" t="s">
        <v>1005</v>
      </c>
    </row>
    <row r="217" spans="2:47" s="267" customFormat="1" ht="108">
      <c r="B217" s="268"/>
      <c r="D217" s="346" t="s">
        <v>190</v>
      </c>
      <c r="F217" s="366" t="s">
        <v>250</v>
      </c>
      <c r="L217" s="268"/>
      <c r="M217" s="419"/>
      <c r="N217" s="269"/>
      <c r="O217" s="269"/>
      <c r="P217" s="269"/>
      <c r="Q217" s="269"/>
      <c r="R217" s="269"/>
      <c r="S217" s="269"/>
      <c r="T217" s="420"/>
      <c r="AT217" s="386" t="s">
        <v>190</v>
      </c>
      <c r="AU217" s="386" t="s">
        <v>90</v>
      </c>
    </row>
    <row r="218" spans="2:51" s="344" customFormat="1" ht="13.5">
      <c r="B218" s="345"/>
      <c r="D218" s="346" t="s">
        <v>171</v>
      </c>
      <c r="E218" s="347" t="s">
        <v>5</v>
      </c>
      <c r="F218" s="348" t="s">
        <v>172</v>
      </c>
      <c r="H218" s="349" t="s">
        <v>5</v>
      </c>
      <c r="L218" s="345"/>
      <c r="M218" s="406"/>
      <c r="N218" s="407"/>
      <c r="O218" s="407"/>
      <c r="P218" s="407"/>
      <c r="Q218" s="407"/>
      <c r="R218" s="407"/>
      <c r="S218" s="407"/>
      <c r="T218" s="408"/>
      <c r="AT218" s="349" t="s">
        <v>171</v>
      </c>
      <c r="AU218" s="349" t="s">
        <v>90</v>
      </c>
      <c r="AV218" s="344" t="s">
        <v>44</v>
      </c>
      <c r="AW218" s="344" t="s">
        <v>42</v>
      </c>
      <c r="AX218" s="344" t="s">
        <v>82</v>
      </c>
      <c r="AY218" s="349" t="s">
        <v>163</v>
      </c>
    </row>
    <row r="219" spans="2:51" s="350" customFormat="1" ht="13.5">
      <c r="B219" s="351"/>
      <c r="D219" s="346" t="s">
        <v>171</v>
      </c>
      <c r="E219" s="352" t="s">
        <v>5</v>
      </c>
      <c r="F219" s="353" t="s">
        <v>1006</v>
      </c>
      <c r="H219" s="354">
        <v>1</v>
      </c>
      <c r="L219" s="351"/>
      <c r="M219" s="409"/>
      <c r="N219" s="410"/>
      <c r="O219" s="410"/>
      <c r="P219" s="410"/>
      <c r="Q219" s="410"/>
      <c r="R219" s="410"/>
      <c r="S219" s="410"/>
      <c r="T219" s="411"/>
      <c r="AT219" s="352" t="s">
        <v>171</v>
      </c>
      <c r="AU219" s="352" t="s">
        <v>90</v>
      </c>
      <c r="AV219" s="350" t="s">
        <v>90</v>
      </c>
      <c r="AW219" s="350" t="s">
        <v>42</v>
      </c>
      <c r="AX219" s="350" t="s">
        <v>82</v>
      </c>
      <c r="AY219" s="352" t="s">
        <v>163</v>
      </c>
    </row>
    <row r="220" spans="2:51" s="355" customFormat="1" ht="13.5">
      <c r="B220" s="356"/>
      <c r="D220" s="346" t="s">
        <v>171</v>
      </c>
      <c r="E220" s="357" t="s">
        <v>5</v>
      </c>
      <c r="F220" s="358" t="s">
        <v>179</v>
      </c>
      <c r="H220" s="359">
        <v>1</v>
      </c>
      <c r="L220" s="356"/>
      <c r="M220" s="412"/>
      <c r="N220" s="413"/>
      <c r="O220" s="413"/>
      <c r="P220" s="413"/>
      <c r="Q220" s="413"/>
      <c r="R220" s="413"/>
      <c r="S220" s="413"/>
      <c r="T220" s="414"/>
      <c r="AT220" s="357" t="s">
        <v>171</v>
      </c>
      <c r="AU220" s="357" t="s">
        <v>90</v>
      </c>
      <c r="AV220" s="355" t="s">
        <v>93</v>
      </c>
      <c r="AW220" s="355" t="s">
        <v>42</v>
      </c>
      <c r="AX220" s="355" t="s">
        <v>82</v>
      </c>
      <c r="AY220" s="357" t="s">
        <v>163</v>
      </c>
    </row>
    <row r="221" spans="2:51" s="350" customFormat="1" ht="13.5">
      <c r="B221" s="351"/>
      <c r="D221" s="346" t="s">
        <v>171</v>
      </c>
      <c r="E221" s="352" t="s">
        <v>5</v>
      </c>
      <c r="F221" s="353" t="s">
        <v>1007</v>
      </c>
      <c r="H221" s="354">
        <v>1</v>
      </c>
      <c r="L221" s="351"/>
      <c r="M221" s="409"/>
      <c r="N221" s="410"/>
      <c r="O221" s="410"/>
      <c r="P221" s="410"/>
      <c r="Q221" s="410"/>
      <c r="R221" s="410"/>
      <c r="S221" s="410"/>
      <c r="T221" s="411"/>
      <c r="AT221" s="352" t="s">
        <v>171</v>
      </c>
      <c r="AU221" s="352" t="s">
        <v>90</v>
      </c>
      <c r="AV221" s="350" t="s">
        <v>90</v>
      </c>
      <c r="AW221" s="350" t="s">
        <v>42</v>
      </c>
      <c r="AX221" s="350" t="s">
        <v>82</v>
      </c>
      <c r="AY221" s="352" t="s">
        <v>163</v>
      </c>
    </row>
    <row r="222" spans="2:51" s="350" customFormat="1" ht="13.5">
      <c r="B222" s="351"/>
      <c r="D222" s="346" t="s">
        <v>171</v>
      </c>
      <c r="E222" s="352" t="s">
        <v>5</v>
      </c>
      <c r="F222" s="353" t="s">
        <v>681</v>
      </c>
      <c r="H222" s="354">
        <v>1</v>
      </c>
      <c r="L222" s="351"/>
      <c r="M222" s="409"/>
      <c r="N222" s="410"/>
      <c r="O222" s="410"/>
      <c r="P222" s="410"/>
      <c r="Q222" s="410"/>
      <c r="R222" s="410"/>
      <c r="S222" s="410"/>
      <c r="T222" s="411"/>
      <c r="AT222" s="352" t="s">
        <v>171</v>
      </c>
      <c r="AU222" s="352" t="s">
        <v>90</v>
      </c>
      <c r="AV222" s="350" t="s">
        <v>90</v>
      </c>
      <c r="AW222" s="350" t="s">
        <v>42</v>
      </c>
      <c r="AX222" s="350" t="s">
        <v>82</v>
      </c>
      <c r="AY222" s="352" t="s">
        <v>163</v>
      </c>
    </row>
    <row r="223" spans="2:51" s="350" customFormat="1" ht="13.5">
      <c r="B223" s="351"/>
      <c r="D223" s="346" t="s">
        <v>171</v>
      </c>
      <c r="E223" s="352" t="s">
        <v>5</v>
      </c>
      <c r="F223" s="353" t="s">
        <v>1008</v>
      </c>
      <c r="H223" s="354">
        <v>1</v>
      </c>
      <c r="L223" s="351"/>
      <c r="M223" s="409"/>
      <c r="N223" s="410"/>
      <c r="O223" s="410"/>
      <c r="P223" s="410"/>
      <c r="Q223" s="410"/>
      <c r="R223" s="410"/>
      <c r="S223" s="410"/>
      <c r="T223" s="411"/>
      <c r="AT223" s="352" t="s">
        <v>171</v>
      </c>
      <c r="AU223" s="352" t="s">
        <v>90</v>
      </c>
      <c r="AV223" s="350" t="s">
        <v>90</v>
      </c>
      <c r="AW223" s="350" t="s">
        <v>42</v>
      </c>
      <c r="AX223" s="350" t="s">
        <v>82</v>
      </c>
      <c r="AY223" s="352" t="s">
        <v>163</v>
      </c>
    </row>
    <row r="224" spans="2:51" s="350" customFormat="1" ht="13.5">
      <c r="B224" s="351"/>
      <c r="D224" s="346" t="s">
        <v>171</v>
      </c>
      <c r="E224" s="352" t="s">
        <v>5</v>
      </c>
      <c r="F224" s="353" t="s">
        <v>1009</v>
      </c>
      <c r="H224" s="354">
        <v>1</v>
      </c>
      <c r="L224" s="351"/>
      <c r="M224" s="409"/>
      <c r="N224" s="410"/>
      <c r="O224" s="410"/>
      <c r="P224" s="410"/>
      <c r="Q224" s="410"/>
      <c r="R224" s="410"/>
      <c r="S224" s="410"/>
      <c r="T224" s="411"/>
      <c r="AT224" s="352" t="s">
        <v>171</v>
      </c>
      <c r="AU224" s="352" t="s">
        <v>90</v>
      </c>
      <c r="AV224" s="350" t="s">
        <v>90</v>
      </c>
      <c r="AW224" s="350" t="s">
        <v>42</v>
      </c>
      <c r="AX224" s="350" t="s">
        <v>82</v>
      </c>
      <c r="AY224" s="352" t="s">
        <v>163</v>
      </c>
    </row>
    <row r="225" spans="2:51" s="355" customFormat="1" ht="13.5">
      <c r="B225" s="356"/>
      <c r="D225" s="346" t="s">
        <v>171</v>
      </c>
      <c r="E225" s="357" t="s">
        <v>5</v>
      </c>
      <c r="F225" s="358" t="s">
        <v>653</v>
      </c>
      <c r="H225" s="359">
        <v>4</v>
      </c>
      <c r="L225" s="356"/>
      <c r="M225" s="412"/>
      <c r="N225" s="413"/>
      <c r="O225" s="413"/>
      <c r="P225" s="413"/>
      <c r="Q225" s="413"/>
      <c r="R225" s="413"/>
      <c r="S225" s="413"/>
      <c r="T225" s="414"/>
      <c r="AT225" s="357" t="s">
        <v>171</v>
      </c>
      <c r="AU225" s="357" t="s">
        <v>90</v>
      </c>
      <c r="AV225" s="355" t="s">
        <v>93</v>
      </c>
      <c r="AW225" s="355" t="s">
        <v>42</v>
      </c>
      <c r="AX225" s="355" t="s">
        <v>82</v>
      </c>
      <c r="AY225" s="357" t="s">
        <v>163</v>
      </c>
    </row>
    <row r="226" spans="2:51" s="350" customFormat="1" ht="13.5">
      <c r="B226" s="351"/>
      <c r="D226" s="346" t="s">
        <v>171</v>
      </c>
      <c r="E226" s="352" t="s">
        <v>5</v>
      </c>
      <c r="F226" s="353" t="s">
        <v>1010</v>
      </c>
      <c r="H226" s="354">
        <v>1</v>
      </c>
      <c r="L226" s="351"/>
      <c r="M226" s="409"/>
      <c r="N226" s="410"/>
      <c r="O226" s="410"/>
      <c r="P226" s="410"/>
      <c r="Q226" s="410"/>
      <c r="R226" s="410"/>
      <c r="S226" s="410"/>
      <c r="T226" s="411"/>
      <c r="AT226" s="352" t="s">
        <v>171</v>
      </c>
      <c r="AU226" s="352" t="s">
        <v>90</v>
      </c>
      <c r="AV226" s="350" t="s">
        <v>90</v>
      </c>
      <c r="AW226" s="350" t="s">
        <v>42</v>
      </c>
      <c r="AX226" s="350" t="s">
        <v>82</v>
      </c>
      <c r="AY226" s="352" t="s">
        <v>163</v>
      </c>
    </row>
    <row r="227" spans="2:51" s="355" customFormat="1" ht="13.5">
      <c r="B227" s="356"/>
      <c r="D227" s="346" t="s">
        <v>171</v>
      </c>
      <c r="E227" s="357" t="s">
        <v>5</v>
      </c>
      <c r="F227" s="358" t="s">
        <v>184</v>
      </c>
      <c r="H227" s="359">
        <v>1</v>
      </c>
      <c r="L227" s="356"/>
      <c r="M227" s="412"/>
      <c r="N227" s="413"/>
      <c r="O227" s="413"/>
      <c r="P227" s="413"/>
      <c r="Q227" s="413"/>
      <c r="R227" s="413"/>
      <c r="S227" s="413"/>
      <c r="T227" s="414"/>
      <c r="AT227" s="357" t="s">
        <v>171</v>
      </c>
      <c r="AU227" s="357" t="s">
        <v>90</v>
      </c>
      <c r="AV227" s="355" t="s">
        <v>93</v>
      </c>
      <c r="AW227" s="355" t="s">
        <v>42</v>
      </c>
      <c r="AX227" s="355" t="s">
        <v>82</v>
      </c>
      <c r="AY227" s="357" t="s">
        <v>163</v>
      </c>
    </row>
    <row r="228" spans="2:51" s="360" customFormat="1" ht="13.5">
      <c r="B228" s="361"/>
      <c r="D228" s="362" t="s">
        <v>171</v>
      </c>
      <c r="E228" s="363" t="s">
        <v>5</v>
      </c>
      <c r="F228" s="364" t="s">
        <v>185</v>
      </c>
      <c r="H228" s="365">
        <v>6</v>
      </c>
      <c r="L228" s="361"/>
      <c r="M228" s="415"/>
      <c r="N228" s="416"/>
      <c r="O228" s="416"/>
      <c r="P228" s="416"/>
      <c r="Q228" s="416"/>
      <c r="R228" s="416"/>
      <c r="S228" s="416"/>
      <c r="T228" s="417"/>
      <c r="AT228" s="418" t="s">
        <v>171</v>
      </c>
      <c r="AU228" s="418" t="s">
        <v>90</v>
      </c>
      <c r="AV228" s="360" t="s">
        <v>96</v>
      </c>
      <c r="AW228" s="360" t="s">
        <v>42</v>
      </c>
      <c r="AX228" s="360" t="s">
        <v>44</v>
      </c>
      <c r="AY228" s="418" t="s">
        <v>163</v>
      </c>
    </row>
    <row r="229" spans="2:65" s="267" customFormat="1" ht="22.5" customHeight="1">
      <c r="B229" s="268"/>
      <c r="C229" s="367" t="s">
        <v>105</v>
      </c>
      <c r="D229" s="367" t="s">
        <v>256</v>
      </c>
      <c r="E229" s="368" t="s">
        <v>257</v>
      </c>
      <c r="F229" s="369" t="s">
        <v>258</v>
      </c>
      <c r="G229" s="370" t="s">
        <v>168</v>
      </c>
      <c r="H229" s="371">
        <v>5</v>
      </c>
      <c r="I229" s="137"/>
      <c r="J229" s="372">
        <f>ROUND(I229*H229,2)</f>
        <v>0</v>
      </c>
      <c r="K229" s="369" t="s">
        <v>169</v>
      </c>
      <c r="L229" s="421"/>
      <c r="M229" s="422" t="s">
        <v>5</v>
      </c>
      <c r="N229" s="423" t="s">
        <v>53</v>
      </c>
      <c r="O229" s="269"/>
      <c r="P229" s="403">
        <f>O229*H229</f>
        <v>0</v>
      </c>
      <c r="Q229" s="403">
        <v>0.02333</v>
      </c>
      <c r="R229" s="403">
        <f>Q229*H229</f>
        <v>0.11665</v>
      </c>
      <c r="S229" s="403">
        <v>0</v>
      </c>
      <c r="T229" s="404">
        <f>S229*H229</f>
        <v>0</v>
      </c>
      <c r="AR229" s="386" t="s">
        <v>108</v>
      </c>
      <c r="AT229" s="386" t="s">
        <v>256</v>
      </c>
      <c r="AU229" s="386" t="s">
        <v>90</v>
      </c>
      <c r="AY229" s="386" t="s">
        <v>163</v>
      </c>
      <c r="BE229" s="405">
        <f>IF(N229="základní",J229,0)</f>
        <v>0</v>
      </c>
      <c r="BF229" s="405">
        <f>IF(N229="snížená",J229,0)</f>
        <v>0</v>
      </c>
      <c r="BG229" s="405">
        <f>IF(N229="zákl. přenesená",J229,0)</f>
        <v>0</v>
      </c>
      <c r="BH229" s="405">
        <f>IF(N229="sníž. přenesená",J229,0)</f>
        <v>0</v>
      </c>
      <c r="BI229" s="405">
        <f>IF(N229="nulová",J229,0)</f>
        <v>0</v>
      </c>
      <c r="BJ229" s="386" t="s">
        <v>44</v>
      </c>
      <c r="BK229" s="405">
        <f>ROUND(I229*H229,2)</f>
        <v>0</v>
      </c>
      <c r="BL229" s="386" t="s">
        <v>96</v>
      </c>
      <c r="BM229" s="386" t="s">
        <v>1011</v>
      </c>
    </row>
    <row r="230" spans="2:65" s="267" customFormat="1" ht="22.5" customHeight="1">
      <c r="B230" s="268"/>
      <c r="C230" s="367" t="s">
        <v>108</v>
      </c>
      <c r="D230" s="367" t="s">
        <v>256</v>
      </c>
      <c r="E230" s="368" t="s">
        <v>263</v>
      </c>
      <c r="F230" s="369" t="s">
        <v>264</v>
      </c>
      <c r="G230" s="370" t="s">
        <v>168</v>
      </c>
      <c r="H230" s="371">
        <v>1</v>
      </c>
      <c r="I230" s="137"/>
      <c r="J230" s="372">
        <f>ROUND(I230*H230,2)</f>
        <v>0</v>
      </c>
      <c r="K230" s="369" t="s">
        <v>169</v>
      </c>
      <c r="L230" s="421"/>
      <c r="M230" s="422" t="s">
        <v>5</v>
      </c>
      <c r="N230" s="423" t="s">
        <v>53</v>
      </c>
      <c r="O230" s="269"/>
      <c r="P230" s="403">
        <f>O230*H230</f>
        <v>0</v>
      </c>
      <c r="Q230" s="403">
        <v>0.025</v>
      </c>
      <c r="R230" s="403">
        <f>Q230*H230</f>
        <v>0.025</v>
      </c>
      <c r="S230" s="403">
        <v>0</v>
      </c>
      <c r="T230" s="404">
        <f>S230*H230</f>
        <v>0</v>
      </c>
      <c r="AR230" s="386" t="s">
        <v>108</v>
      </c>
      <c r="AT230" s="386" t="s">
        <v>256</v>
      </c>
      <c r="AU230" s="386" t="s">
        <v>90</v>
      </c>
      <c r="AY230" s="386" t="s">
        <v>163</v>
      </c>
      <c r="BE230" s="405">
        <f>IF(N230="základní",J230,0)</f>
        <v>0</v>
      </c>
      <c r="BF230" s="405">
        <f>IF(N230="snížená",J230,0)</f>
        <v>0</v>
      </c>
      <c r="BG230" s="405">
        <f>IF(N230="zákl. přenesená",J230,0)</f>
        <v>0</v>
      </c>
      <c r="BH230" s="405">
        <f>IF(N230="sníž. přenesená",J230,0)</f>
        <v>0</v>
      </c>
      <c r="BI230" s="405">
        <f>IF(N230="nulová",J230,0)</f>
        <v>0</v>
      </c>
      <c r="BJ230" s="386" t="s">
        <v>44</v>
      </c>
      <c r="BK230" s="405">
        <f>ROUND(I230*H230,2)</f>
        <v>0</v>
      </c>
      <c r="BL230" s="386" t="s">
        <v>96</v>
      </c>
      <c r="BM230" s="386" t="s">
        <v>1012</v>
      </c>
    </row>
    <row r="231" spans="2:65" s="267" customFormat="1" ht="31.5" customHeight="1">
      <c r="B231" s="268"/>
      <c r="C231" s="338" t="s">
        <v>111</v>
      </c>
      <c r="D231" s="338" t="s">
        <v>165</v>
      </c>
      <c r="E231" s="339" t="s">
        <v>266</v>
      </c>
      <c r="F231" s="340" t="s">
        <v>267</v>
      </c>
      <c r="G231" s="341" t="s">
        <v>168</v>
      </c>
      <c r="H231" s="342">
        <v>12</v>
      </c>
      <c r="I231" s="107"/>
      <c r="J231" s="343">
        <f>ROUND(I231*H231,2)</f>
        <v>0</v>
      </c>
      <c r="K231" s="340" t="s">
        <v>169</v>
      </c>
      <c r="L231" s="268"/>
      <c r="M231" s="401" t="s">
        <v>5</v>
      </c>
      <c r="N231" s="402" t="s">
        <v>53</v>
      </c>
      <c r="O231" s="269"/>
      <c r="P231" s="403">
        <f>O231*H231</f>
        <v>0</v>
      </c>
      <c r="Q231" s="403">
        <v>0.54769</v>
      </c>
      <c r="R231" s="403">
        <f>Q231*H231</f>
        <v>6.57228</v>
      </c>
      <c r="S231" s="403">
        <v>0</v>
      </c>
      <c r="T231" s="404">
        <f>S231*H231</f>
        <v>0</v>
      </c>
      <c r="AR231" s="386" t="s">
        <v>96</v>
      </c>
      <c r="AT231" s="386" t="s">
        <v>165</v>
      </c>
      <c r="AU231" s="386" t="s">
        <v>90</v>
      </c>
      <c r="AY231" s="386" t="s">
        <v>163</v>
      </c>
      <c r="BE231" s="405">
        <f>IF(N231="základní",J231,0)</f>
        <v>0</v>
      </c>
      <c r="BF231" s="405">
        <f>IF(N231="snížená",J231,0)</f>
        <v>0</v>
      </c>
      <c r="BG231" s="405">
        <f>IF(N231="zákl. přenesená",J231,0)</f>
        <v>0</v>
      </c>
      <c r="BH231" s="405">
        <f>IF(N231="sníž. přenesená",J231,0)</f>
        <v>0</v>
      </c>
      <c r="BI231" s="405">
        <f>IF(N231="nulová",J231,0)</f>
        <v>0</v>
      </c>
      <c r="BJ231" s="386" t="s">
        <v>44</v>
      </c>
      <c r="BK231" s="405">
        <f>ROUND(I231*H231,2)</f>
        <v>0</v>
      </c>
      <c r="BL231" s="386" t="s">
        <v>96</v>
      </c>
      <c r="BM231" s="386" t="s">
        <v>1013</v>
      </c>
    </row>
    <row r="232" spans="2:47" s="267" customFormat="1" ht="108">
      <c r="B232" s="268"/>
      <c r="D232" s="346" t="s">
        <v>190</v>
      </c>
      <c r="F232" s="366" t="s">
        <v>250</v>
      </c>
      <c r="L232" s="268"/>
      <c r="M232" s="419"/>
      <c r="N232" s="269"/>
      <c r="O232" s="269"/>
      <c r="P232" s="269"/>
      <c r="Q232" s="269"/>
      <c r="R232" s="269"/>
      <c r="S232" s="269"/>
      <c r="T232" s="420"/>
      <c r="AT232" s="386" t="s">
        <v>190</v>
      </c>
      <c r="AU232" s="386" t="s">
        <v>90</v>
      </c>
    </row>
    <row r="233" spans="2:51" s="344" customFormat="1" ht="13.5">
      <c r="B233" s="345"/>
      <c r="D233" s="346" t="s">
        <v>171</v>
      </c>
      <c r="E233" s="347" t="s">
        <v>5</v>
      </c>
      <c r="F233" s="348" t="s">
        <v>172</v>
      </c>
      <c r="H233" s="349" t="s">
        <v>5</v>
      </c>
      <c r="L233" s="345"/>
      <c r="M233" s="406"/>
      <c r="N233" s="407"/>
      <c r="O233" s="407"/>
      <c r="P233" s="407"/>
      <c r="Q233" s="407"/>
      <c r="R233" s="407"/>
      <c r="S233" s="407"/>
      <c r="T233" s="408"/>
      <c r="AT233" s="349" t="s">
        <v>171</v>
      </c>
      <c r="AU233" s="349" t="s">
        <v>90</v>
      </c>
      <c r="AV233" s="344" t="s">
        <v>44</v>
      </c>
      <c r="AW233" s="344" t="s">
        <v>42</v>
      </c>
      <c r="AX233" s="344" t="s">
        <v>82</v>
      </c>
      <c r="AY233" s="349" t="s">
        <v>163</v>
      </c>
    </row>
    <row r="234" spans="2:51" s="350" customFormat="1" ht="13.5">
      <c r="B234" s="351"/>
      <c r="D234" s="346" t="s">
        <v>171</v>
      </c>
      <c r="E234" s="352" t="s">
        <v>5</v>
      </c>
      <c r="F234" s="353" t="s">
        <v>1014</v>
      </c>
      <c r="H234" s="354">
        <v>1</v>
      </c>
      <c r="L234" s="351"/>
      <c r="M234" s="409"/>
      <c r="N234" s="410"/>
      <c r="O234" s="410"/>
      <c r="P234" s="410"/>
      <c r="Q234" s="410"/>
      <c r="R234" s="410"/>
      <c r="S234" s="410"/>
      <c r="T234" s="411"/>
      <c r="AT234" s="352" t="s">
        <v>171</v>
      </c>
      <c r="AU234" s="352" t="s">
        <v>90</v>
      </c>
      <c r="AV234" s="350" t="s">
        <v>90</v>
      </c>
      <c r="AW234" s="350" t="s">
        <v>42</v>
      </c>
      <c r="AX234" s="350" t="s">
        <v>82</v>
      </c>
      <c r="AY234" s="352" t="s">
        <v>163</v>
      </c>
    </row>
    <row r="235" spans="2:51" s="350" customFormat="1" ht="13.5">
      <c r="B235" s="351"/>
      <c r="D235" s="346" t="s">
        <v>171</v>
      </c>
      <c r="E235" s="352" t="s">
        <v>5</v>
      </c>
      <c r="F235" s="353" t="s">
        <v>825</v>
      </c>
      <c r="H235" s="354">
        <v>1</v>
      </c>
      <c r="L235" s="351"/>
      <c r="M235" s="409"/>
      <c r="N235" s="410"/>
      <c r="O235" s="410"/>
      <c r="P235" s="410"/>
      <c r="Q235" s="410"/>
      <c r="R235" s="410"/>
      <c r="S235" s="410"/>
      <c r="T235" s="411"/>
      <c r="AT235" s="352" t="s">
        <v>171</v>
      </c>
      <c r="AU235" s="352" t="s">
        <v>90</v>
      </c>
      <c r="AV235" s="350" t="s">
        <v>90</v>
      </c>
      <c r="AW235" s="350" t="s">
        <v>42</v>
      </c>
      <c r="AX235" s="350" t="s">
        <v>82</v>
      </c>
      <c r="AY235" s="352" t="s">
        <v>163</v>
      </c>
    </row>
    <row r="236" spans="2:51" s="350" customFormat="1" ht="13.5">
      <c r="B236" s="351"/>
      <c r="D236" s="346" t="s">
        <v>171</v>
      </c>
      <c r="E236" s="352" t="s">
        <v>5</v>
      </c>
      <c r="F236" s="353" t="s">
        <v>826</v>
      </c>
      <c r="H236" s="354">
        <v>1</v>
      </c>
      <c r="L236" s="351"/>
      <c r="M236" s="409"/>
      <c r="N236" s="410"/>
      <c r="O236" s="410"/>
      <c r="P236" s="410"/>
      <c r="Q236" s="410"/>
      <c r="R236" s="410"/>
      <c r="S236" s="410"/>
      <c r="T236" s="411"/>
      <c r="AT236" s="352" t="s">
        <v>171</v>
      </c>
      <c r="AU236" s="352" t="s">
        <v>90</v>
      </c>
      <c r="AV236" s="350" t="s">
        <v>90</v>
      </c>
      <c r="AW236" s="350" t="s">
        <v>42</v>
      </c>
      <c r="AX236" s="350" t="s">
        <v>82</v>
      </c>
      <c r="AY236" s="352" t="s">
        <v>163</v>
      </c>
    </row>
    <row r="237" spans="2:51" s="350" customFormat="1" ht="13.5">
      <c r="B237" s="351"/>
      <c r="D237" s="346" t="s">
        <v>171</v>
      </c>
      <c r="E237" s="352" t="s">
        <v>5</v>
      </c>
      <c r="F237" s="353" t="s">
        <v>827</v>
      </c>
      <c r="H237" s="354">
        <v>1</v>
      </c>
      <c r="L237" s="351"/>
      <c r="M237" s="409"/>
      <c r="N237" s="410"/>
      <c r="O237" s="410"/>
      <c r="P237" s="410"/>
      <c r="Q237" s="410"/>
      <c r="R237" s="410"/>
      <c r="S237" s="410"/>
      <c r="T237" s="411"/>
      <c r="AT237" s="352" t="s">
        <v>171</v>
      </c>
      <c r="AU237" s="352" t="s">
        <v>90</v>
      </c>
      <c r="AV237" s="350" t="s">
        <v>90</v>
      </c>
      <c r="AW237" s="350" t="s">
        <v>42</v>
      </c>
      <c r="AX237" s="350" t="s">
        <v>82</v>
      </c>
      <c r="AY237" s="352" t="s">
        <v>163</v>
      </c>
    </row>
    <row r="238" spans="2:51" s="350" customFormat="1" ht="13.5">
      <c r="B238" s="351"/>
      <c r="D238" s="346" t="s">
        <v>171</v>
      </c>
      <c r="E238" s="352" t="s">
        <v>5</v>
      </c>
      <c r="F238" s="353" t="s">
        <v>1015</v>
      </c>
      <c r="H238" s="354">
        <v>1</v>
      </c>
      <c r="L238" s="351"/>
      <c r="M238" s="409"/>
      <c r="N238" s="410"/>
      <c r="O238" s="410"/>
      <c r="P238" s="410"/>
      <c r="Q238" s="410"/>
      <c r="R238" s="410"/>
      <c r="S238" s="410"/>
      <c r="T238" s="411"/>
      <c r="AT238" s="352" t="s">
        <v>171</v>
      </c>
      <c r="AU238" s="352" t="s">
        <v>90</v>
      </c>
      <c r="AV238" s="350" t="s">
        <v>90</v>
      </c>
      <c r="AW238" s="350" t="s">
        <v>42</v>
      </c>
      <c r="AX238" s="350" t="s">
        <v>82</v>
      </c>
      <c r="AY238" s="352" t="s">
        <v>163</v>
      </c>
    </row>
    <row r="239" spans="2:51" s="355" customFormat="1" ht="13.5">
      <c r="B239" s="356"/>
      <c r="D239" s="346" t="s">
        <v>171</v>
      </c>
      <c r="E239" s="357" t="s">
        <v>5</v>
      </c>
      <c r="F239" s="358" t="s">
        <v>179</v>
      </c>
      <c r="H239" s="359">
        <v>5</v>
      </c>
      <c r="L239" s="356"/>
      <c r="M239" s="412"/>
      <c r="N239" s="413"/>
      <c r="O239" s="413"/>
      <c r="P239" s="413"/>
      <c r="Q239" s="413"/>
      <c r="R239" s="413"/>
      <c r="S239" s="413"/>
      <c r="T239" s="414"/>
      <c r="AT239" s="357" t="s">
        <v>171</v>
      </c>
      <c r="AU239" s="357" t="s">
        <v>90</v>
      </c>
      <c r="AV239" s="355" t="s">
        <v>93</v>
      </c>
      <c r="AW239" s="355" t="s">
        <v>42</v>
      </c>
      <c r="AX239" s="355" t="s">
        <v>82</v>
      </c>
      <c r="AY239" s="357" t="s">
        <v>163</v>
      </c>
    </row>
    <row r="240" spans="2:51" s="350" customFormat="1" ht="13.5">
      <c r="B240" s="351"/>
      <c r="D240" s="346" t="s">
        <v>171</v>
      </c>
      <c r="E240" s="352" t="s">
        <v>5</v>
      </c>
      <c r="F240" s="353" t="s">
        <v>430</v>
      </c>
      <c r="H240" s="354">
        <v>1</v>
      </c>
      <c r="L240" s="351"/>
      <c r="M240" s="409"/>
      <c r="N240" s="410"/>
      <c r="O240" s="410"/>
      <c r="P240" s="410"/>
      <c r="Q240" s="410"/>
      <c r="R240" s="410"/>
      <c r="S240" s="410"/>
      <c r="T240" s="411"/>
      <c r="AT240" s="352" t="s">
        <v>171</v>
      </c>
      <c r="AU240" s="352" t="s">
        <v>90</v>
      </c>
      <c r="AV240" s="350" t="s">
        <v>90</v>
      </c>
      <c r="AW240" s="350" t="s">
        <v>42</v>
      </c>
      <c r="AX240" s="350" t="s">
        <v>82</v>
      </c>
      <c r="AY240" s="352" t="s">
        <v>163</v>
      </c>
    </row>
    <row r="241" spans="2:51" s="350" customFormat="1" ht="13.5">
      <c r="B241" s="351"/>
      <c r="D241" s="346" t="s">
        <v>171</v>
      </c>
      <c r="E241" s="352" t="s">
        <v>5</v>
      </c>
      <c r="F241" s="353" t="s">
        <v>1016</v>
      </c>
      <c r="H241" s="354">
        <v>1</v>
      </c>
      <c r="L241" s="351"/>
      <c r="M241" s="409"/>
      <c r="N241" s="410"/>
      <c r="O241" s="410"/>
      <c r="P241" s="410"/>
      <c r="Q241" s="410"/>
      <c r="R241" s="410"/>
      <c r="S241" s="410"/>
      <c r="T241" s="411"/>
      <c r="AT241" s="352" t="s">
        <v>171</v>
      </c>
      <c r="AU241" s="352" t="s">
        <v>90</v>
      </c>
      <c r="AV241" s="350" t="s">
        <v>90</v>
      </c>
      <c r="AW241" s="350" t="s">
        <v>42</v>
      </c>
      <c r="AX241" s="350" t="s">
        <v>82</v>
      </c>
      <c r="AY241" s="352" t="s">
        <v>163</v>
      </c>
    </row>
    <row r="242" spans="2:51" s="355" customFormat="1" ht="13.5">
      <c r="B242" s="356"/>
      <c r="D242" s="346" t="s">
        <v>171</v>
      </c>
      <c r="E242" s="357" t="s">
        <v>5</v>
      </c>
      <c r="F242" s="358" t="s">
        <v>653</v>
      </c>
      <c r="H242" s="359">
        <v>2</v>
      </c>
      <c r="L242" s="356"/>
      <c r="M242" s="412"/>
      <c r="N242" s="413"/>
      <c r="O242" s="413"/>
      <c r="P242" s="413"/>
      <c r="Q242" s="413"/>
      <c r="R242" s="413"/>
      <c r="S242" s="413"/>
      <c r="T242" s="414"/>
      <c r="AT242" s="357" t="s">
        <v>171</v>
      </c>
      <c r="AU242" s="357" t="s">
        <v>90</v>
      </c>
      <c r="AV242" s="355" t="s">
        <v>93</v>
      </c>
      <c r="AW242" s="355" t="s">
        <v>42</v>
      </c>
      <c r="AX242" s="355" t="s">
        <v>82</v>
      </c>
      <c r="AY242" s="357" t="s">
        <v>163</v>
      </c>
    </row>
    <row r="243" spans="2:51" s="350" customFormat="1" ht="13.5">
      <c r="B243" s="351"/>
      <c r="D243" s="346" t="s">
        <v>171</v>
      </c>
      <c r="E243" s="352" t="s">
        <v>5</v>
      </c>
      <c r="F243" s="353" t="s">
        <v>680</v>
      </c>
      <c r="H243" s="354">
        <v>1</v>
      </c>
      <c r="L243" s="351"/>
      <c r="M243" s="409"/>
      <c r="N243" s="410"/>
      <c r="O243" s="410"/>
      <c r="P243" s="410"/>
      <c r="Q243" s="410"/>
      <c r="R243" s="410"/>
      <c r="S243" s="410"/>
      <c r="T243" s="411"/>
      <c r="AT243" s="352" t="s">
        <v>171</v>
      </c>
      <c r="AU243" s="352" t="s">
        <v>90</v>
      </c>
      <c r="AV243" s="350" t="s">
        <v>90</v>
      </c>
      <c r="AW243" s="350" t="s">
        <v>42</v>
      </c>
      <c r="AX243" s="350" t="s">
        <v>82</v>
      </c>
      <c r="AY243" s="352" t="s">
        <v>163</v>
      </c>
    </row>
    <row r="244" spans="2:51" s="355" customFormat="1" ht="13.5">
      <c r="B244" s="356"/>
      <c r="D244" s="346" t="s">
        <v>171</v>
      </c>
      <c r="E244" s="357" t="s">
        <v>5</v>
      </c>
      <c r="F244" s="358" t="s">
        <v>184</v>
      </c>
      <c r="H244" s="359">
        <v>1</v>
      </c>
      <c r="L244" s="356"/>
      <c r="M244" s="412"/>
      <c r="N244" s="413"/>
      <c r="O244" s="413"/>
      <c r="P244" s="413"/>
      <c r="Q244" s="413"/>
      <c r="R244" s="413"/>
      <c r="S244" s="413"/>
      <c r="T244" s="414"/>
      <c r="AT244" s="357" t="s">
        <v>171</v>
      </c>
      <c r="AU244" s="357" t="s">
        <v>90</v>
      </c>
      <c r="AV244" s="355" t="s">
        <v>93</v>
      </c>
      <c r="AW244" s="355" t="s">
        <v>42</v>
      </c>
      <c r="AX244" s="355" t="s">
        <v>82</v>
      </c>
      <c r="AY244" s="357" t="s">
        <v>163</v>
      </c>
    </row>
    <row r="245" spans="2:51" s="350" customFormat="1" ht="13.5">
      <c r="B245" s="351"/>
      <c r="D245" s="346" t="s">
        <v>171</v>
      </c>
      <c r="E245" s="352" t="s">
        <v>5</v>
      </c>
      <c r="F245" s="353" t="s">
        <v>453</v>
      </c>
      <c r="H245" s="354">
        <v>1</v>
      </c>
      <c r="L245" s="351"/>
      <c r="M245" s="409"/>
      <c r="N245" s="410"/>
      <c r="O245" s="410"/>
      <c r="P245" s="410"/>
      <c r="Q245" s="410"/>
      <c r="R245" s="410"/>
      <c r="S245" s="410"/>
      <c r="T245" s="411"/>
      <c r="AT245" s="352" t="s">
        <v>171</v>
      </c>
      <c r="AU245" s="352" t="s">
        <v>90</v>
      </c>
      <c r="AV245" s="350" t="s">
        <v>90</v>
      </c>
      <c r="AW245" s="350" t="s">
        <v>42</v>
      </c>
      <c r="AX245" s="350" t="s">
        <v>82</v>
      </c>
      <c r="AY245" s="352" t="s">
        <v>163</v>
      </c>
    </row>
    <row r="246" spans="2:51" s="350" customFormat="1" ht="13.5">
      <c r="B246" s="351"/>
      <c r="D246" s="346" t="s">
        <v>171</v>
      </c>
      <c r="E246" s="352" t="s">
        <v>5</v>
      </c>
      <c r="F246" s="353" t="s">
        <v>677</v>
      </c>
      <c r="H246" s="354">
        <v>1</v>
      </c>
      <c r="L246" s="351"/>
      <c r="M246" s="409"/>
      <c r="N246" s="410"/>
      <c r="O246" s="410"/>
      <c r="P246" s="410"/>
      <c r="Q246" s="410"/>
      <c r="R246" s="410"/>
      <c r="S246" s="410"/>
      <c r="T246" s="411"/>
      <c r="AT246" s="352" t="s">
        <v>171</v>
      </c>
      <c r="AU246" s="352" t="s">
        <v>90</v>
      </c>
      <c r="AV246" s="350" t="s">
        <v>90</v>
      </c>
      <c r="AW246" s="350" t="s">
        <v>42</v>
      </c>
      <c r="AX246" s="350" t="s">
        <v>82</v>
      </c>
      <c r="AY246" s="352" t="s">
        <v>163</v>
      </c>
    </row>
    <row r="247" spans="2:51" s="355" customFormat="1" ht="13.5">
      <c r="B247" s="356"/>
      <c r="D247" s="346" t="s">
        <v>171</v>
      </c>
      <c r="E247" s="357" t="s">
        <v>5</v>
      </c>
      <c r="F247" s="358" t="s">
        <v>792</v>
      </c>
      <c r="H247" s="359">
        <v>2</v>
      </c>
      <c r="L247" s="356"/>
      <c r="M247" s="412"/>
      <c r="N247" s="413"/>
      <c r="O247" s="413"/>
      <c r="P247" s="413"/>
      <c r="Q247" s="413"/>
      <c r="R247" s="413"/>
      <c r="S247" s="413"/>
      <c r="T247" s="414"/>
      <c r="AT247" s="357" t="s">
        <v>171</v>
      </c>
      <c r="AU247" s="357" t="s">
        <v>90</v>
      </c>
      <c r="AV247" s="355" t="s">
        <v>93</v>
      </c>
      <c r="AW247" s="355" t="s">
        <v>42</v>
      </c>
      <c r="AX247" s="355" t="s">
        <v>82</v>
      </c>
      <c r="AY247" s="357" t="s">
        <v>163</v>
      </c>
    </row>
    <row r="248" spans="2:51" s="350" customFormat="1" ht="13.5">
      <c r="B248" s="351"/>
      <c r="D248" s="346" t="s">
        <v>171</v>
      </c>
      <c r="E248" s="352" t="s">
        <v>5</v>
      </c>
      <c r="F248" s="353" t="s">
        <v>1017</v>
      </c>
      <c r="H248" s="354">
        <v>1</v>
      </c>
      <c r="L248" s="351"/>
      <c r="M248" s="409"/>
      <c r="N248" s="410"/>
      <c r="O248" s="410"/>
      <c r="P248" s="410"/>
      <c r="Q248" s="410"/>
      <c r="R248" s="410"/>
      <c r="S248" s="410"/>
      <c r="T248" s="411"/>
      <c r="AT248" s="352" t="s">
        <v>171</v>
      </c>
      <c r="AU248" s="352" t="s">
        <v>90</v>
      </c>
      <c r="AV248" s="350" t="s">
        <v>90</v>
      </c>
      <c r="AW248" s="350" t="s">
        <v>42</v>
      </c>
      <c r="AX248" s="350" t="s">
        <v>82</v>
      </c>
      <c r="AY248" s="352" t="s">
        <v>163</v>
      </c>
    </row>
    <row r="249" spans="2:51" s="350" customFormat="1" ht="13.5">
      <c r="B249" s="351"/>
      <c r="D249" s="346" t="s">
        <v>171</v>
      </c>
      <c r="E249" s="352" t="s">
        <v>5</v>
      </c>
      <c r="F249" s="353" t="s">
        <v>1018</v>
      </c>
      <c r="H249" s="354">
        <v>1</v>
      </c>
      <c r="L249" s="351"/>
      <c r="M249" s="409"/>
      <c r="N249" s="410"/>
      <c r="O249" s="410"/>
      <c r="P249" s="410"/>
      <c r="Q249" s="410"/>
      <c r="R249" s="410"/>
      <c r="S249" s="410"/>
      <c r="T249" s="411"/>
      <c r="AT249" s="352" t="s">
        <v>171</v>
      </c>
      <c r="AU249" s="352" t="s">
        <v>90</v>
      </c>
      <c r="AV249" s="350" t="s">
        <v>90</v>
      </c>
      <c r="AW249" s="350" t="s">
        <v>42</v>
      </c>
      <c r="AX249" s="350" t="s">
        <v>82</v>
      </c>
      <c r="AY249" s="352" t="s">
        <v>163</v>
      </c>
    </row>
    <row r="250" spans="2:51" s="355" customFormat="1" ht="13.5">
      <c r="B250" s="356"/>
      <c r="D250" s="346" t="s">
        <v>171</v>
      </c>
      <c r="E250" s="357" t="s">
        <v>5</v>
      </c>
      <c r="F250" s="358" t="s">
        <v>963</v>
      </c>
      <c r="H250" s="359">
        <v>2</v>
      </c>
      <c r="L250" s="356"/>
      <c r="M250" s="412"/>
      <c r="N250" s="413"/>
      <c r="O250" s="413"/>
      <c r="P250" s="413"/>
      <c r="Q250" s="413"/>
      <c r="R250" s="413"/>
      <c r="S250" s="413"/>
      <c r="T250" s="414"/>
      <c r="AT250" s="357" t="s">
        <v>171</v>
      </c>
      <c r="AU250" s="357" t="s">
        <v>90</v>
      </c>
      <c r="AV250" s="355" t="s">
        <v>93</v>
      </c>
      <c r="AW250" s="355" t="s">
        <v>42</v>
      </c>
      <c r="AX250" s="355" t="s">
        <v>82</v>
      </c>
      <c r="AY250" s="357" t="s">
        <v>163</v>
      </c>
    </row>
    <row r="251" spans="2:51" s="360" customFormat="1" ht="13.5">
      <c r="B251" s="361"/>
      <c r="D251" s="362" t="s">
        <v>171</v>
      </c>
      <c r="E251" s="363" t="s">
        <v>5</v>
      </c>
      <c r="F251" s="364" t="s">
        <v>185</v>
      </c>
      <c r="H251" s="365">
        <v>12</v>
      </c>
      <c r="L251" s="361"/>
      <c r="M251" s="415"/>
      <c r="N251" s="416"/>
      <c r="O251" s="416"/>
      <c r="P251" s="416"/>
      <c r="Q251" s="416"/>
      <c r="R251" s="416"/>
      <c r="S251" s="416"/>
      <c r="T251" s="417"/>
      <c r="AT251" s="418" t="s">
        <v>171</v>
      </c>
      <c r="AU251" s="418" t="s">
        <v>90</v>
      </c>
      <c r="AV251" s="360" t="s">
        <v>96</v>
      </c>
      <c r="AW251" s="360" t="s">
        <v>42</v>
      </c>
      <c r="AX251" s="360" t="s">
        <v>44</v>
      </c>
      <c r="AY251" s="418" t="s">
        <v>163</v>
      </c>
    </row>
    <row r="252" spans="2:65" s="267" customFormat="1" ht="22.5" customHeight="1">
      <c r="B252" s="268"/>
      <c r="C252" s="367" t="s">
        <v>114</v>
      </c>
      <c r="D252" s="367" t="s">
        <v>256</v>
      </c>
      <c r="E252" s="368" t="s">
        <v>840</v>
      </c>
      <c r="F252" s="369" t="s">
        <v>841</v>
      </c>
      <c r="G252" s="370" t="s">
        <v>168</v>
      </c>
      <c r="H252" s="371">
        <v>1</v>
      </c>
      <c r="I252" s="137"/>
      <c r="J252" s="372">
        <f>ROUND(I252*H252,2)</f>
        <v>0</v>
      </c>
      <c r="K252" s="369" t="s">
        <v>169</v>
      </c>
      <c r="L252" s="421"/>
      <c r="M252" s="422" t="s">
        <v>5</v>
      </c>
      <c r="N252" s="423" t="s">
        <v>53</v>
      </c>
      <c r="O252" s="269"/>
      <c r="P252" s="403">
        <f>O252*H252</f>
        <v>0</v>
      </c>
      <c r="Q252" s="403">
        <v>0.02767</v>
      </c>
      <c r="R252" s="403">
        <f>Q252*H252</f>
        <v>0.02767</v>
      </c>
      <c r="S252" s="403">
        <v>0</v>
      </c>
      <c r="T252" s="404">
        <f>S252*H252</f>
        <v>0</v>
      </c>
      <c r="AR252" s="386" t="s">
        <v>108</v>
      </c>
      <c r="AT252" s="386" t="s">
        <v>256</v>
      </c>
      <c r="AU252" s="386" t="s">
        <v>90</v>
      </c>
      <c r="AY252" s="386" t="s">
        <v>163</v>
      </c>
      <c r="BE252" s="405">
        <f>IF(N252="základní",J252,0)</f>
        <v>0</v>
      </c>
      <c r="BF252" s="405">
        <f>IF(N252="snížená",J252,0)</f>
        <v>0</v>
      </c>
      <c r="BG252" s="405">
        <f>IF(N252="zákl. přenesená",J252,0)</f>
        <v>0</v>
      </c>
      <c r="BH252" s="405">
        <f>IF(N252="sníž. přenesená",J252,0)</f>
        <v>0</v>
      </c>
      <c r="BI252" s="405">
        <f>IF(N252="nulová",J252,0)</f>
        <v>0</v>
      </c>
      <c r="BJ252" s="386" t="s">
        <v>44</v>
      </c>
      <c r="BK252" s="405">
        <f>ROUND(I252*H252,2)</f>
        <v>0</v>
      </c>
      <c r="BL252" s="386" t="s">
        <v>96</v>
      </c>
      <c r="BM252" s="386" t="s">
        <v>1019</v>
      </c>
    </row>
    <row r="253" spans="2:65" s="267" customFormat="1" ht="22.5" customHeight="1">
      <c r="B253" s="268"/>
      <c r="C253" s="367" t="s">
        <v>117</v>
      </c>
      <c r="D253" s="367" t="s">
        <v>256</v>
      </c>
      <c r="E253" s="368" t="s">
        <v>275</v>
      </c>
      <c r="F253" s="369" t="s">
        <v>276</v>
      </c>
      <c r="G253" s="370" t="s">
        <v>168</v>
      </c>
      <c r="H253" s="371">
        <v>11</v>
      </c>
      <c r="I253" s="137"/>
      <c r="J253" s="372">
        <f>ROUND(I253*H253,2)</f>
        <v>0</v>
      </c>
      <c r="K253" s="369" t="s">
        <v>169</v>
      </c>
      <c r="L253" s="421"/>
      <c r="M253" s="422" t="s">
        <v>5</v>
      </c>
      <c r="N253" s="423" t="s">
        <v>53</v>
      </c>
      <c r="O253" s="269"/>
      <c r="P253" s="403">
        <f>O253*H253</f>
        <v>0</v>
      </c>
      <c r="Q253" s="403">
        <v>0.02894</v>
      </c>
      <c r="R253" s="403">
        <f>Q253*H253</f>
        <v>0.31834</v>
      </c>
      <c r="S253" s="403">
        <v>0</v>
      </c>
      <c r="T253" s="404">
        <f>S253*H253</f>
        <v>0</v>
      </c>
      <c r="AR253" s="386" t="s">
        <v>108</v>
      </c>
      <c r="AT253" s="386" t="s">
        <v>256</v>
      </c>
      <c r="AU253" s="386" t="s">
        <v>90</v>
      </c>
      <c r="AY253" s="386" t="s">
        <v>163</v>
      </c>
      <c r="BE253" s="405">
        <f>IF(N253="základní",J253,0)</f>
        <v>0</v>
      </c>
      <c r="BF253" s="405">
        <f>IF(N253="snížená",J253,0)</f>
        <v>0</v>
      </c>
      <c r="BG253" s="405">
        <f>IF(N253="zákl. přenesená",J253,0)</f>
        <v>0</v>
      </c>
      <c r="BH253" s="405">
        <f>IF(N253="sníž. přenesená",J253,0)</f>
        <v>0</v>
      </c>
      <c r="BI253" s="405">
        <f>IF(N253="nulová",J253,0)</f>
        <v>0</v>
      </c>
      <c r="BJ253" s="386" t="s">
        <v>44</v>
      </c>
      <c r="BK253" s="405">
        <f>ROUND(I253*H253,2)</f>
        <v>0</v>
      </c>
      <c r="BL253" s="386" t="s">
        <v>96</v>
      </c>
      <c r="BM253" s="386" t="s">
        <v>1020</v>
      </c>
    </row>
    <row r="254" spans="2:63" s="330" customFormat="1" ht="29.85" customHeight="1">
      <c r="B254" s="331"/>
      <c r="D254" s="335" t="s">
        <v>81</v>
      </c>
      <c r="E254" s="336" t="s">
        <v>111</v>
      </c>
      <c r="F254" s="336" t="s">
        <v>282</v>
      </c>
      <c r="J254" s="337">
        <f>BK254</f>
        <v>0</v>
      </c>
      <c r="L254" s="331"/>
      <c r="M254" s="395"/>
      <c r="N254" s="396"/>
      <c r="O254" s="396"/>
      <c r="P254" s="397">
        <f>SUM(P255:P389)</f>
        <v>0</v>
      </c>
      <c r="Q254" s="396"/>
      <c r="R254" s="397">
        <f>SUM(R255:R389)</f>
        <v>0.0016439700000000002</v>
      </c>
      <c r="S254" s="396"/>
      <c r="T254" s="398">
        <f>SUM(T255:T389)</f>
        <v>3.6398660000000005</v>
      </c>
      <c r="AR254" s="332" t="s">
        <v>44</v>
      </c>
      <c r="AT254" s="399" t="s">
        <v>81</v>
      </c>
      <c r="AU254" s="399" t="s">
        <v>44</v>
      </c>
      <c r="AY254" s="332" t="s">
        <v>163</v>
      </c>
      <c r="BK254" s="400">
        <f>SUM(BK255:BK389)</f>
        <v>0</v>
      </c>
    </row>
    <row r="255" spans="2:65" s="267" customFormat="1" ht="31.5" customHeight="1">
      <c r="B255" s="268"/>
      <c r="C255" s="338" t="s">
        <v>278</v>
      </c>
      <c r="D255" s="338" t="s">
        <v>165</v>
      </c>
      <c r="E255" s="339" t="s">
        <v>284</v>
      </c>
      <c r="F255" s="340" t="s">
        <v>285</v>
      </c>
      <c r="G255" s="341" t="s">
        <v>188</v>
      </c>
      <c r="H255" s="342">
        <v>43.937</v>
      </c>
      <c r="I255" s="107"/>
      <c r="J255" s="343">
        <f>ROUND(I255*H255,2)</f>
        <v>0</v>
      </c>
      <c r="K255" s="340" t="s">
        <v>169</v>
      </c>
      <c r="L255" s="268"/>
      <c r="M255" s="401" t="s">
        <v>5</v>
      </c>
      <c r="N255" s="402" t="s">
        <v>53</v>
      </c>
      <c r="O255" s="269"/>
      <c r="P255" s="403">
        <f>O255*H255</f>
        <v>0</v>
      </c>
      <c r="Q255" s="403">
        <v>1E-05</v>
      </c>
      <c r="R255" s="403">
        <f>Q255*H255</f>
        <v>0.00043937</v>
      </c>
      <c r="S255" s="403">
        <v>0</v>
      </c>
      <c r="T255" s="404">
        <f>S255*H255</f>
        <v>0</v>
      </c>
      <c r="AR255" s="386" t="s">
        <v>96</v>
      </c>
      <c r="AT255" s="386" t="s">
        <v>165</v>
      </c>
      <c r="AU255" s="386" t="s">
        <v>90</v>
      </c>
      <c r="AY255" s="386" t="s">
        <v>163</v>
      </c>
      <c r="BE255" s="405">
        <f>IF(N255="základní",J255,0)</f>
        <v>0</v>
      </c>
      <c r="BF255" s="405">
        <f>IF(N255="snížená",J255,0)</f>
        <v>0</v>
      </c>
      <c r="BG255" s="405">
        <f>IF(N255="zákl. přenesená",J255,0)</f>
        <v>0</v>
      </c>
      <c r="BH255" s="405">
        <f>IF(N255="sníž. přenesená",J255,0)</f>
        <v>0</v>
      </c>
      <c r="BI255" s="405">
        <f>IF(N255="nulová",J255,0)</f>
        <v>0</v>
      </c>
      <c r="BJ255" s="386" t="s">
        <v>44</v>
      </c>
      <c r="BK255" s="405">
        <f>ROUND(I255*H255,2)</f>
        <v>0</v>
      </c>
      <c r="BL255" s="386" t="s">
        <v>96</v>
      </c>
      <c r="BM255" s="386" t="s">
        <v>1021</v>
      </c>
    </row>
    <row r="256" spans="2:47" s="267" customFormat="1" ht="175.5">
      <c r="B256" s="268"/>
      <c r="D256" s="346" t="s">
        <v>190</v>
      </c>
      <c r="F256" s="366" t="s">
        <v>287</v>
      </c>
      <c r="L256" s="268"/>
      <c r="M256" s="419"/>
      <c r="N256" s="269"/>
      <c r="O256" s="269"/>
      <c r="P256" s="269"/>
      <c r="Q256" s="269"/>
      <c r="R256" s="269"/>
      <c r="S256" s="269"/>
      <c r="T256" s="420"/>
      <c r="AT256" s="386" t="s">
        <v>190</v>
      </c>
      <c r="AU256" s="386" t="s">
        <v>90</v>
      </c>
    </row>
    <row r="257" spans="2:51" s="344" customFormat="1" ht="13.5">
      <c r="B257" s="345"/>
      <c r="D257" s="346" t="s">
        <v>171</v>
      </c>
      <c r="E257" s="347" t="s">
        <v>5</v>
      </c>
      <c r="F257" s="348" t="s">
        <v>172</v>
      </c>
      <c r="H257" s="349" t="s">
        <v>5</v>
      </c>
      <c r="L257" s="345"/>
      <c r="M257" s="406"/>
      <c r="N257" s="407"/>
      <c r="O257" s="407"/>
      <c r="P257" s="407"/>
      <c r="Q257" s="407"/>
      <c r="R257" s="407"/>
      <c r="S257" s="407"/>
      <c r="T257" s="408"/>
      <c r="AT257" s="349" t="s">
        <v>171</v>
      </c>
      <c r="AU257" s="349" t="s">
        <v>90</v>
      </c>
      <c r="AV257" s="344" t="s">
        <v>44</v>
      </c>
      <c r="AW257" s="344" t="s">
        <v>42</v>
      </c>
      <c r="AX257" s="344" t="s">
        <v>82</v>
      </c>
      <c r="AY257" s="349" t="s">
        <v>163</v>
      </c>
    </row>
    <row r="258" spans="2:51" s="350" customFormat="1" ht="13.5">
      <c r="B258" s="351"/>
      <c r="D258" s="346" t="s">
        <v>171</v>
      </c>
      <c r="E258" s="352" t="s">
        <v>5</v>
      </c>
      <c r="F258" s="353" t="s">
        <v>1022</v>
      </c>
      <c r="H258" s="354">
        <v>2.167</v>
      </c>
      <c r="L258" s="351"/>
      <c r="M258" s="409"/>
      <c r="N258" s="410"/>
      <c r="O258" s="410"/>
      <c r="P258" s="410"/>
      <c r="Q258" s="410"/>
      <c r="R258" s="410"/>
      <c r="S258" s="410"/>
      <c r="T258" s="411"/>
      <c r="AT258" s="352" t="s">
        <v>171</v>
      </c>
      <c r="AU258" s="352" t="s">
        <v>90</v>
      </c>
      <c r="AV258" s="350" t="s">
        <v>90</v>
      </c>
      <c r="AW258" s="350" t="s">
        <v>42</v>
      </c>
      <c r="AX258" s="350" t="s">
        <v>82</v>
      </c>
      <c r="AY258" s="352" t="s">
        <v>163</v>
      </c>
    </row>
    <row r="259" spans="2:51" s="350" customFormat="1" ht="13.5">
      <c r="B259" s="351"/>
      <c r="D259" s="346" t="s">
        <v>171</v>
      </c>
      <c r="E259" s="352" t="s">
        <v>5</v>
      </c>
      <c r="F259" s="353" t="s">
        <v>1023</v>
      </c>
      <c r="H259" s="354">
        <v>2.857</v>
      </c>
      <c r="L259" s="351"/>
      <c r="M259" s="409"/>
      <c r="N259" s="410"/>
      <c r="O259" s="410"/>
      <c r="P259" s="410"/>
      <c r="Q259" s="410"/>
      <c r="R259" s="410"/>
      <c r="S259" s="410"/>
      <c r="T259" s="411"/>
      <c r="AT259" s="352" t="s">
        <v>171</v>
      </c>
      <c r="AU259" s="352" t="s">
        <v>90</v>
      </c>
      <c r="AV259" s="350" t="s">
        <v>90</v>
      </c>
      <c r="AW259" s="350" t="s">
        <v>42</v>
      </c>
      <c r="AX259" s="350" t="s">
        <v>82</v>
      </c>
      <c r="AY259" s="352" t="s">
        <v>163</v>
      </c>
    </row>
    <row r="260" spans="2:51" s="350" customFormat="1" ht="13.5">
      <c r="B260" s="351"/>
      <c r="D260" s="346" t="s">
        <v>171</v>
      </c>
      <c r="E260" s="352" t="s">
        <v>5</v>
      </c>
      <c r="F260" s="353" t="s">
        <v>1024</v>
      </c>
      <c r="H260" s="354">
        <v>2.857</v>
      </c>
      <c r="L260" s="351"/>
      <c r="M260" s="409"/>
      <c r="N260" s="410"/>
      <c r="O260" s="410"/>
      <c r="P260" s="410"/>
      <c r="Q260" s="410"/>
      <c r="R260" s="410"/>
      <c r="S260" s="410"/>
      <c r="T260" s="411"/>
      <c r="AT260" s="352" t="s">
        <v>171</v>
      </c>
      <c r="AU260" s="352" t="s">
        <v>90</v>
      </c>
      <c r="AV260" s="350" t="s">
        <v>90</v>
      </c>
      <c r="AW260" s="350" t="s">
        <v>42</v>
      </c>
      <c r="AX260" s="350" t="s">
        <v>82</v>
      </c>
      <c r="AY260" s="352" t="s">
        <v>163</v>
      </c>
    </row>
    <row r="261" spans="2:51" s="350" customFormat="1" ht="13.5">
      <c r="B261" s="351"/>
      <c r="D261" s="346" t="s">
        <v>171</v>
      </c>
      <c r="E261" s="352" t="s">
        <v>5</v>
      </c>
      <c r="F261" s="353" t="s">
        <v>1025</v>
      </c>
      <c r="H261" s="354">
        <v>2.857</v>
      </c>
      <c r="L261" s="351"/>
      <c r="M261" s="409"/>
      <c r="N261" s="410"/>
      <c r="O261" s="410"/>
      <c r="P261" s="410"/>
      <c r="Q261" s="410"/>
      <c r="R261" s="410"/>
      <c r="S261" s="410"/>
      <c r="T261" s="411"/>
      <c r="AT261" s="352" t="s">
        <v>171</v>
      </c>
      <c r="AU261" s="352" t="s">
        <v>90</v>
      </c>
      <c r="AV261" s="350" t="s">
        <v>90</v>
      </c>
      <c r="AW261" s="350" t="s">
        <v>42</v>
      </c>
      <c r="AX261" s="350" t="s">
        <v>82</v>
      </c>
      <c r="AY261" s="352" t="s">
        <v>163</v>
      </c>
    </row>
    <row r="262" spans="2:51" s="350" customFormat="1" ht="13.5">
      <c r="B262" s="351"/>
      <c r="D262" s="346" t="s">
        <v>171</v>
      </c>
      <c r="E262" s="352" t="s">
        <v>5</v>
      </c>
      <c r="F262" s="353" t="s">
        <v>1026</v>
      </c>
      <c r="H262" s="354">
        <v>2.857</v>
      </c>
      <c r="L262" s="351"/>
      <c r="M262" s="409"/>
      <c r="N262" s="410"/>
      <c r="O262" s="410"/>
      <c r="P262" s="410"/>
      <c r="Q262" s="410"/>
      <c r="R262" s="410"/>
      <c r="S262" s="410"/>
      <c r="T262" s="411"/>
      <c r="AT262" s="352" t="s">
        <v>171</v>
      </c>
      <c r="AU262" s="352" t="s">
        <v>90</v>
      </c>
      <c r="AV262" s="350" t="s">
        <v>90</v>
      </c>
      <c r="AW262" s="350" t="s">
        <v>42</v>
      </c>
      <c r="AX262" s="350" t="s">
        <v>82</v>
      </c>
      <c r="AY262" s="352" t="s">
        <v>163</v>
      </c>
    </row>
    <row r="263" spans="2:51" s="350" customFormat="1" ht="13.5">
      <c r="B263" s="351"/>
      <c r="D263" s="346" t="s">
        <v>171</v>
      </c>
      <c r="E263" s="352" t="s">
        <v>5</v>
      </c>
      <c r="F263" s="353" t="s">
        <v>1027</v>
      </c>
      <c r="H263" s="354">
        <v>2.463</v>
      </c>
      <c r="L263" s="351"/>
      <c r="M263" s="409"/>
      <c r="N263" s="410"/>
      <c r="O263" s="410"/>
      <c r="P263" s="410"/>
      <c r="Q263" s="410"/>
      <c r="R263" s="410"/>
      <c r="S263" s="410"/>
      <c r="T263" s="411"/>
      <c r="AT263" s="352" t="s">
        <v>171</v>
      </c>
      <c r="AU263" s="352" t="s">
        <v>90</v>
      </c>
      <c r="AV263" s="350" t="s">
        <v>90</v>
      </c>
      <c r="AW263" s="350" t="s">
        <v>42</v>
      </c>
      <c r="AX263" s="350" t="s">
        <v>82</v>
      </c>
      <c r="AY263" s="352" t="s">
        <v>163</v>
      </c>
    </row>
    <row r="264" spans="2:51" s="355" customFormat="1" ht="13.5">
      <c r="B264" s="356"/>
      <c r="D264" s="346" t="s">
        <v>171</v>
      </c>
      <c r="E264" s="357" t="s">
        <v>5</v>
      </c>
      <c r="F264" s="358" t="s">
        <v>179</v>
      </c>
      <c r="H264" s="359">
        <v>16.058</v>
      </c>
      <c r="L264" s="356"/>
      <c r="M264" s="412"/>
      <c r="N264" s="413"/>
      <c r="O264" s="413"/>
      <c r="P264" s="413"/>
      <c r="Q264" s="413"/>
      <c r="R264" s="413"/>
      <c r="S264" s="413"/>
      <c r="T264" s="414"/>
      <c r="AT264" s="357" t="s">
        <v>171</v>
      </c>
      <c r="AU264" s="357" t="s">
        <v>90</v>
      </c>
      <c r="AV264" s="355" t="s">
        <v>93</v>
      </c>
      <c r="AW264" s="355" t="s">
        <v>42</v>
      </c>
      <c r="AX264" s="355" t="s">
        <v>82</v>
      </c>
      <c r="AY264" s="357" t="s">
        <v>163</v>
      </c>
    </row>
    <row r="265" spans="2:51" s="350" customFormat="1" ht="13.5">
      <c r="B265" s="351"/>
      <c r="D265" s="346" t="s">
        <v>171</v>
      </c>
      <c r="E265" s="352" t="s">
        <v>5</v>
      </c>
      <c r="F265" s="353" t="s">
        <v>1028</v>
      </c>
      <c r="H265" s="354">
        <v>2.857</v>
      </c>
      <c r="L265" s="351"/>
      <c r="M265" s="409"/>
      <c r="N265" s="410"/>
      <c r="O265" s="410"/>
      <c r="P265" s="410"/>
      <c r="Q265" s="410"/>
      <c r="R265" s="410"/>
      <c r="S265" s="410"/>
      <c r="T265" s="411"/>
      <c r="AT265" s="352" t="s">
        <v>171</v>
      </c>
      <c r="AU265" s="352" t="s">
        <v>90</v>
      </c>
      <c r="AV265" s="350" t="s">
        <v>90</v>
      </c>
      <c r="AW265" s="350" t="s">
        <v>42</v>
      </c>
      <c r="AX265" s="350" t="s">
        <v>82</v>
      </c>
      <c r="AY265" s="352" t="s">
        <v>163</v>
      </c>
    </row>
    <row r="266" spans="2:51" s="350" customFormat="1" ht="13.5">
      <c r="B266" s="351"/>
      <c r="D266" s="346" t="s">
        <v>171</v>
      </c>
      <c r="E266" s="352" t="s">
        <v>5</v>
      </c>
      <c r="F266" s="353" t="s">
        <v>1029</v>
      </c>
      <c r="H266" s="354">
        <v>2.857</v>
      </c>
      <c r="L266" s="351"/>
      <c r="M266" s="409"/>
      <c r="N266" s="410"/>
      <c r="O266" s="410"/>
      <c r="P266" s="410"/>
      <c r="Q266" s="410"/>
      <c r="R266" s="410"/>
      <c r="S266" s="410"/>
      <c r="T266" s="411"/>
      <c r="AT266" s="352" t="s">
        <v>171</v>
      </c>
      <c r="AU266" s="352" t="s">
        <v>90</v>
      </c>
      <c r="AV266" s="350" t="s">
        <v>90</v>
      </c>
      <c r="AW266" s="350" t="s">
        <v>42</v>
      </c>
      <c r="AX266" s="350" t="s">
        <v>82</v>
      </c>
      <c r="AY266" s="352" t="s">
        <v>163</v>
      </c>
    </row>
    <row r="267" spans="2:51" s="350" customFormat="1" ht="13.5">
      <c r="B267" s="351"/>
      <c r="D267" s="346" t="s">
        <v>171</v>
      </c>
      <c r="E267" s="352" t="s">
        <v>5</v>
      </c>
      <c r="F267" s="353" t="s">
        <v>1030</v>
      </c>
      <c r="H267" s="354">
        <v>1.576</v>
      </c>
      <c r="L267" s="351"/>
      <c r="M267" s="409"/>
      <c r="N267" s="410"/>
      <c r="O267" s="410"/>
      <c r="P267" s="410"/>
      <c r="Q267" s="410"/>
      <c r="R267" s="410"/>
      <c r="S267" s="410"/>
      <c r="T267" s="411"/>
      <c r="AT267" s="352" t="s">
        <v>171</v>
      </c>
      <c r="AU267" s="352" t="s">
        <v>90</v>
      </c>
      <c r="AV267" s="350" t="s">
        <v>90</v>
      </c>
      <c r="AW267" s="350" t="s">
        <v>42</v>
      </c>
      <c r="AX267" s="350" t="s">
        <v>82</v>
      </c>
      <c r="AY267" s="352" t="s">
        <v>163</v>
      </c>
    </row>
    <row r="268" spans="2:51" s="350" customFormat="1" ht="13.5">
      <c r="B268" s="351"/>
      <c r="D268" s="346" t="s">
        <v>171</v>
      </c>
      <c r="E268" s="352" t="s">
        <v>5</v>
      </c>
      <c r="F268" s="353" t="s">
        <v>1031</v>
      </c>
      <c r="H268" s="354">
        <v>1.576</v>
      </c>
      <c r="L268" s="351"/>
      <c r="M268" s="409"/>
      <c r="N268" s="410"/>
      <c r="O268" s="410"/>
      <c r="P268" s="410"/>
      <c r="Q268" s="410"/>
      <c r="R268" s="410"/>
      <c r="S268" s="410"/>
      <c r="T268" s="411"/>
      <c r="AT268" s="352" t="s">
        <v>171</v>
      </c>
      <c r="AU268" s="352" t="s">
        <v>90</v>
      </c>
      <c r="AV268" s="350" t="s">
        <v>90</v>
      </c>
      <c r="AW268" s="350" t="s">
        <v>42</v>
      </c>
      <c r="AX268" s="350" t="s">
        <v>82</v>
      </c>
      <c r="AY268" s="352" t="s">
        <v>163</v>
      </c>
    </row>
    <row r="269" spans="2:51" s="350" customFormat="1" ht="13.5">
      <c r="B269" s="351"/>
      <c r="D269" s="346" t="s">
        <v>171</v>
      </c>
      <c r="E269" s="352" t="s">
        <v>5</v>
      </c>
      <c r="F269" s="353" t="s">
        <v>1032</v>
      </c>
      <c r="H269" s="354">
        <v>1.576</v>
      </c>
      <c r="L269" s="351"/>
      <c r="M269" s="409"/>
      <c r="N269" s="410"/>
      <c r="O269" s="410"/>
      <c r="P269" s="410"/>
      <c r="Q269" s="410"/>
      <c r="R269" s="410"/>
      <c r="S269" s="410"/>
      <c r="T269" s="411"/>
      <c r="AT269" s="352" t="s">
        <v>171</v>
      </c>
      <c r="AU269" s="352" t="s">
        <v>90</v>
      </c>
      <c r="AV269" s="350" t="s">
        <v>90</v>
      </c>
      <c r="AW269" s="350" t="s">
        <v>42</v>
      </c>
      <c r="AX269" s="350" t="s">
        <v>82</v>
      </c>
      <c r="AY269" s="352" t="s">
        <v>163</v>
      </c>
    </row>
    <row r="270" spans="2:51" s="350" customFormat="1" ht="13.5">
      <c r="B270" s="351"/>
      <c r="D270" s="346" t="s">
        <v>171</v>
      </c>
      <c r="E270" s="352" t="s">
        <v>5</v>
      </c>
      <c r="F270" s="353" t="s">
        <v>1033</v>
      </c>
      <c r="H270" s="354">
        <v>1.576</v>
      </c>
      <c r="L270" s="351"/>
      <c r="M270" s="409"/>
      <c r="N270" s="410"/>
      <c r="O270" s="410"/>
      <c r="P270" s="410"/>
      <c r="Q270" s="410"/>
      <c r="R270" s="410"/>
      <c r="S270" s="410"/>
      <c r="T270" s="411"/>
      <c r="AT270" s="352" t="s">
        <v>171</v>
      </c>
      <c r="AU270" s="352" t="s">
        <v>90</v>
      </c>
      <c r="AV270" s="350" t="s">
        <v>90</v>
      </c>
      <c r="AW270" s="350" t="s">
        <v>42</v>
      </c>
      <c r="AX270" s="350" t="s">
        <v>82</v>
      </c>
      <c r="AY270" s="352" t="s">
        <v>163</v>
      </c>
    </row>
    <row r="271" spans="2:51" s="355" customFormat="1" ht="13.5">
      <c r="B271" s="356"/>
      <c r="D271" s="346" t="s">
        <v>171</v>
      </c>
      <c r="E271" s="357" t="s">
        <v>5</v>
      </c>
      <c r="F271" s="358" t="s">
        <v>653</v>
      </c>
      <c r="H271" s="359">
        <v>12.018</v>
      </c>
      <c r="L271" s="356"/>
      <c r="M271" s="412"/>
      <c r="N271" s="413"/>
      <c r="O271" s="413"/>
      <c r="P271" s="413"/>
      <c r="Q271" s="413"/>
      <c r="R271" s="413"/>
      <c r="S271" s="413"/>
      <c r="T271" s="414"/>
      <c r="AT271" s="357" t="s">
        <v>171</v>
      </c>
      <c r="AU271" s="357" t="s">
        <v>90</v>
      </c>
      <c r="AV271" s="355" t="s">
        <v>93</v>
      </c>
      <c r="AW271" s="355" t="s">
        <v>42</v>
      </c>
      <c r="AX271" s="355" t="s">
        <v>82</v>
      </c>
      <c r="AY271" s="357" t="s">
        <v>163</v>
      </c>
    </row>
    <row r="272" spans="2:51" s="350" customFormat="1" ht="13.5">
      <c r="B272" s="351"/>
      <c r="D272" s="346" t="s">
        <v>171</v>
      </c>
      <c r="E272" s="352" t="s">
        <v>5</v>
      </c>
      <c r="F272" s="353" t="s">
        <v>1034</v>
      </c>
      <c r="H272" s="354">
        <v>2.857</v>
      </c>
      <c r="L272" s="351"/>
      <c r="M272" s="409"/>
      <c r="N272" s="410"/>
      <c r="O272" s="410"/>
      <c r="P272" s="410"/>
      <c r="Q272" s="410"/>
      <c r="R272" s="410"/>
      <c r="S272" s="410"/>
      <c r="T272" s="411"/>
      <c r="AT272" s="352" t="s">
        <v>171</v>
      </c>
      <c r="AU272" s="352" t="s">
        <v>90</v>
      </c>
      <c r="AV272" s="350" t="s">
        <v>90</v>
      </c>
      <c r="AW272" s="350" t="s">
        <v>42</v>
      </c>
      <c r="AX272" s="350" t="s">
        <v>82</v>
      </c>
      <c r="AY272" s="352" t="s">
        <v>163</v>
      </c>
    </row>
    <row r="273" spans="2:51" s="350" customFormat="1" ht="13.5">
      <c r="B273" s="351"/>
      <c r="D273" s="346" t="s">
        <v>171</v>
      </c>
      <c r="E273" s="352" t="s">
        <v>5</v>
      </c>
      <c r="F273" s="353" t="s">
        <v>1035</v>
      </c>
      <c r="H273" s="354">
        <v>1.576</v>
      </c>
      <c r="L273" s="351"/>
      <c r="M273" s="409"/>
      <c r="N273" s="410"/>
      <c r="O273" s="410"/>
      <c r="P273" s="410"/>
      <c r="Q273" s="410"/>
      <c r="R273" s="410"/>
      <c r="S273" s="410"/>
      <c r="T273" s="411"/>
      <c r="AT273" s="352" t="s">
        <v>171</v>
      </c>
      <c r="AU273" s="352" t="s">
        <v>90</v>
      </c>
      <c r="AV273" s="350" t="s">
        <v>90</v>
      </c>
      <c r="AW273" s="350" t="s">
        <v>42</v>
      </c>
      <c r="AX273" s="350" t="s">
        <v>82</v>
      </c>
      <c r="AY273" s="352" t="s">
        <v>163</v>
      </c>
    </row>
    <row r="274" spans="2:51" s="355" customFormat="1" ht="13.5">
      <c r="B274" s="356"/>
      <c r="D274" s="346" t="s">
        <v>171</v>
      </c>
      <c r="E274" s="357" t="s">
        <v>5</v>
      </c>
      <c r="F274" s="358" t="s">
        <v>184</v>
      </c>
      <c r="H274" s="359">
        <v>4.433</v>
      </c>
      <c r="L274" s="356"/>
      <c r="M274" s="412"/>
      <c r="N274" s="413"/>
      <c r="O274" s="413"/>
      <c r="P274" s="413"/>
      <c r="Q274" s="413"/>
      <c r="R274" s="413"/>
      <c r="S274" s="413"/>
      <c r="T274" s="414"/>
      <c r="AT274" s="357" t="s">
        <v>171</v>
      </c>
      <c r="AU274" s="357" t="s">
        <v>90</v>
      </c>
      <c r="AV274" s="355" t="s">
        <v>93</v>
      </c>
      <c r="AW274" s="355" t="s">
        <v>42</v>
      </c>
      <c r="AX274" s="355" t="s">
        <v>82</v>
      </c>
      <c r="AY274" s="357" t="s">
        <v>163</v>
      </c>
    </row>
    <row r="275" spans="2:51" s="350" customFormat="1" ht="13.5">
      <c r="B275" s="351"/>
      <c r="D275" s="346" t="s">
        <v>171</v>
      </c>
      <c r="E275" s="352" t="s">
        <v>5</v>
      </c>
      <c r="F275" s="353" t="s">
        <v>1036</v>
      </c>
      <c r="H275" s="354">
        <v>2.857</v>
      </c>
      <c r="L275" s="351"/>
      <c r="M275" s="409"/>
      <c r="N275" s="410"/>
      <c r="O275" s="410"/>
      <c r="P275" s="410"/>
      <c r="Q275" s="410"/>
      <c r="R275" s="410"/>
      <c r="S275" s="410"/>
      <c r="T275" s="411"/>
      <c r="AT275" s="352" t="s">
        <v>171</v>
      </c>
      <c r="AU275" s="352" t="s">
        <v>90</v>
      </c>
      <c r="AV275" s="350" t="s">
        <v>90</v>
      </c>
      <c r="AW275" s="350" t="s">
        <v>42</v>
      </c>
      <c r="AX275" s="350" t="s">
        <v>82</v>
      </c>
      <c r="AY275" s="352" t="s">
        <v>163</v>
      </c>
    </row>
    <row r="276" spans="2:51" s="350" customFormat="1" ht="13.5">
      <c r="B276" s="351"/>
      <c r="D276" s="346" t="s">
        <v>171</v>
      </c>
      <c r="E276" s="352" t="s">
        <v>5</v>
      </c>
      <c r="F276" s="353" t="s">
        <v>1037</v>
      </c>
      <c r="H276" s="354">
        <v>2.857</v>
      </c>
      <c r="L276" s="351"/>
      <c r="M276" s="409"/>
      <c r="N276" s="410"/>
      <c r="O276" s="410"/>
      <c r="P276" s="410"/>
      <c r="Q276" s="410"/>
      <c r="R276" s="410"/>
      <c r="S276" s="410"/>
      <c r="T276" s="411"/>
      <c r="AT276" s="352" t="s">
        <v>171</v>
      </c>
      <c r="AU276" s="352" t="s">
        <v>90</v>
      </c>
      <c r="AV276" s="350" t="s">
        <v>90</v>
      </c>
      <c r="AW276" s="350" t="s">
        <v>42</v>
      </c>
      <c r="AX276" s="350" t="s">
        <v>82</v>
      </c>
      <c r="AY276" s="352" t="s">
        <v>163</v>
      </c>
    </row>
    <row r="277" spans="2:51" s="355" customFormat="1" ht="13.5">
      <c r="B277" s="356"/>
      <c r="D277" s="346" t="s">
        <v>171</v>
      </c>
      <c r="E277" s="357" t="s">
        <v>5</v>
      </c>
      <c r="F277" s="358" t="s">
        <v>792</v>
      </c>
      <c r="H277" s="359">
        <v>5.714</v>
      </c>
      <c r="L277" s="356"/>
      <c r="M277" s="412"/>
      <c r="N277" s="413"/>
      <c r="O277" s="413"/>
      <c r="P277" s="413"/>
      <c r="Q277" s="413"/>
      <c r="R277" s="413"/>
      <c r="S277" s="413"/>
      <c r="T277" s="414"/>
      <c r="AT277" s="357" t="s">
        <v>171</v>
      </c>
      <c r="AU277" s="357" t="s">
        <v>90</v>
      </c>
      <c r="AV277" s="355" t="s">
        <v>93</v>
      </c>
      <c r="AW277" s="355" t="s">
        <v>42</v>
      </c>
      <c r="AX277" s="355" t="s">
        <v>82</v>
      </c>
      <c r="AY277" s="357" t="s">
        <v>163</v>
      </c>
    </row>
    <row r="278" spans="2:51" s="350" customFormat="1" ht="13.5">
      <c r="B278" s="351"/>
      <c r="D278" s="346" t="s">
        <v>171</v>
      </c>
      <c r="E278" s="352" t="s">
        <v>5</v>
      </c>
      <c r="F278" s="353" t="s">
        <v>1038</v>
      </c>
      <c r="H278" s="354">
        <v>2.857</v>
      </c>
      <c r="L278" s="351"/>
      <c r="M278" s="409"/>
      <c r="N278" s="410"/>
      <c r="O278" s="410"/>
      <c r="P278" s="410"/>
      <c r="Q278" s="410"/>
      <c r="R278" s="410"/>
      <c r="S278" s="410"/>
      <c r="T278" s="411"/>
      <c r="AT278" s="352" t="s">
        <v>171</v>
      </c>
      <c r="AU278" s="352" t="s">
        <v>90</v>
      </c>
      <c r="AV278" s="350" t="s">
        <v>90</v>
      </c>
      <c r="AW278" s="350" t="s">
        <v>42</v>
      </c>
      <c r="AX278" s="350" t="s">
        <v>82</v>
      </c>
      <c r="AY278" s="352" t="s">
        <v>163</v>
      </c>
    </row>
    <row r="279" spans="2:51" s="350" customFormat="1" ht="13.5">
      <c r="B279" s="351"/>
      <c r="D279" s="346" t="s">
        <v>171</v>
      </c>
      <c r="E279" s="352" t="s">
        <v>5</v>
      </c>
      <c r="F279" s="353" t="s">
        <v>1039</v>
      </c>
      <c r="H279" s="354">
        <v>2.857</v>
      </c>
      <c r="L279" s="351"/>
      <c r="M279" s="409"/>
      <c r="N279" s="410"/>
      <c r="O279" s="410"/>
      <c r="P279" s="410"/>
      <c r="Q279" s="410"/>
      <c r="R279" s="410"/>
      <c r="S279" s="410"/>
      <c r="T279" s="411"/>
      <c r="AT279" s="352" t="s">
        <v>171</v>
      </c>
      <c r="AU279" s="352" t="s">
        <v>90</v>
      </c>
      <c r="AV279" s="350" t="s">
        <v>90</v>
      </c>
      <c r="AW279" s="350" t="s">
        <v>42</v>
      </c>
      <c r="AX279" s="350" t="s">
        <v>82</v>
      </c>
      <c r="AY279" s="352" t="s">
        <v>163</v>
      </c>
    </row>
    <row r="280" spans="2:51" s="355" customFormat="1" ht="13.5">
      <c r="B280" s="356"/>
      <c r="D280" s="346" t="s">
        <v>171</v>
      </c>
      <c r="E280" s="357" t="s">
        <v>5</v>
      </c>
      <c r="F280" s="358" t="s">
        <v>963</v>
      </c>
      <c r="H280" s="359">
        <v>5.714</v>
      </c>
      <c r="L280" s="356"/>
      <c r="M280" s="412"/>
      <c r="N280" s="413"/>
      <c r="O280" s="413"/>
      <c r="P280" s="413"/>
      <c r="Q280" s="413"/>
      <c r="R280" s="413"/>
      <c r="S280" s="413"/>
      <c r="T280" s="414"/>
      <c r="AT280" s="357" t="s">
        <v>171</v>
      </c>
      <c r="AU280" s="357" t="s">
        <v>90</v>
      </c>
      <c r="AV280" s="355" t="s">
        <v>93</v>
      </c>
      <c r="AW280" s="355" t="s">
        <v>42</v>
      </c>
      <c r="AX280" s="355" t="s">
        <v>82</v>
      </c>
      <c r="AY280" s="357" t="s">
        <v>163</v>
      </c>
    </row>
    <row r="281" spans="2:51" s="360" customFormat="1" ht="13.5">
      <c r="B281" s="361"/>
      <c r="D281" s="362" t="s">
        <v>171</v>
      </c>
      <c r="E281" s="363" t="s">
        <v>5</v>
      </c>
      <c r="F281" s="364" t="s">
        <v>185</v>
      </c>
      <c r="H281" s="365">
        <v>43.937</v>
      </c>
      <c r="L281" s="361"/>
      <c r="M281" s="415"/>
      <c r="N281" s="416"/>
      <c r="O281" s="416"/>
      <c r="P281" s="416"/>
      <c r="Q281" s="416"/>
      <c r="R281" s="416"/>
      <c r="S281" s="416"/>
      <c r="T281" s="417"/>
      <c r="AT281" s="418" t="s">
        <v>171</v>
      </c>
      <c r="AU281" s="418" t="s">
        <v>90</v>
      </c>
      <c r="AV281" s="360" t="s">
        <v>96</v>
      </c>
      <c r="AW281" s="360" t="s">
        <v>42</v>
      </c>
      <c r="AX281" s="360" t="s">
        <v>44</v>
      </c>
      <c r="AY281" s="418" t="s">
        <v>163</v>
      </c>
    </row>
    <row r="282" spans="2:65" s="267" customFormat="1" ht="22.5" customHeight="1">
      <c r="B282" s="268"/>
      <c r="C282" s="338" t="s">
        <v>283</v>
      </c>
      <c r="D282" s="338" t="s">
        <v>165</v>
      </c>
      <c r="E282" s="339" t="s">
        <v>307</v>
      </c>
      <c r="F282" s="340" t="s">
        <v>308</v>
      </c>
      <c r="G282" s="341" t="s">
        <v>188</v>
      </c>
      <c r="H282" s="342">
        <v>24.23</v>
      </c>
      <c r="I282" s="107"/>
      <c r="J282" s="343">
        <f>ROUND(I282*H282,2)</f>
        <v>0</v>
      </c>
      <c r="K282" s="340" t="s">
        <v>169</v>
      </c>
      <c r="L282" s="268"/>
      <c r="M282" s="401" t="s">
        <v>5</v>
      </c>
      <c r="N282" s="402" t="s">
        <v>53</v>
      </c>
      <c r="O282" s="269"/>
      <c r="P282" s="403">
        <f>O282*H282</f>
        <v>0</v>
      </c>
      <c r="Q282" s="403">
        <v>2E-05</v>
      </c>
      <c r="R282" s="403">
        <f>Q282*H282</f>
        <v>0.00048460000000000007</v>
      </c>
      <c r="S282" s="403">
        <v>0</v>
      </c>
      <c r="T282" s="404">
        <f>S282*H282</f>
        <v>0</v>
      </c>
      <c r="AR282" s="386" t="s">
        <v>96</v>
      </c>
      <c r="AT282" s="386" t="s">
        <v>165</v>
      </c>
      <c r="AU282" s="386" t="s">
        <v>90</v>
      </c>
      <c r="AY282" s="386" t="s">
        <v>163</v>
      </c>
      <c r="BE282" s="405">
        <f>IF(N282="základní",J282,0)</f>
        <v>0</v>
      </c>
      <c r="BF282" s="405">
        <f>IF(N282="snížená",J282,0)</f>
        <v>0</v>
      </c>
      <c r="BG282" s="405">
        <f>IF(N282="zákl. přenesená",J282,0)</f>
        <v>0</v>
      </c>
      <c r="BH282" s="405">
        <f>IF(N282="sníž. přenesená",J282,0)</f>
        <v>0</v>
      </c>
      <c r="BI282" s="405">
        <f>IF(N282="nulová",J282,0)</f>
        <v>0</v>
      </c>
      <c r="BJ282" s="386" t="s">
        <v>44</v>
      </c>
      <c r="BK282" s="405">
        <f>ROUND(I282*H282,2)</f>
        <v>0</v>
      </c>
      <c r="BL282" s="386" t="s">
        <v>96</v>
      </c>
      <c r="BM282" s="386" t="s">
        <v>1040</v>
      </c>
    </row>
    <row r="283" spans="2:47" s="267" customFormat="1" ht="175.5">
      <c r="B283" s="268"/>
      <c r="D283" s="346" t="s">
        <v>190</v>
      </c>
      <c r="F283" s="366" t="s">
        <v>287</v>
      </c>
      <c r="L283" s="268"/>
      <c r="M283" s="419"/>
      <c r="N283" s="269"/>
      <c r="O283" s="269"/>
      <c r="P283" s="269"/>
      <c r="Q283" s="269"/>
      <c r="R283" s="269"/>
      <c r="S283" s="269"/>
      <c r="T283" s="420"/>
      <c r="AT283" s="386" t="s">
        <v>190</v>
      </c>
      <c r="AU283" s="386" t="s">
        <v>90</v>
      </c>
    </row>
    <row r="284" spans="2:51" s="344" customFormat="1" ht="13.5">
      <c r="B284" s="345"/>
      <c r="D284" s="346" t="s">
        <v>171</v>
      </c>
      <c r="E284" s="347" t="s">
        <v>5</v>
      </c>
      <c r="F284" s="348" t="s">
        <v>172</v>
      </c>
      <c r="H284" s="349" t="s">
        <v>5</v>
      </c>
      <c r="L284" s="345"/>
      <c r="M284" s="406"/>
      <c r="N284" s="407"/>
      <c r="O284" s="407"/>
      <c r="P284" s="407"/>
      <c r="Q284" s="407"/>
      <c r="R284" s="407"/>
      <c r="S284" s="407"/>
      <c r="T284" s="408"/>
      <c r="AT284" s="349" t="s">
        <v>171</v>
      </c>
      <c r="AU284" s="349" t="s">
        <v>90</v>
      </c>
      <c r="AV284" s="344" t="s">
        <v>44</v>
      </c>
      <c r="AW284" s="344" t="s">
        <v>42</v>
      </c>
      <c r="AX284" s="344" t="s">
        <v>82</v>
      </c>
      <c r="AY284" s="349" t="s">
        <v>163</v>
      </c>
    </row>
    <row r="285" spans="2:51" s="344" customFormat="1" ht="13.5">
      <c r="B285" s="345"/>
      <c r="D285" s="346" t="s">
        <v>171</v>
      </c>
      <c r="E285" s="347" t="s">
        <v>5</v>
      </c>
      <c r="F285" s="348" t="s">
        <v>310</v>
      </c>
      <c r="H285" s="349" t="s">
        <v>5</v>
      </c>
      <c r="L285" s="345"/>
      <c r="M285" s="406"/>
      <c r="N285" s="407"/>
      <c r="O285" s="407"/>
      <c r="P285" s="407"/>
      <c r="Q285" s="407"/>
      <c r="R285" s="407"/>
      <c r="S285" s="407"/>
      <c r="T285" s="408"/>
      <c r="AT285" s="349" t="s">
        <v>171</v>
      </c>
      <c r="AU285" s="349" t="s">
        <v>90</v>
      </c>
      <c r="AV285" s="344" t="s">
        <v>44</v>
      </c>
      <c r="AW285" s="344" t="s">
        <v>42</v>
      </c>
      <c r="AX285" s="344" t="s">
        <v>82</v>
      </c>
      <c r="AY285" s="349" t="s">
        <v>163</v>
      </c>
    </row>
    <row r="286" spans="2:51" s="350" customFormat="1" ht="13.5">
      <c r="B286" s="351"/>
      <c r="D286" s="346" t="s">
        <v>171</v>
      </c>
      <c r="E286" s="352" t="s">
        <v>5</v>
      </c>
      <c r="F286" s="353" t="s">
        <v>1041</v>
      </c>
      <c r="H286" s="354">
        <v>1.31</v>
      </c>
      <c r="L286" s="351"/>
      <c r="M286" s="409"/>
      <c r="N286" s="410"/>
      <c r="O286" s="410"/>
      <c r="P286" s="410"/>
      <c r="Q286" s="410"/>
      <c r="R286" s="410"/>
      <c r="S286" s="410"/>
      <c r="T286" s="411"/>
      <c r="AT286" s="352" t="s">
        <v>171</v>
      </c>
      <c r="AU286" s="352" t="s">
        <v>90</v>
      </c>
      <c r="AV286" s="350" t="s">
        <v>90</v>
      </c>
      <c r="AW286" s="350" t="s">
        <v>42</v>
      </c>
      <c r="AX286" s="350" t="s">
        <v>82</v>
      </c>
      <c r="AY286" s="352" t="s">
        <v>163</v>
      </c>
    </row>
    <row r="287" spans="2:51" s="350" customFormat="1" ht="13.5">
      <c r="B287" s="351"/>
      <c r="D287" s="346" t="s">
        <v>171</v>
      </c>
      <c r="E287" s="352" t="s">
        <v>5</v>
      </c>
      <c r="F287" s="353" t="s">
        <v>1042</v>
      </c>
      <c r="H287" s="354">
        <v>1.401</v>
      </c>
      <c r="L287" s="351"/>
      <c r="M287" s="409"/>
      <c r="N287" s="410"/>
      <c r="O287" s="410"/>
      <c r="P287" s="410"/>
      <c r="Q287" s="410"/>
      <c r="R287" s="410"/>
      <c r="S287" s="410"/>
      <c r="T287" s="411"/>
      <c r="AT287" s="352" t="s">
        <v>171</v>
      </c>
      <c r="AU287" s="352" t="s">
        <v>90</v>
      </c>
      <c r="AV287" s="350" t="s">
        <v>90</v>
      </c>
      <c r="AW287" s="350" t="s">
        <v>42</v>
      </c>
      <c r="AX287" s="350" t="s">
        <v>82</v>
      </c>
      <c r="AY287" s="352" t="s">
        <v>163</v>
      </c>
    </row>
    <row r="288" spans="2:51" s="350" customFormat="1" ht="13.5">
      <c r="B288" s="351"/>
      <c r="D288" s="346" t="s">
        <v>171</v>
      </c>
      <c r="E288" s="352" t="s">
        <v>5</v>
      </c>
      <c r="F288" s="353" t="s">
        <v>1043</v>
      </c>
      <c r="H288" s="354">
        <v>1.401</v>
      </c>
      <c r="L288" s="351"/>
      <c r="M288" s="409"/>
      <c r="N288" s="410"/>
      <c r="O288" s="410"/>
      <c r="P288" s="410"/>
      <c r="Q288" s="410"/>
      <c r="R288" s="410"/>
      <c r="S288" s="410"/>
      <c r="T288" s="411"/>
      <c r="AT288" s="352" t="s">
        <v>171</v>
      </c>
      <c r="AU288" s="352" t="s">
        <v>90</v>
      </c>
      <c r="AV288" s="350" t="s">
        <v>90</v>
      </c>
      <c r="AW288" s="350" t="s">
        <v>42</v>
      </c>
      <c r="AX288" s="350" t="s">
        <v>82</v>
      </c>
      <c r="AY288" s="352" t="s">
        <v>163</v>
      </c>
    </row>
    <row r="289" spans="2:51" s="350" customFormat="1" ht="13.5">
      <c r="B289" s="351"/>
      <c r="D289" s="346" t="s">
        <v>171</v>
      </c>
      <c r="E289" s="352" t="s">
        <v>5</v>
      </c>
      <c r="F289" s="353" t="s">
        <v>1044</v>
      </c>
      <c r="H289" s="354">
        <v>1.401</v>
      </c>
      <c r="L289" s="351"/>
      <c r="M289" s="409"/>
      <c r="N289" s="410"/>
      <c r="O289" s="410"/>
      <c r="P289" s="410"/>
      <c r="Q289" s="410"/>
      <c r="R289" s="410"/>
      <c r="S289" s="410"/>
      <c r="T289" s="411"/>
      <c r="AT289" s="352" t="s">
        <v>171</v>
      </c>
      <c r="AU289" s="352" t="s">
        <v>90</v>
      </c>
      <c r="AV289" s="350" t="s">
        <v>90</v>
      </c>
      <c r="AW289" s="350" t="s">
        <v>42</v>
      </c>
      <c r="AX289" s="350" t="s">
        <v>82</v>
      </c>
      <c r="AY289" s="352" t="s">
        <v>163</v>
      </c>
    </row>
    <row r="290" spans="2:51" s="350" customFormat="1" ht="13.5">
      <c r="B290" s="351"/>
      <c r="D290" s="346" t="s">
        <v>171</v>
      </c>
      <c r="E290" s="352" t="s">
        <v>5</v>
      </c>
      <c r="F290" s="353" t="s">
        <v>1045</v>
      </c>
      <c r="H290" s="354">
        <v>1.401</v>
      </c>
      <c r="L290" s="351"/>
      <c r="M290" s="409"/>
      <c r="N290" s="410"/>
      <c r="O290" s="410"/>
      <c r="P290" s="410"/>
      <c r="Q290" s="410"/>
      <c r="R290" s="410"/>
      <c r="S290" s="410"/>
      <c r="T290" s="411"/>
      <c r="AT290" s="352" t="s">
        <v>171</v>
      </c>
      <c r="AU290" s="352" t="s">
        <v>90</v>
      </c>
      <c r="AV290" s="350" t="s">
        <v>90</v>
      </c>
      <c r="AW290" s="350" t="s">
        <v>42</v>
      </c>
      <c r="AX290" s="350" t="s">
        <v>82</v>
      </c>
      <c r="AY290" s="352" t="s">
        <v>163</v>
      </c>
    </row>
    <row r="291" spans="2:51" s="350" customFormat="1" ht="13.5">
      <c r="B291" s="351"/>
      <c r="D291" s="346" t="s">
        <v>171</v>
      </c>
      <c r="E291" s="352" t="s">
        <v>5</v>
      </c>
      <c r="F291" s="353" t="s">
        <v>1046</v>
      </c>
      <c r="H291" s="354">
        <v>1.349</v>
      </c>
      <c r="L291" s="351"/>
      <c r="M291" s="409"/>
      <c r="N291" s="410"/>
      <c r="O291" s="410"/>
      <c r="P291" s="410"/>
      <c r="Q291" s="410"/>
      <c r="R291" s="410"/>
      <c r="S291" s="410"/>
      <c r="T291" s="411"/>
      <c r="AT291" s="352" t="s">
        <v>171</v>
      </c>
      <c r="AU291" s="352" t="s">
        <v>90</v>
      </c>
      <c r="AV291" s="350" t="s">
        <v>90</v>
      </c>
      <c r="AW291" s="350" t="s">
        <v>42</v>
      </c>
      <c r="AX291" s="350" t="s">
        <v>82</v>
      </c>
      <c r="AY291" s="352" t="s">
        <v>163</v>
      </c>
    </row>
    <row r="292" spans="2:51" s="355" customFormat="1" ht="13.5">
      <c r="B292" s="356"/>
      <c r="D292" s="346" t="s">
        <v>171</v>
      </c>
      <c r="E292" s="357" t="s">
        <v>5</v>
      </c>
      <c r="F292" s="358" t="s">
        <v>179</v>
      </c>
      <c r="H292" s="359">
        <v>8.263</v>
      </c>
      <c r="L292" s="356"/>
      <c r="M292" s="412"/>
      <c r="N292" s="413"/>
      <c r="O292" s="413"/>
      <c r="P292" s="413"/>
      <c r="Q292" s="413"/>
      <c r="R292" s="413"/>
      <c r="S292" s="413"/>
      <c r="T292" s="414"/>
      <c r="AT292" s="357" t="s">
        <v>171</v>
      </c>
      <c r="AU292" s="357" t="s">
        <v>90</v>
      </c>
      <c r="AV292" s="355" t="s">
        <v>93</v>
      </c>
      <c r="AW292" s="355" t="s">
        <v>42</v>
      </c>
      <c r="AX292" s="355" t="s">
        <v>82</v>
      </c>
      <c r="AY292" s="357" t="s">
        <v>163</v>
      </c>
    </row>
    <row r="293" spans="2:51" s="350" customFormat="1" ht="13.5">
      <c r="B293" s="351"/>
      <c r="D293" s="346" t="s">
        <v>171</v>
      </c>
      <c r="E293" s="352" t="s">
        <v>5</v>
      </c>
      <c r="F293" s="353" t="s">
        <v>1047</v>
      </c>
      <c r="H293" s="354">
        <v>1.401</v>
      </c>
      <c r="L293" s="351"/>
      <c r="M293" s="409"/>
      <c r="N293" s="410"/>
      <c r="O293" s="410"/>
      <c r="P293" s="410"/>
      <c r="Q293" s="410"/>
      <c r="R293" s="410"/>
      <c r="S293" s="410"/>
      <c r="T293" s="411"/>
      <c r="AT293" s="352" t="s">
        <v>171</v>
      </c>
      <c r="AU293" s="352" t="s">
        <v>90</v>
      </c>
      <c r="AV293" s="350" t="s">
        <v>90</v>
      </c>
      <c r="AW293" s="350" t="s">
        <v>42</v>
      </c>
      <c r="AX293" s="350" t="s">
        <v>82</v>
      </c>
      <c r="AY293" s="352" t="s">
        <v>163</v>
      </c>
    </row>
    <row r="294" spans="2:51" s="350" customFormat="1" ht="13.5">
      <c r="B294" s="351"/>
      <c r="D294" s="346" t="s">
        <v>171</v>
      </c>
      <c r="E294" s="352" t="s">
        <v>5</v>
      </c>
      <c r="F294" s="353" t="s">
        <v>1048</v>
      </c>
      <c r="H294" s="354">
        <v>1.401</v>
      </c>
      <c r="L294" s="351"/>
      <c r="M294" s="409"/>
      <c r="N294" s="410"/>
      <c r="O294" s="410"/>
      <c r="P294" s="410"/>
      <c r="Q294" s="410"/>
      <c r="R294" s="410"/>
      <c r="S294" s="410"/>
      <c r="T294" s="411"/>
      <c r="AT294" s="352" t="s">
        <v>171</v>
      </c>
      <c r="AU294" s="352" t="s">
        <v>90</v>
      </c>
      <c r="AV294" s="350" t="s">
        <v>90</v>
      </c>
      <c r="AW294" s="350" t="s">
        <v>42</v>
      </c>
      <c r="AX294" s="350" t="s">
        <v>82</v>
      </c>
      <c r="AY294" s="352" t="s">
        <v>163</v>
      </c>
    </row>
    <row r="295" spans="2:51" s="350" customFormat="1" ht="13.5">
      <c r="B295" s="351"/>
      <c r="D295" s="346" t="s">
        <v>171</v>
      </c>
      <c r="E295" s="352" t="s">
        <v>5</v>
      </c>
      <c r="F295" s="353" t="s">
        <v>1049</v>
      </c>
      <c r="H295" s="354">
        <v>1.232</v>
      </c>
      <c r="L295" s="351"/>
      <c r="M295" s="409"/>
      <c r="N295" s="410"/>
      <c r="O295" s="410"/>
      <c r="P295" s="410"/>
      <c r="Q295" s="410"/>
      <c r="R295" s="410"/>
      <c r="S295" s="410"/>
      <c r="T295" s="411"/>
      <c r="AT295" s="352" t="s">
        <v>171</v>
      </c>
      <c r="AU295" s="352" t="s">
        <v>90</v>
      </c>
      <c r="AV295" s="350" t="s">
        <v>90</v>
      </c>
      <c r="AW295" s="350" t="s">
        <v>42</v>
      </c>
      <c r="AX295" s="350" t="s">
        <v>82</v>
      </c>
      <c r="AY295" s="352" t="s">
        <v>163</v>
      </c>
    </row>
    <row r="296" spans="2:51" s="350" customFormat="1" ht="13.5">
      <c r="B296" s="351"/>
      <c r="D296" s="346" t="s">
        <v>171</v>
      </c>
      <c r="E296" s="352" t="s">
        <v>5</v>
      </c>
      <c r="F296" s="353" t="s">
        <v>1050</v>
      </c>
      <c r="H296" s="354">
        <v>1.232</v>
      </c>
      <c r="L296" s="351"/>
      <c r="M296" s="409"/>
      <c r="N296" s="410"/>
      <c r="O296" s="410"/>
      <c r="P296" s="410"/>
      <c r="Q296" s="410"/>
      <c r="R296" s="410"/>
      <c r="S296" s="410"/>
      <c r="T296" s="411"/>
      <c r="AT296" s="352" t="s">
        <v>171</v>
      </c>
      <c r="AU296" s="352" t="s">
        <v>90</v>
      </c>
      <c r="AV296" s="350" t="s">
        <v>90</v>
      </c>
      <c r="AW296" s="350" t="s">
        <v>42</v>
      </c>
      <c r="AX296" s="350" t="s">
        <v>82</v>
      </c>
      <c r="AY296" s="352" t="s">
        <v>163</v>
      </c>
    </row>
    <row r="297" spans="2:51" s="350" customFormat="1" ht="13.5">
      <c r="B297" s="351"/>
      <c r="D297" s="346" t="s">
        <v>171</v>
      </c>
      <c r="E297" s="352" t="s">
        <v>5</v>
      </c>
      <c r="F297" s="353" t="s">
        <v>1051</v>
      </c>
      <c r="H297" s="354">
        <v>1.232</v>
      </c>
      <c r="L297" s="351"/>
      <c r="M297" s="409"/>
      <c r="N297" s="410"/>
      <c r="O297" s="410"/>
      <c r="P297" s="410"/>
      <c r="Q297" s="410"/>
      <c r="R297" s="410"/>
      <c r="S297" s="410"/>
      <c r="T297" s="411"/>
      <c r="AT297" s="352" t="s">
        <v>171</v>
      </c>
      <c r="AU297" s="352" t="s">
        <v>90</v>
      </c>
      <c r="AV297" s="350" t="s">
        <v>90</v>
      </c>
      <c r="AW297" s="350" t="s">
        <v>42</v>
      </c>
      <c r="AX297" s="350" t="s">
        <v>82</v>
      </c>
      <c r="AY297" s="352" t="s">
        <v>163</v>
      </c>
    </row>
    <row r="298" spans="2:51" s="350" customFormat="1" ht="13.5">
      <c r="B298" s="351"/>
      <c r="D298" s="346" t="s">
        <v>171</v>
      </c>
      <c r="E298" s="352" t="s">
        <v>5</v>
      </c>
      <c r="F298" s="353" t="s">
        <v>1052</v>
      </c>
      <c r="H298" s="354">
        <v>1.232</v>
      </c>
      <c r="L298" s="351"/>
      <c r="M298" s="409"/>
      <c r="N298" s="410"/>
      <c r="O298" s="410"/>
      <c r="P298" s="410"/>
      <c r="Q298" s="410"/>
      <c r="R298" s="410"/>
      <c r="S298" s="410"/>
      <c r="T298" s="411"/>
      <c r="AT298" s="352" t="s">
        <v>171</v>
      </c>
      <c r="AU298" s="352" t="s">
        <v>90</v>
      </c>
      <c r="AV298" s="350" t="s">
        <v>90</v>
      </c>
      <c r="AW298" s="350" t="s">
        <v>42</v>
      </c>
      <c r="AX298" s="350" t="s">
        <v>82</v>
      </c>
      <c r="AY298" s="352" t="s">
        <v>163</v>
      </c>
    </row>
    <row r="299" spans="2:51" s="355" customFormat="1" ht="13.5">
      <c r="B299" s="356"/>
      <c r="D299" s="346" t="s">
        <v>171</v>
      </c>
      <c r="E299" s="357" t="s">
        <v>5</v>
      </c>
      <c r="F299" s="358" t="s">
        <v>653</v>
      </c>
      <c r="H299" s="359">
        <v>7.73</v>
      </c>
      <c r="L299" s="356"/>
      <c r="M299" s="412"/>
      <c r="N299" s="413"/>
      <c r="O299" s="413"/>
      <c r="P299" s="413"/>
      <c r="Q299" s="413"/>
      <c r="R299" s="413"/>
      <c r="S299" s="413"/>
      <c r="T299" s="414"/>
      <c r="AT299" s="357" t="s">
        <v>171</v>
      </c>
      <c r="AU299" s="357" t="s">
        <v>90</v>
      </c>
      <c r="AV299" s="355" t="s">
        <v>93</v>
      </c>
      <c r="AW299" s="355" t="s">
        <v>42</v>
      </c>
      <c r="AX299" s="355" t="s">
        <v>82</v>
      </c>
      <c r="AY299" s="357" t="s">
        <v>163</v>
      </c>
    </row>
    <row r="300" spans="2:51" s="350" customFormat="1" ht="13.5">
      <c r="B300" s="351"/>
      <c r="D300" s="346" t="s">
        <v>171</v>
      </c>
      <c r="E300" s="352" t="s">
        <v>5</v>
      </c>
      <c r="F300" s="353" t="s">
        <v>1053</v>
      </c>
      <c r="H300" s="354">
        <v>1.401</v>
      </c>
      <c r="L300" s="351"/>
      <c r="M300" s="409"/>
      <c r="N300" s="410"/>
      <c r="O300" s="410"/>
      <c r="P300" s="410"/>
      <c r="Q300" s="410"/>
      <c r="R300" s="410"/>
      <c r="S300" s="410"/>
      <c r="T300" s="411"/>
      <c r="AT300" s="352" t="s">
        <v>171</v>
      </c>
      <c r="AU300" s="352" t="s">
        <v>90</v>
      </c>
      <c r="AV300" s="350" t="s">
        <v>90</v>
      </c>
      <c r="AW300" s="350" t="s">
        <v>42</v>
      </c>
      <c r="AX300" s="350" t="s">
        <v>82</v>
      </c>
      <c r="AY300" s="352" t="s">
        <v>163</v>
      </c>
    </row>
    <row r="301" spans="2:51" s="350" customFormat="1" ht="13.5">
      <c r="B301" s="351"/>
      <c r="D301" s="346" t="s">
        <v>171</v>
      </c>
      <c r="E301" s="352" t="s">
        <v>5</v>
      </c>
      <c r="F301" s="353" t="s">
        <v>1054</v>
      </c>
      <c r="H301" s="354">
        <v>1.232</v>
      </c>
      <c r="L301" s="351"/>
      <c r="M301" s="409"/>
      <c r="N301" s="410"/>
      <c r="O301" s="410"/>
      <c r="P301" s="410"/>
      <c r="Q301" s="410"/>
      <c r="R301" s="410"/>
      <c r="S301" s="410"/>
      <c r="T301" s="411"/>
      <c r="AT301" s="352" t="s">
        <v>171</v>
      </c>
      <c r="AU301" s="352" t="s">
        <v>90</v>
      </c>
      <c r="AV301" s="350" t="s">
        <v>90</v>
      </c>
      <c r="AW301" s="350" t="s">
        <v>42</v>
      </c>
      <c r="AX301" s="350" t="s">
        <v>82</v>
      </c>
      <c r="AY301" s="352" t="s">
        <v>163</v>
      </c>
    </row>
    <row r="302" spans="2:51" s="355" customFormat="1" ht="13.5">
      <c r="B302" s="356"/>
      <c r="D302" s="346" t="s">
        <v>171</v>
      </c>
      <c r="E302" s="357" t="s">
        <v>5</v>
      </c>
      <c r="F302" s="358" t="s">
        <v>184</v>
      </c>
      <c r="H302" s="359">
        <v>2.633</v>
      </c>
      <c r="L302" s="356"/>
      <c r="M302" s="412"/>
      <c r="N302" s="413"/>
      <c r="O302" s="413"/>
      <c r="P302" s="413"/>
      <c r="Q302" s="413"/>
      <c r="R302" s="413"/>
      <c r="S302" s="413"/>
      <c r="T302" s="414"/>
      <c r="AT302" s="357" t="s">
        <v>171</v>
      </c>
      <c r="AU302" s="357" t="s">
        <v>90</v>
      </c>
      <c r="AV302" s="355" t="s">
        <v>93</v>
      </c>
      <c r="AW302" s="355" t="s">
        <v>42</v>
      </c>
      <c r="AX302" s="355" t="s">
        <v>82</v>
      </c>
      <c r="AY302" s="357" t="s">
        <v>163</v>
      </c>
    </row>
    <row r="303" spans="2:51" s="350" customFormat="1" ht="13.5">
      <c r="B303" s="351"/>
      <c r="D303" s="346" t="s">
        <v>171</v>
      </c>
      <c r="E303" s="352" t="s">
        <v>5</v>
      </c>
      <c r="F303" s="353" t="s">
        <v>1055</v>
      </c>
      <c r="H303" s="354">
        <v>1.401</v>
      </c>
      <c r="L303" s="351"/>
      <c r="M303" s="409"/>
      <c r="N303" s="410"/>
      <c r="O303" s="410"/>
      <c r="P303" s="410"/>
      <c r="Q303" s="410"/>
      <c r="R303" s="410"/>
      <c r="S303" s="410"/>
      <c r="T303" s="411"/>
      <c r="AT303" s="352" t="s">
        <v>171</v>
      </c>
      <c r="AU303" s="352" t="s">
        <v>90</v>
      </c>
      <c r="AV303" s="350" t="s">
        <v>90</v>
      </c>
      <c r="AW303" s="350" t="s">
        <v>42</v>
      </c>
      <c r="AX303" s="350" t="s">
        <v>82</v>
      </c>
      <c r="AY303" s="352" t="s">
        <v>163</v>
      </c>
    </row>
    <row r="304" spans="2:51" s="350" customFormat="1" ht="13.5">
      <c r="B304" s="351"/>
      <c r="D304" s="346" t="s">
        <v>171</v>
      </c>
      <c r="E304" s="352" t="s">
        <v>5</v>
      </c>
      <c r="F304" s="353" t="s">
        <v>1056</v>
      </c>
      <c r="H304" s="354">
        <v>1.401</v>
      </c>
      <c r="L304" s="351"/>
      <c r="M304" s="409"/>
      <c r="N304" s="410"/>
      <c r="O304" s="410"/>
      <c r="P304" s="410"/>
      <c r="Q304" s="410"/>
      <c r="R304" s="410"/>
      <c r="S304" s="410"/>
      <c r="T304" s="411"/>
      <c r="AT304" s="352" t="s">
        <v>171</v>
      </c>
      <c r="AU304" s="352" t="s">
        <v>90</v>
      </c>
      <c r="AV304" s="350" t="s">
        <v>90</v>
      </c>
      <c r="AW304" s="350" t="s">
        <v>42</v>
      </c>
      <c r="AX304" s="350" t="s">
        <v>82</v>
      </c>
      <c r="AY304" s="352" t="s">
        <v>163</v>
      </c>
    </row>
    <row r="305" spans="2:51" s="355" customFormat="1" ht="13.5">
      <c r="B305" s="356"/>
      <c r="D305" s="346" t="s">
        <v>171</v>
      </c>
      <c r="E305" s="357" t="s">
        <v>5</v>
      </c>
      <c r="F305" s="358" t="s">
        <v>792</v>
      </c>
      <c r="H305" s="359">
        <v>2.802</v>
      </c>
      <c r="L305" s="356"/>
      <c r="M305" s="412"/>
      <c r="N305" s="413"/>
      <c r="O305" s="413"/>
      <c r="P305" s="413"/>
      <c r="Q305" s="413"/>
      <c r="R305" s="413"/>
      <c r="S305" s="413"/>
      <c r="T305" s="414"/>
      <c r="AT305" s="357" t="s">
        <v>171</v>
      </c>
      <c r="AU305" s="357" t="s">
        <v>90</v>
      </c>
      <c r="AV305" s="355" t="s">
        <v>93</v>
      </c>
      <c r="AW305" s="355" t="s">
        <v>42</v>
      </c>
      <c r="AX305" s="355" t="s">
        <v>82</v>
      </c>
      <c r="AY305" s="357" t="s">
        <v>163</v>
      </c>
    </row>
    <row r="306" spans="2:51" s="350" customFormat="1" ht="13.5">
      <c r="B306" s="351"/>
      <c r="D306" s="346" t="s">
        <v>171</v>
      </c>
      <c r="E306" s="352" t="s">
        <v>5</v>
      </c>
      <c r="F306" s="353" t="s">
        <v>1057</v>
      </c>
      <c r="H306" s="354">
        <v>1.401</v>
      </c>
      <c r="L306" s="351"/>
      <c r="M306" s="409"/>
      <c r="N306" s="410"/>
      <c r="O306" s="410"/>
      <c r="P306" s="410"/>
      <c r="Q306" s="410"/>
      <c r="R306" s="410"/>
      <c r="S306" s="410"/>
      <c r="T306" s="411"/>
      <c r="AT306" s="352" t="s">
        <v>171</v>
      </c>
      <c r="AU306" s="352" t="s">
        <v>90</v>
      </c>
      <c r="AV306" s="350" t="s">
        <v>90</v>
      </c>
      <c r="AW306" s="350" t="s">
        <v>42</v>
      </c>
      <c r="AX306" s="350" t="s">
        <v>82</v>
      </c>
      <c r="AY306" s="352" t="s">
        <v>163</v>
      </c>
    </row>
    <row r="307" spans="2:51" s="350" customFormat="1" ht="13.5">
      <c r="B307" s="351"/>
      <c r="D307" s="346" t="s">
        <v>171</v>
      </c>
      <c r="E307" s="352" t="s">
        <v>5</v>
      </c>
      <c r="F307" s="353" t="s">
        <v>1058</v>
      </c>
      <c r="H307" s="354">
        <v>1.401</v>
      </c>
      <c r="L307" s="351"/>
      <c r="M307" s="409"/>
      <c r="N307" s="410"/>
      <c r="O307" s="410"/>
      <c r="P307" s="410"/>
      <c r="Q307" s="410"/>
      <c r="R307" s="410"/>
      <c r="S307" s="410"/>
      <c r="T307" s="411"/>
      <c r="AT307" s="352" t="s">
        <v>171</v>
      </c>
      <c r="AU307" s="352" t="s">
        <v>90</v>
      </c>
      <c r="AV307" s="350" t="s">
        <v>90</v>
      </c>
      <c r="AW307" s="350" t="s">
        <v>42</v>
      </c>
      <c r="AX307" s="350" t="s">
        <v>82</v>
      </c>
      <c r="AY307" s="352" t="s">
        <v>163</v>
      </c>
    </row>
    <row r="308" spans="2:51" s="355" customFormat="1" ht="13.5">
      <c r="B308" s="356"/>
      <c r="D308" s="346" t="s">
        <v>171</v>
      </c>
      <c r="E308" s="357" t="s">
        <v>5</v>
      </c>
      <c r="F308" s="358" t="s">
        <v>963</v>
      </c>
      <c r="H308" s="359">
        <v>2.802</v>
      </c>
      <c r="L308" s="356"/>
      <c r="M308" s="412"/>
      <c r="N308" s="413"/>
      <c r="O308" s="413"/>
      <c r="P308" s="413"/>
      <c r="Q308" s="413"/>
      <c r="R308" s="413"/>
      <c r="S308" s="413"/>
      <c r="T308" s="414"/>
      <c r="AT308" s="357" t="s">
        <v>171</v>
      </c>
      <c r="AU308" s="357" t="s">
        <v>90</v>
      </c>
      <c r="AV308" s="355" t="s">
        <v>93</v>
      </c>
      <c r="AW308" s="355" t="s">
        <v>42</v>
      </c>
      <c r="AX308" s="355" t="s">
        <v>82</v>
      </c>
      <c r="AY308" s="357" t="s">
        <v>163</v>
      </c>
    </row>
    <row r="309" spans="2:51" s="360" customFormat="1" ht="13.5">
      <c r="B309" s="361"/>
      <c r="D309" s="362" t="s">
        <v>171</v>
      </c>
      <c r="E309" s="363" t="s">
        <v>5</v>
      </c>
      <c r="F309" s="364" t="s">
        <v>185</v>
      </c>
      <c r="H309" s="365">
        <v>24.23</v>
      </c>
      <c r="L309" s="361"/>
      <c r="M309" s="415"/>
      <c r="N309" s="416"/>
      <c r="O309" s="416"/>
      <c r="P309" s="416"/>
      <c r="Q309" s="416"/>
      <c r="R309" s="416"/>
      <c r="S309" s="416"/>
      <c r="T309" s="417"/>
      <c r="AT309" s="418" t="s">
        <v>171</v>
      </c>
      <c r="AU309" s="418" t="s">
        <v>90</v>
      </c>
      <c r="AV309" s="360" t="s">
        <v>96</v>
      </c>
      <c r="AW309" s="360" t="s">
        <v>42</v>
      </c>
      <c r="AX309" s="360" t="s">
        <v>44</v>
      </c>
      <c r="AY309" s="418" t="s">
        <v>163</v>
      </c>
    </row>
    <row r="310" spans="2:65" s="267" customFormat="1" ht="22.5" customHeight="1">
      <c r="B310" s="268"/>
      <c r="C310" s="338" t="s">
        <v>306</v>
      </c>
      <c r="D310" s="338" t="s">
        <v>165</v>
      </c>
      <c r="E310" s="339" t="s">
        <v>329</v>
      </c>
      <c r="F310" s="340" t="s">
        <v>330</v>
      </c>
      <c r="G310" s="341" t="s">
        <v>188</v>
      </c>
      <c r="H310" s="342">
        <v>72</v>
      </c>
      <c r="I310" s="107"/>
      <c r="J310" s="343">
        <f>ROUND(I310*H310,2)</f>
        <v>0</v>
      </c>
      <c r="K310" s="340" t="s">
        <v>169</v>
      </c>
      <c r="L310" s="268"/>
      <c r="M310" s="401" t="s">
        <v>5</v>
      </c>
      <c r="N310" s="402" t="s">
        <v>53</v>
      </c>
      <c r="O310" s="269"/>
      <c r="P310" s="403">
        <f>O310*H310</f>
        <v>0</v>
      </c>
      <c r="Q310" s="403">
        <v>1E-05</v>
      </c>
      <c r="R310" s="403">
        <f>Q310*H310</f>
        <v>0.00072</v>
      </c>
      <c r="S310" s="403">
        <v>0</v>
      </c>
      <c r="T310" s="404">
        <f>S310*H310</f>
        <v>0</v>
      </c>
      <c r="AR310" s="386" t="s">
        <v>96</v>
      </c>
      <c r="AT310" s="386" t="s">
        <v>165</v>
      </c>
      <c r="AU310" s="386" t="s">
        <v>90</v>
      </c>
      <c r="AY310" s="386" t="s">
        <v>163</v>
      </c>
      <c r="BE310" s="405">
        <f>IF(N310="základní",J310,0)</f>
        <v>0</v>
      </c>
      <c r="BF310" s="405">
        <f>IF(N310="snížená",J310,0)</f>
        <v>0</v>
      </c>
      <c r="BG310" s="405">
        <f>IF(N310="zákl. přenesená",J310,0)</f>
        <v>0</v>
      </c>
      <c r="BH310" s="405">
        <f>IF(N310="sníž. přenesená",J310,0)</f>
        <v>0</v>
      </c>
      <c r="BI310" s="405">
        <f>IF(N310="nulová",J310,0)</f>
        <v>0</v>
      </c>
      <c r="BJ310" s="386" t="s">
        <v>44</v>
      </c>
      <c r="BK310" s="405">
        <f>ROUND(I310*H310,2)</f>
        <v>0</v>
      </c>
      <c r="BL310" s="386" t="s">
        <v>96</v>
      </c>
      <c r="BM310" s="386" t="s">
        <v>1059</v>
      </c>
    </row>
    <row r="311" spans="2:47" s="267" customFormat="1" ht="175.5">
      <c r="B311" s="268"/>
      <c r="D311" s="346" t="s">
        <v>190</v>
      </c>
      <c r="F311" s="366" t="s">
        <v>287</v>
      </c>
      <c r="L311" s="268"/>
      <c r="M311" s="419"/>
      <c r="N311" s="269"/>
      <c r="O311" s="269"/>
      <c r="P311" s="269"/>
      <c r="Q311" s="269"/>
      <c r="R311" s="269"/>
      <c r="S311" s="269"/>
      <c r="T311" s="420"/>
      <c r="AT311" s="386" t="s">
        <v>190</v>
      </c>
      <c r="AU311" s="386" t="s">
        <v>90</v>
      </c>
    </row>
    <row r="312" spans="2:51" s="344" customFormat="1" ht="13.5">
      <c r="B312" s="345"/>
      <c r="D312" s="346" t="s">
        <v>171</v>
      </c>
      <c r="E312" s="347" t="s">
        <v>5</v>
      </c>
      <c r="F312" s="348" t="s">
        <v>172</v>
      </c>
      <c r="H312" s="349" t="s">
        <v>5</v>
      </c>
      <c r="L312" s="345"/>
      <c r="M312" s="406"/>
      <c r="N312" s="407"/>
      <c r="O312" s="407"/>
      <c r="P312" s="407"/>
      <c r="Q312" s="407"/>
      <c r="R312" s="407"/>
      <c r="S312" s="407"/>
      <c r="T312" s="408"/>
      <c r="AT312" s="349" t="s">
        <v>171</v>
      </c>
      <c r="AU312" s="349" t="s">
        <v>90</v>
      </c>
      <c r="AV312" s="344" t="s">
        <v>44</v>
      </c>
      <c r="AW312" s="344" t="s">
        <v>42</v>
      </c>
      <c r="AX312" s="344" t="s">
        <v>82</v>
      </c>
      <c r="AY312" s="349" t="s">
        <v>163</v>
      </c>
    </row>
    <row r="313" spans="2:51" s="344" customFormat="1" ht="13.5">
      <c r="B313" s="345"/>
      <c r="D313" s="346" t="s">
        <v>171</v>
      </c>
      <c r="E313" s="347" t="s">
        <v>5</v>
      </c>
      <c r="F313" s="348" t="s">
        <v>332</v>
      </c>
      <c r="H313" s="349" t="s">
        <v>5</v>
      </c>
      <c r="L313" s="345"/>
      <c r="M313" s="406"/>
      <c r="N313" s="407"/>
      <c r="O313" s="407"/>
      <c r="P313" s="407"/>
      <c r="Q313" s="407"/>
      <c r="R313" s="407"/>
      <c r="S313" s="407"/>
      <c r="T313" s="408"/>
      <c r="AT313" s="349" t="s">
        <v>171</v>
      </c>
      <c r="AU313" s="349" t="s">
        <v>90</v>
      </c>
      <c r="AV313" s="344" t="s">
        <v>44</v>
      </c>
      <c r="AW313" s="344" t="s">
        <v>42</v>
      </c>
      <c r="AX313" s="344" t="s">
        <v>82</v>
      </c>
      <c r="AY313" s="349" t="s">
        <v>163</v>
      </c>
    </row>
    <row r="314" spans="2:51" s="344" customFormat="1" ht="13.5">
      <c r="B314" s="345"/>
      <c r="D314" s="346" t="s">
        <v>171</v>
      </c>
      <c r="E314" s="347" t="s">
        <v>5</v>
      </c>
      <c r="F314" s="348" t="s">
        <v>957</v>
      </c>
      <c r="H314" s="349" t="s">
        <v>5</v>
      </c>
      <c r="L314" s="345"/>
      <c r="M314" s="406"/>
      <c r="N314" s="407"/>
      <c r="O314" s="407"/>
      <c r="P314" s="407"/>
      <c r="Q314" s="407"/>
      <c r="R314" s="407"/>
      <c r="S314" s="407"/>
      <c r="T314" s="408"/>
      <c r="AT314" s="349" t="s">
        <v>171</v>
      </c>
      <c r="AU314" s="349" t="s">
        <v>90</v>
      </c>
      <c r="AV314" s="344" t="s">
        <v>44</v>
      </c>
      <c r="AW314" s="344" t="s">
        <v>42</v>
      </c>
      <c r="AX314" s="344" t="s">
        <v>82</v>
      </c>
      <c r="AY314" s="349" t="s">
        <v>163</v>
      </c>
    </row>
    <row r="315" spans="2:51" s="350" customFormat="1" ht="13.5">
      <c r="B315" s="351"/>
      <c r="D315" s="346" t="s">
        <v>171</v>
      </c>
      <c r="E315" s="352" t="s">
        <v>5</v>
      </c>
      <c r="F315" s="353" t="s">
        <v>984</v>
      </c>
      <c r="H315" s="354">
        <v>24</v>
      </c>
      <c r="L315" s="351"/>
      <c r="M315" s="409"/>
      <c r="N315" s="410"/>
      <c r="O315" s="410"/>
      <c r="P315" s="410"/>
      <c r="Q315" s="410"/>
      <c r="R315" s="410"/>
      <c r="S315" s="410"/>
      <c r="T315" s="411"/>
      <c r="AT315" s="352" t="s">
        <v>171</v>
      </c>
      <c r="AU315" s="352" t="s">
        <v>90</v>
      </c>
      <c r="AV315" s="350" t="s">
        <v>90</v>
      </c>
      <c r="AW315" s="350" t="s">
        <v>42</v>
      </c>
      <c r="AX315" s="350" t="s">
        <v>82</v>
      </c>
      <c r="AY315" s="352" t="s">
        <v>163</v>
      </c>
    </row>
    <row r="316" spans="2:51" s="355" customFormat="1" ht="13.5">
      <c r="B316" s="356"/>
      <c r="D316" s="346" t="s">
        <v>171</v>
      </c>
      <c r="E316" s="357" t="s">
        <v>5</v>
      </c>
      <c r="F316" s="358" t="s">
        <v>179</v>
      </c>
      <c r="H316" s="359">
        <v>24</v>
      </c>
      <c r="L316" s="356"/>
      <c r="M316" s="412"/>
      <c r="N316" s="413"/>
      <c r="O316" s="413"/>
      <c r="P316" s="413"/>
      <c r="Q316" s="413"/>
      <c r="R316" s="413"/>
      <c r="S316" s="413"/>
      <c r="T316" s="414"/>
      <c r="AT316" s="357" t="s">
        <v>171</v>
      </c>
      <c r="AU316" s="357" t="s">
        <v>90</v>
      </c>
      <c r="AV316" s="355" t="s">
        <v>93</v>
      </c>
      <c r="AW316" s="355" t="s">
        <v>42</v>
      </c>
      <c r="AX316" s="355" t="s">
        <v>82</v>
      </c>
      <c r="AY316" s="357" t="s">
        <v>163</v>
      </c>
    </row>
    <row r="317" spans="2:51" s="344" customFormat="1" ht="13.5">
      <c r="B317" s="345"/>
      <c r="D317" s="346" t="s">
        <v>171</v>
      </c>
      <c r="E317" s="347" t="s">
        <v>5</v>
      </c>
      <c r="F317" s="348" t="s">
        <v>959</v>
      </c>
      <c r="H317" s="349" t="s">
        <v>5</v>
      </c>
      <c r="L317" s="345"/>
      <c r="M317" s="406"/>
      <c r="N317" s="407"/>
      <c r="O317" s="407"/>
      <c r="P317" s="407"/>
      <c r="Q317" s="407"/>
      <c r="R317" s="407"/>
      <c r="S317" s="407"/>
      <c r="T317" s="408"/>
      <c r="AT317" s="349" t="s">
        <v>171</v>
      </c>
      <c r="AU317" s="349" t="s">
        <v>90</v>
      </c>
      <c r="AV317" s="344" t="s">
        <v>44</v>
      </c>
      <c r="AW317" s="344" t="s">
        <v>42</v>
      </c>
      <c r="AX317" s="344" t="s">
        <v>82</v>
      </c>
      <c r="AY317" s="349" t="s">
        <v>163</v>
      </c>
    </row>
    <row r="318" spans="2:51" s="350" customFormat="1" ht="13.5">
      <c r="B318" s="351"/>
      <c r="D318" s="346" t="s">
        <v>171</v>
      </c>
      <c r="E318" s="352" t="s">
        <v>5</v>
      </c>
      <c r="F318" s="353" t="s">
        <v>984</v>
      </c>
      <c r="H318" s="354">
        <v>24</v>
      </c>
      <c r="L318" s="351"/>
      <c r="M318" s="409"/>
      <c r="N318" s="410"/>
      <c r="O318" s="410"/>
      <c r="P318" s="410"/>
      <c r="Q318" s="410"/>
      <c r="R318" s="410"/>
      <c r="S318" s="410"/>
      <c r="T318" s="411"/>
      <c r="AT318" s="352" t="s">
        <v>171</v>
      </c>
      <c r="AU318" s="352" t="s">
        <v>90</v>
      </c>
      <c r="AV318" s="350" t="s">
        <v>90</v>
      </c>
      <c r="AW318" s="350" t="s">
        <v>42</v>
      </c>
      <c r="AX318" s="350" t="s">
        <v>82</v>
      </c>
      <c r="AY318" s="352" t="s">
        <v>163</v>
      </c>
    </row>
    <row r="319" spans="2:51" s="355" customFormat="1" ht="13.5">
      <c r="B319" s="356"/>
      <c r="D319" s="346" t="s">
        <v>171</v>
      </c>
      <c r="E319" s="357" t="s">
        <v>5</v>
      </c>
      <c r="F319" s="358" t="s">
        <v>653</v>
      </c>
      <c r="H319" s="359">
        <v>24</v>
      </c>
      <c r="L319" s="356"/>
      <c r="M319" s="412"/>
      <c r="N319" s="413"/>
      <c r="O319" s="413"/>
      <c r="P319" s="413"/>
      <c r="Q319" s="413"/>
      <c r="R319" s="413"/>
      <c r="S319" s="413"/>
      <c r="T319" s="414"/>
      <c r="AT319" s="357" t="s">
        <v>171</v>
      </c>
      <c r="AU319" s="357" t="s">
        <v>90</v>
      </c>
      <c r="AV319" s="355" t="s">
        <v>93</v>
      </c>
      <c r="AW319" s="355" t="s">
        <v>42</v>
      </c>
      <c r="AX319" s="355" t="s">
        <v>82</v>
      </c>
      <c r="AY319" s="357" t="s">
        <v>163</v>
      </c>
    </row>
    <row r="320" spans="2:51" s="344" customFormat="1" ht="13.5">
      <c r="B320" s="345"/>
      <c r="D320" s="346" t="s">
        <v>171</v>
      </c>
      <c r="E320" s="347" t="s">
        <v>5</v>
      </c>
      <c r="F320" s="348" t="s">
        <v>960</v>
      </c>
      <c r="H320" s="349" t="s">
        <v>5</v>
      </c>
      <c r="L320" s="345"/>
      <c r="M320" s="406"/>
      <c r="N320" s="407"/>
      <c r="O320" s="407"/>
      <c r="P320" s="407"/>
      <c r="Q320" s="407"/>
      <c r="R320" s="407"/>
      <c r="S320" s="407"/>
      <c r="T320" s="408"/>
      <c r="AT320" s="349" t="s">
        <v>171</v>
      </c>
      <c r="AU320" s="349" t="s">
        <v>90</v>
      </c>
      <c r="AV320" s="344" t="s">
        <v>44</v>
      </c>
      <c r="AW320" s="344" t="s">
        <v>42</v>
      </c>
      <c r="AX320" s="344" t="s">
        <v>82</v>
      </c>
      <c r="AY320" s="349" t="s">
        <v>163</v>
      </c>
    </row>
    <row r="321" spans="2:51" s="350" customFormat="1" ht="13.5">
      <c r="B321" s="351"/>
      <c r="D321" s="346" t="s">
        <v>171</v>
      </c>
      <c r="E321" s="352" t="s">
        <v>5</v>
      </c>
      <c r="F321" s="353" t="s">
        <v>664</v>
      </c>
      <c r="H321" s="354">
        <v>8</v>
      </c>
      <c r="L321" s="351"/>
      <c r="M321" s="409"/>
      <c r="N321" s="410"/>
      <c r="O321" s="410"/>
      <c r="P321" s="410"/>
      <c r="Q321" s="410"/>
      <c r="R321" s="410"/>
      <c r="S321" s="410"/>
      <c r="T321" s="411"/>
      <c r="AT321" s="352" t="s">
        <v>171</v>
      </c>
      <c r="AU321" s="352" t="s">
        <v>90</v>
      </c>
      <c r="AV321" s="350" t="s">
        <v>90</v>
      </c>
      <c r="AW321" s="350" t="s">
        <v>42</v>
      </c>
      <c r="AX321" s="350" t="s">
        <v>82</v>
      </c>
      <c r="AY321" s="352" t="s">
        <v>163</v>
      </c>
    </row>
    <row r="322" spans="2:51" s="355" customFormat="1" ht="13.5">
      <c r="B322" s="356"/>
      <c r="D322" s="346" t="s">
        <v>171</v>
      </c>
      <c r="E322" s="357" t="s">
        <v>5</v>
      </c>
      <c r="F322" s="358" t="s">
        <v>184</v>
      </c>
      <c r="H322" s="359">
        <v>8</v>
      </c>
      <c r="L322" s="356"/>
      <c r="M322" s="412"/>
      <c r="N322" s="413"/>
      <c r="O322" s="413"/>
      <c r="P322" s="413"/>
      <c r="Q322" s="413"/>
      <c r="R322" s="413"/>
      <c r="S322" s="413"/>
      <c r="T322" s="414"/>
      <c r="AT322" s="357" t="s">
        <v>171</v>
      </c>
      <c r="AU322" s="357" t="s">
        <v>90</v>
      </c>
      <c r="AV322" s="355" t="s">
        <v>93</v>
      </c>
      <c r="AW322" s="355" t="s">
        <v>42</v>
      </c>
      <c r="AX322" s="355" t="s">
        <v>82</v>
      </c>
      <c r="AY322" s="357" t="s">
        <v>163</v>
      </c>
    </row>
    <row r="323" spans="2:51" s="344" customFormat="1" ht="13.5">
      <c r="B323" s="345"/>
      <c r="D323" s="346" t="s">
        <v>171</v>
      </c>
      <c r="E323" s="347" t="s">
        <v>5</v>
      </c>
      <c r="F323" s="348" t="s">
        <v>961</v>
      </c>
      <c r="H323" s="349" t="s">
        <v>5</v>
      </c>
      <c r="L323" s="345"/>
      <c r="M323" s="406"/>
      <c r="N323" s="407"/>
      <c r="O323" s="407"/>
      <c r="P323" s="407"/>
      <c r="Q323" s="407"/>
      <c r="R323" s="407"/>
      <c r="S323" s="407"/>
      <c r="T323" s="408"/>
      <c r="AT323" s="349" t="s">
        <v>171</v>
      </c>
      <c r="AU323" s="349" t="s">
        <v>90</v>
      </c>
      <c r="AV323" s="344" t="s">
        <v>44</v>
      </c>
      <c r="AW323" s="344" t="s">
        <v>42</v>
      </c>
      <c r="AX323" s="344" t="s">
        <v>82</v>
      </c>
      <c r="AY323" s="349" t="s">
        <v>163</v>
      </c>
    </row>
    <row r="324" spans="2:51" s="350" customFormat="1" ht="13.5">
      <c r="B324" s="351"/>
      <c r="D324" s="346" t="s">
        <v>171</v>
      </c>
      <c r="E324" s="352" t="s">
        <v>5</v>
      </c>
      <c r="F324" s="353" t="s">
        <v>664</v>
      </c>
      <c r="H324" s="354">
        <v>8</v>
      </c>
      <c r="L324" s="351"/>
      <c r="M324" s="409"/>
      <c r="N324" s="410"/>
      <c r="O324" s="410"/>
      <c r="P324" s="410"/>
      <c r="Q324" s="410"/>
      <c r="R324" s="410"/>
      <c r="S324" s="410"/>
      <c r="T324" s="411"/>
      <c r="AT324" s="352" t="s">
        <v>171</v>
      </c>
      <c r="AU324" s="352" t="s">
        <v>90</v>
      </c>
      <c r="AV324" s="350" t="s">
        <v>90</v>
      </c>
      <c r="AW324" s="350" t="s">
        <v>42</v>
      </c>
      <c r="AX324" s="350" t="s">
        <v>82</v>
      </c>
      <c r="AY324" s="352" t="s">
        <v>163</v>
      </c>
    </row>
    <row r="325" spans="2:51" s="355" customFormat="1" ht="13.5">
      <c r="B325" s="356"/>
      <c r="D325" s="346" t="s">
        <v>171</v>
      </c>
      <c r="E325" s="357" t="s">
        <v>5</v>
      </c>
      <c r="F325" s="358" t="s">
        <v>792</v>
      </c>
      <c r="H325" s="359">
        <v>8</v>
      </c>
      <c r="L325" s="356"/>
      <c r="M325" s="412"/>
      <c r="N325" s="413"/>
      <c r="O325" s="413"/>
      <c r="P325" s="413"/>
      <c r="Q325" s="413"/>
      <c r="R325" s="413"/>
      <c r="S325" s="413"/>
      <c r="T325" s="414"/>
      <c r="AT325" s="357" t="s">
        <v>171</v>
      </c>
      <c r="AU325" s="357" t="s">
        <v>90</v>
      </c>
      <c r="AV325" s="355" t="s">
        <v>93</v>
      </c>
      <c r="AW325" s="355" t="s">
        <v>42</v>
      </c>
      <c r="AX325" s="355" t="s">
        <v>82</v>
      </c>
      <c r="AY325" s="357" t="s">
        <v>163</v>
      </c>
    </row>
    <row r="326" spans="2:51" s="344" customFormat="1" ht="13.5">
      <c r="B326" s="345"/>
      <c r="D326" s="346" t="s">
        <v>171</v>
      </c>
      <c r="E326" s="347" t="s">
        <v>5</v>
      </c>
      <c r="F326" s="348" t="s">
        <v>962</v>
      </c>
      <c r="H326" s="349" t="s">
        <v>5</v>
      </c>
      <c r="L326" s="345"/>
      <c r="M326" s="406"/>
      <c r="N326" s="407"/>
      <c r="O326" s="407"/>
      <c r="P326" s="407"/>
      <c r="Q326" s="407"/>
      <c r="R326" s="407"/>
      <c r="S326" s="407"/>
      <c r="T326" s="408"/>
      <c r="AT326" s="349" t="s">
        <v>171</v>
      </c>
      <c r="AU326" s="349" t="s">
        <v>90</v>
      </c>
      <c r="AV326" s="344" t="s">
        <v>44</v>
      </c>
      <c r="AW326" s="344" t="s">
        <v>42</v>
      </c>
      <c r="AX326" s="344" t="s">
        <v>82</v>
      </c>
      <c r="AY326" s="349" t="s">
        <v>163</v>
      </c>
    </row>
    <row r="327" spans="2:51" s="350" customFormat="1" ht="13.5">
      <c r="B327" s="351"/>
      <c r="D327" s="346" t="s">
        <v>171</v>
      </c>
      <c r="E327" s="352" t="s">
        <v>5</v>
      </c>
      <c r="F327" s="353" t="s">
        <v>664</v>
      </c>
      <c r="H327" s="354">
        <v>8</v>
      </c>
      <c r="L327" s="351"/>
      <c r="M327" s="409"/>
      <c r="N327" s="410"/>
      <c r="O327" s="410"/>
      <c r="P327" s="410"/>
      <c r="Q327" s="410"/>
      <c r="R327" s="410"/>
      <c r="S327" s="410"/>
      <c r="T327" s="411"/>
      <c r="AT327" s="352" t="s">
        <v>171</v>
      </c>
      <c r="AU327" s="352" t="s">
        <v>90</v>
      </c>
      <c r="AV327" s="350" t="s">
        <v>90</v>
      </c>
      <c r="AW327" s="350" t="s">
        <v>42</v>
      </c>
      <c r="AX327" s="350" t="s">
        <v>82</v>
      </c>
      <c r="AY327" s="352" t="s">
        <v>163</v>
      </c>
    </row>
    <row r="328" spans="2:51" s="355" customFormat="1" ht="13.5">
      <c r="B328" s="356"/>
      <c r="D328" s="346" t="s">
        <v>171</v>
      </c>
      <c r="E328" s="357" t="s">
        <v>5</v>
      </c>
      <c r="F328" s="358" t="s">
        <v>963</v>
      </c>
      <c r="H328" s="359">
        <v>8</v>
      </c>
      <c r="L328" s="356"/>
      <c r="M328" s="412"/>
      <c r="N328" s="413"/>
      <c r="O328" s="413"/>
      <c r="P328" s="413"/>
      <c r="Q328" s="413"/>
      <c r="R328" s="413"/>
      <c r="S328" s="413"/>
      <c r="T328" s="414"/>
      <c r="AT328" s="357" t="s">
        <v>171</v>
      </c>
      <c r="AU328" s="357" t="s">
        <v>90</v>
      </c>
      <c r="AV328" s="355" t="s">
        <v>93</v>
      </c>
      <c r="AW328" s="355" t="s">
        <v>42</v>
      </c>
      <c r="AX328" s="355" t="s">
        <v>82</v>
      </c>
      <c r="AY328" s="357" t="s">
        <v>163</v>
      </c>
    </row>
    <row r="329" spans="2:51" s="360" customFormat="1" ht="13.5">
      <c r="B329" s="361"/>
      <c r="D329" s="362" t="s">
        <v>171</v>
      </c>
      <c r="E329" s="363" t="s">
        <v>5</v>
      </c>
      <c r="F329" s="364" t="s">
        <v>185</v>
      </c>
      <c r="H329" s="365">
        <v>72</v>
      </c>
      <c r="L329" s="361"/>
      <c r="M329" s="415"/>
      <c r="N329" s="416"/>
      <c r="O329" s="416"/>
      <c r="P329" s="416"/>
      <c r="Q329" s="416"/>
      <c r="R329" s="416"/>
      <c r="S329" s="416"/>
      <c r="T329" s="417"/>
      <c r="AT329" s="418" t="s">
        <v>171</v>
      </c>
      <c r="AU329" s="418" t="s">
        <v>90</v>
      </c>
      <c r="AV329" s="360" t="s">
        <v>96</v>
      </c>
      <c r="AW329" s="360" t="s">
        <v>42</v>
      </c>
      <c r="AX329" s="360" t="s">
        <v>44</v>
      </c>
      <c r="AY329" s="418" t="s">
        <v>163</v>
      </c>
    </row>
    <row r="330" spans="2:65" s="267" customFormat="1" ht="31.5" customHeight="1">
      <c r="B330" s="268"/>
      <c r="C330" s="338" t="s">
        <v>11</v>
      </c>
      <c r="D330" s="338" t="s">
        <v>165</v>
      </c>
      <c r="E330" s="339" t="s">
        <v>334</v>
      </c>
      <c r="F330" s="340" t="s">
        <v>335</v>
      </c>
      <c r="G330" s="341" t="s">
        <v>188</v>
      </c>
      <c r="H330" s="342">
        <v>13.989</v>
      </c>
      <c r="I330" s="107"/>
      <c r="J330" s="343">
        <f>ROUND(I330*H330,2)</f>
        <v>0</v>
      </c>
      <c r="K330" s="340" t="s">
        <v>169</v>
      </c>
      <c r="L330" s="268"/>
      <c r="M330" s="401" t="s">
        <v>5</v>
      </c>
      <c r="N330" s="402" t="s">
        <v>53</v>
      </c>
      <c r="O330" s="269"/>
      <c r="P330" s="403">
        <f>O330*H330</f>
        <v>0</v>
      </c>
      <c r="Q330" s="403">
        <v>0</v>
      </c>
      <c r="R330" s="403">
        <f>Q330*H330</f>
        <v>0</v>
      </c>
      <c r="S330" s="403">
        <v>0.055</v>
      </c>
      <c r="T330" s="404">
        <f>S330*H330</f>
        <v>0.769395</v>
      </c>
      <c r="AR330" s="386" t="s">
        <v>96</v>
      </c>
      <c r="AT330" s="386" t="s">
        <v>165</v>
      </c>
      <c r="AU330" s="386" t="s">
        <v>90</v>
      </c>
      <c r="AY330" s="386" t="s">
        <v>163</v>
      </c>
      <c r="BE330" s="405">
        <f>IF(N330="základní",J330,0)</f>
        <v>0</v>
      </c>
      <c r="BF330" s="405">
        <f>IF(N330="snížená",J330,0)</f>
        <v>0</v>
      </c>
      <c r="BG330" s="405">
        <f>IF(N330="zákl. přenesená",J330,0)</f>
        <v>0</v>
      </c>
      <c r="BH330" s="405">
        <f>IF(N330="sníž. přenesená",J330,0)</f>
        <v>0</v>
      </c>
      <c r="BI330" s="405">
        <f>IF(N330="nulová",J330,0)</f>
        <v>0</v>
      </c>
      <c r="BJ330" s="386" t="s">
        <v>44</v>
      </c>
      <c r="BK330" s="405">
        <f>ROUND(I330*H330,2)</f>
        <v>0</v>
      </c>
      <c r="BL330" s="386" t="s">
        <v>96</v>
      </c>
      <c r="BM330" s="386" t="s">
        <v>1060</v>
      </c>
    </row>
    <row r="331" spans="2:51" s="344" customFormat="1" ht="13.5">
      <c r="B331" s="345"/>
      <c r="D331" s="346" t="s">
        <v>171</v>
      </c>
      <c r="E331" s="347" t="s">
        <v>5</v>
      </c>
      <c r="F331" s="348" t="s">
        <v>172</v>
      </c>
      <c r="H331" s="349" t="s">
        <v>5</v>
      </c>
      <c r="L331" s="345"/>
      <c r="M331" s="406"/>
      <c r="N331" s="407"/>
      <c r="O331" s="407"/>
      <c r="P331" s="407"/>
      <c r="Q331" s="407"/>
      <c r="R331" s="407"/>
      <c r="S331" s="407"/>
      <c r="T331" s="408"/>
      <c r="AT331" s="349" t="s">
        <v>171</v>
      </c>
      <c r="AU331" s="349" t="s">
        <v>90</v>
      </c>
      <c r="AV331" s="344" t="s">
        <v>44</v>
      </c>
      <c r="AW331" s="344" t="s">
        <v>42</v>
      </c>
      <c r="AX331" s="344" t="s">
        <v>82</v>
      </c>
      <c r="AY331" s="349" t="s">
        <v>163</v>
      </c>
    </row>
    <row r="332" spans="2:51" s="344" customFormat="1" ht="13.5">
      <c r="B332" s="345"/>
      <c r="D332" s="346" t="s">
        <v>171</v>
      </c>
      <c r="E332" s="347" t="s">
        <v>5</v>
      </c>
      <c r="F332" s="348" t="s">
        <v>192</v>
      </c>
      <c r="H332" s="349" t="s">
        <v>5</v>
      </c>
      <c r="L332" s="345"/>
      <c r="M332" s="406"/>
      <c r="N332" s="407"/>
      <c r="O332" s="407"/>
      <c r="P332" s="407"/>
      <c r="Q332" s="407"/>
      <c r="R332" s="407"/>
      <c r="S332" s="407"/>
      <c r="T332" s="408"/>
      <c r="AT332" s="349" t="s">
        <v>171</v>
      </c>
      <c r="AU332" s="349" t="s">
        <v>90</v>
      </c>
      <c r="AV332" s="344" t="s">
        <v>44</v>
      </c>
      <c r="AW332" s="344" t="s">
        <v>42</v>
      </c>
      <c r="AX332" s="344" t="s">
        <v>82</v>
      </c>
      <c r="AY332" s="349" t="s">
        <v>163</v>
      </c>
    </row>
    <row r="333" spans="2:51" s="350" customFormat="1" ht="13.5">
      <c r="B333" s="351"/>
      <c r="D333" s="346" t="s">
        <v>171</v>
      </c>
      <c r="E333" s="352" t="s">
        <v>5</v>
      </c>
      <c r="F333" s="353" t="s">
        <v>965</v>
      </c>
      <c r="H333" s="354">
        <v>0.756</v>
      </c>
      <c r="L333" s="351"/>
      <c r="M333" s="409"/>
      <c r="N333" s="410"/>
      <c r="O333" s="410"/>
      <c r="P333" s="410"/>
      <c r="Q333" s="410"/>
      <c r="R333" s="410"/>
      <c r="S333" s="410"/>
      <c r="T333" s="411"/>
      <c r="AT333" s="352" t="s">
        <v>171</v>
      </c>
      <c r="AU333" s="352" t="s">
        <v>90</v>
      </c>
      <c r="AV333" s="350" t="s">
        <v>90</v>
      </c>
      <c r="AW333" s="350" t="s">
        <v>42</v>
      </c>
      <c r="AX333" s="350" t="s">
        <v>82</v>
      </c>
      <c r="AY333" s="352" t="s">
        <v>163</v>
      </c>
    </row>
    <row r="334" spans="2:51" s="350" customFormat="1" ht="13.5">
      <c r="B334" s="351"/>
      <c r="D334" s="346" t="s">
        <v>171</v>
      </c>
      <c r="E334" s="352" t="s">
        <v>5</v>
      </c>
      <c r="F334" s="353" t="s">
        <v>966</v>
      </c>
      <c r="H334" s="354">
        <v>0.809</v>
      </c>
      <c r="L334" s="351"/>
      <c r="M334" s="409"/>
      <c r="N334" s="410"/>
      <c r="O334" s="410"/>
      <c r="P334" s="410"/>
      <c r="Q334" s="410"/>
      <c r="R334" s="410"/>
      <c r="S334" s="410"/>
      <c r="T334" s="411"/>
      <c r="AT334" s="352" t="s">
        <v>171</v>
      </c>
      <c r="AU334" s="352" t="s">
        <v>90</v>
      </c>
      <c r="AV334" s="350" t="s">
        <v>90</v>
      </c>
      <c r="AW334" s="350" t="s">
        <v>42</v>
      </c>
      <c r="AX334" s="350" t="s">
        <v>82</v>
      </c>
      <c r="AY334" s="352" t="s">
        <v>163</v>
      </c>
    </row>
    <row r="335" spans="2:51" s="350" customFormat="1" ht="13.5">
      <c r="B335" s="351"/>
      <c r="D335" s="346" t="s">
        <v>171</v>
      </c>
      <c r="E335" s="352" t="s">
        <v>5</v>
      </c>
      <c r="F335" s="353" t="s">
        <v>967</v>
      </c>
      <c r="H335" s="354">
        <v>0.809</v>
      </c>
      <c r="L335" s="351"/>
      <c r="M335" s="409"/>
      <c r="N335" s="410"/>
      <c r="O335" s="410"/>
      <c r="P335" s="410"/>
      <c r="Q335" s="410"/>
      <c r="R335" s="410"/>
      <c r="S335" s="410"/>
      <c r="T335" s="411"/>
      <c r="AT335" s="352" t="s">
        <v>171</v>
      </c>
      <c r="AU335" s="352" t="s">
        <v>90</v>
      </c>
      <c r="AV335" s="350" t="s">
        <v>90</v>
      </c>
      <c r="AW335" s="350" t="s">
        <v>42</v>
      </c>
      <c r="AX335" s="350" t="s">
        <v>82</v>
      </c>
      <c r="AY335" s="352" t="s">
        <v>163</v>
      </c>
    </row>
    <row r="336" spans="2:51" s="350" customFormat="1" ht="13.5">
      <c r="B336" s="351"/>
      <c r="D336" s="346" t="s">
        <v>171</v>
      </c>
      <c r="E336" s="352" t="s">
        <v>5</v>
      </c>
      <c r="F336" s="353" t="s">
        <v>968</v>
      </c>
      <c r="H336" s="354">
        <v>0.809</v>
      </c>
      <c r="L336" s="351"/>
      <c r="M336" s="409"/>
      <c r="N336" s="410"/>
      <c r="O336" s="410"/>
      <c r="P336" s="410"/>
      <c r="Q336" s="410"/>
      <c r="R336" s="410"/>
      <c r="S336" s="410"/>
      <c r="T336" s="411"/>
      <c r="AT336" s="352" t="s">
        <v>171</v>
      </c>
      <c r="AU336" s="352" t="s">
        <v>90</v>
      </c>
      <c r="AV336" s="350" t="s">
        <v>90</v>
      </c>
      <c r="AW336" s="350" t="s">
        <v>42</v>
      </c>
      <c r="AX336" s="350" t="s">
        <v>82</v>
      </c>
      <c r="AY336" s="352" t="s">
        <v>163</v>
      </c>
    </row>
    <row r="337" spans="2:51" s="350" customFormat="1" ht="13.5">
      <c r="B337" s="351"/>
      <c r="D337" s="346" t="s">
        <v>171</v>
      </c>
      <c r="E337" s="352" t="s">
        <v>5</v>
      </c>
      <c r="F337" s="353" t="s">
        <v>969</v>
      </c>
      <c r="H337" s="354">
        <v>0.809</v>
      </c>
      <c r="L337" s="351"/>
      <c r="M337" s="409"/>
      <c r="N337" s="410"/>
      <c r="O337" s="410"/>
      <c r="P337" s="410"/>
      <c r="Q337" s="410"/>
      <c r="R337" s="410"/>
      <c r="S337" s="410"/>
      <c r="T337" s="411"/>
      <c r="AT337" s="352" t="s">
        <v>171</v>
      </c>
      <c r="AU337" s="352" t="s">
        <v>90</v>
      </c>
      <c r="AV337" s="350" t="s">
        <v>90</v>
      </c>
      <c r="AW337" s="350" t="s">
        <v>42</v>
      </c>
      <c r="AX337" s="350" t="s">
        <v>82</v>
      </c>
      <c r="AY337" s="352" t="s">
        <v>163</v>
      </c>
    </row>
    <row r="338" spans="2:51" s="350" customFormat="1" ht="13.5">
      <c r="B338" s="351"/>
      <c r="D338" s="346" t="s">
        <v>171</v>
      </c>
      <c r="E338" s="352" t="s">
        <v>5</v>
      </c>
      <c r="F338" s="353" t="s">
        <v>970</v>
      </c>
      <c r="H338" s="354">
        <v>0.779</v>
      </c>
      <c r="L338" s="351"/>
      <c r="M338" s="409"/>
      <c r="N338" s="410"/>
      <c r="O338" s="410"/>
      <c r="P338" s="410"/>
      <c r="Q338" s="410"/>
      <c r="R338" s="410"/>
      <c r="S338" s="410"/>
      <c r="T338" s="411"/>
      <c r="AT338" s="352" t="s">
        <v>171</v>
      </c>
      <c r="AU338" s="352" t="s">
        <v>90</v>
      </c>
      <c r="AV338" s="350" t="s">
        <v>90</v>
      </c>
      <c r="AW338" s="350" t="s">
        <v>42</v>
      </c>
      <c r="AX338" s="350" t="s">
        <v>82</v>
      </c>
      <c r="AY338" s="352" t="s">
        <v>163</v>
      </c>
    </row>
    <row r="339" spans="2:51" s="355" customFormat="1" ht="13.5">
      <c r="B339" s="356"/>
      <c r="D339" s="346" t="s">
        <v>171</v>
      </c>
      <c r="E339" s="357" t="s">
        <v>5</v>
      </c>
      <c r="F339" s="358" t="s">
        <v>179</v>
      </c>
      <c r="H339" s="359">
        <v>4.771</v>
      </c>
      <c r="L339" s="356"/>
      <c r="M339" s="412"/>
      <c r="N339" s="413"/>
      <c r="O339" s="413"/>
      <c r="P339" s="413"/>
      <c r="Q339" s="413"/>
      <c r="R339" s="413"/>
      <c r="S339" s="413"/>
      <c r="T339" s="414"/>
      <c r="AT339" s="357" t="s">
        <v>171</v>
      </c>
      <c r="AU339" s="357" t="s">
        <v>90</v>
      </c>
      <c r="AV339" s="355" t="s">
        <v>93</v>
      </c>
      <c r="AW339" s="355" t="s">
        <v>42</v>
      </c>
      <c r="AX339" s="355" t="s">
        <v>82</v>
      </c>
      <c r="AY339" s="357" t="s">
        <v>163</v>
      </c>
    </row>
    <row r="340" spans="2:51" s="350" customFormat="1" ht="13.5">
      <c r="B340" s="351"/>
      <c r="D340" s="346" t="s">
        <v>171</v>
      </c>
      <c r="E340" s="352" t="s">
        <v>5</v>
      </c>
      <c r="F340" s="353" t="s">
        <v>971</v>
      </c>
      <c r="H340" s="354">
        <v>0.809</v>
      </c>
      <c r="L340" s="351"/>
      <c r="M340" s="409"/>
      <c r="N340" s="410"/>
      <c r="O340" s="410"/>
      <c r="P340" s="410"/>
      <c r="Q340" s="410"/>
      <c r="R340" s="410"/>
      <c r="S340" s="410"/>
      <c r="T340" s="411"/>
      <c r="AT340" s="352" t="s">
        <v>171</v>
      </c>
      <c r="AU340" s="352" t="s">
        <v>90</v>
      </c>
      <c r="AV340" s="350" t="s">
        <v>90</v>
      </c>
      <c r="AW340" s="350" t="s">
        <v>42</v>
      </c>
      <c r="AX340" s="350" t="s">
        <v>82</v>
      </c>
      <c r="AY340" s="352" t="s">
        <v>163</v>
      </c>
    </row>
    <row r="341" spans="2:51" s="350" customFormat="1" ht="13.5">
      <c r="B341" s="351"/>
      <c r="D341" s="346" t="s">
        <v>171</v>
      </c>
      <c r="E341" s="352" t="s">
        <v>5</v>
      </c>
      <c r="F341" s="353" t="s">
        <v>972</v>
      </c>
      <c r="H341" s="354">
        <v>0.809</v>
      </c>
      <c r="L341" s="351"/>
      <c r="M341" s="409"/>
      <c r="N341" s="410"/>
      <c r="O341" s="410"/>
      <c r="P341" s="410"/>
      <c r="Q341" s="410"/>
      <c r="R341" s="410"/>
      <c r="S341" s="410"/>
      <c r="T341" s="411"/>
      <c r="AT341" s="352" t="s">
        <v>171</v>
      </c>
      <c r="AU341" s="352" t="s">
        <v>90</v>
      </c>
      <c r="AV341" s="350" t="s">
        <v>90</v>
      </c>
      <c r="AW341" s="350" t="s">
        <v>42</v>
      </c>
      <c r="AX341" s="350" t="s">
        <v>82</v>
      </c>
      <c r="AY341" s="352" t="s">
        <v>163</v>
      </c>
    </row>
    <row r="342" spans="2:51" s="350" customFormat="1" ht="13.5">
      <c r="B342" s="351"/>
      <c r="D342" s="346" t="s">
        <v>171</v>
      </c>
      <c r="E342" s="352" t="s">
        <v>5</v>
      </c>
      <c r="F342" s="353" t="s">
        <v>973</v>
      </c>
      <c r="H342" s="354">
        <v>0.711</v>
      </c>
      <c r="L342" s="351"/>
      <c r="M342" s="409"/>
      <c r="N342" s="410"/>
      <c r="O342" s="410"/>
      <c r="P342" s="410"/>
      <c r="Q342" s="410"/>
      <c r="R342" s="410"/>
      <c r="S342" s="410"/>
      <c r="T342" s="411"/>
      <c r="AT342" s="352" t="s">
        <v>171</v>
      </c>
      <c r="AU342" s="352" t="s">
        <v>90</v>
      </c>
      <c r="AV342" s="350" t="s">
        <v>90</v>
      </c>
      <c r="AW342" s="350" t="s">
        <v>42</v>
      </c>
      <c r="AX342" s="350" t="s">
        <v>82</v>
      </c>
      <c r="AY342" s="352" t="s">
        <v>163</v>
      </c>
    </row>
    <row r="343" spans="2:51" s="350" customFormat="1" ht="13.5">
      <c r="B343" s="351"/>
      <c r="D343" s="346" t="s">
        <v>171</v>
      </c>
      <c r="E343" s="352" t="s">
        <v>5</v>
      </c>
      <c r="F343" s="353" t="s">
        <v>974</v>
      </c>
      <c r="H343" s="354">
        <v>0.711</v>
      </c>
      <c r="L343" s="351"/>
      <c r="M343" s="409"/>
      <c r="N343" s="410"/>
      <c r="O343" s="410"/>
      <c r="P343" s="410"/>
      <c r="Q343" s="410"/>
      <c r="R343" s="410"/>
      <c r="S343" s="410"/>
      <c r="T343" s="411"/>
      <c r="AT343" s="352" t="s">
        <v>171</v>
      </c>
      <c r="AU343" s="352" t="s">
        <v>90</v>
      </c>
      <c r="AV343" s="350" t="s">
        <v>90</v>
      </c>
      <c r="AW343" s="350" t="s">
        <v>42</v>
      </c>
      <c r="AX343" s="350" t="s">
        <v>82</v>
      </c>
      <c r="AY343" s="352" t="s">
        <v>163</v>
      </c>
    </row>
    <row r="344" spans="2:51" s="350" customFormat="1" ht="13.5">
      <c r="B344" s="351"/>
      <c r="D344" s="346" t="s">
        <v>171</v>
      </c>
      <c r="E344" s="352" t="s">
        <v>5</v>
      </c>
      <c r="F344" s="353" t="s">
        <v>975</v>
      </c>
      <c r="H344" s="354">
        <v>0.711</v>
      </c>
      <c r="L344" s="351"/>
      <c r="M344" s="409"/>
      <c r="N344" s="410"/>
      <c r="O344" s="410"/>
      <c r="P344" s="410"/>
      <c r="Q344" s="410"/>
      <c r="R344" s="410"/>
      <c r="S344" s="410"/>
      <c r="T344" s="411"/>
      <c r="AT344" s="352" t="s">
        <v>171</v>
      </c>
      <c r="AU344" s="352" t="s">
        <v>90</v>
      </c>
      <c r="AV344" s="350" t="s">
        <v>90</v>
      </c>
      <c r="AW344" s="350" t="s">
        <v>42</v>
      </c>
      <c r="AX344" s="350" t="s">
        <v>82</v>
      </c>
      <c r="AY344" s="352" t="s">
        <v>163</v>
      </c>
    </row>
    <row r="345" spans="2:51" s="350" customFormat="1" ht="13.5">
      <c r="B345" s="351"/>
      <c r="D345" s="346" t="s">
        <v>171</v>
      </c>
      <c r="E345" s="352" t="s">
        <v>5</v>
      </c>
      <c r="F345" s="353" t="s">
        <v>976</v>
      </c>
      <c r="H345" s="354">
        <v>0.711</v>
      </c>
      <c r="L345" s="351"/>
      <c r="M345" s="409"/>
      <c r="N345" s="410"/>
      <c r="O345" s="410"/>
      <c r="P345" s="410"/>
      <c r="Q345" s="410"/>
      <c r="R345" s="410"/>
      <c r="S345" s="410"/>
      <c r="T345" s="411"/>
      <c r="AT345" s="352" t="s">
        <v>171</v>
      </c>
      <c r="AU345" s="352" t="s">
        <v>90</v>
      </c>
      <c r="AV345" s="350" t="s">
        <v>90</v>
      </c>
      <c r="AW345" s="350" t="s">
        <v>42</v>
      </c>
      <c r="AX345" s="350" t="s">
        <v>82</v>
      </c>
      <c r="AY345" s="352" t="s">
        <v>163</v>
      </c>
    </row>
    <row r="346" spans="2:51" s="355" customFormat="1" ht="13.5">
      <c r="B346" s="356"/>
      <c r="D346" s="346" t="s">
        <v>171</v>
      </c>
      <c r="E346" s="357" t="s">
        <v>5</v>
      </c>
      <c r="F346" s="358" t="s">
        <v>653</v>
      </c>
      <c r="H346" s="359">
        <v>4.462</v>
      </c>
      <c r="L346" s="356"/>
      <c r="M346" s="412"/>
      <c r="N346" s="413"/>
      <c r="O346" s="413"/>
      <c r="P346" s="413"/>
      <c r="Q346" s="413"/>
      <c r="R346" s="413"/>
      <c r="S346" s="413"/>
      <c r="T346" s="414"/>
      <c r="AT346" s="357" t="s">
        <v>171</v>
      </c>
      <c r="AU346" s="357" t="s">
        <v>90</v>
      </c>
      <c r="AV346" s="355" t="s">
        <v>93</v>
      </c>
      <c r="AW346" s="355" t="s">
        <v>42</v>
      </c>
      <c r="AX346" s="355" t="s">
        <v>82</v>
      </c>
      <c r="AY346" s="357" t="s">
        <v>163</v>
      </c>
    </row>
    <row r="347" spans="2:51" s="350" customFormat="1" ht="13.5">
      <c r="B347" s="351"/>
      <c r="D347" s="346" t="s">
        <v>171</v>
      </c>
      <c r="E347" s="352" t="s">
        <v>5</v>
      </c>
      <c r="F347" s="353" t="s">
        <v>977</v>
      </c>
      <c r="H347" s="354">
        <v>0.809</v>
      </c>
      <c r="L347" s="351"/>
      <c r="M347" s="409"/>
      <c r="N347" s="410"/>
      <c r="O347" s="410"/>
      <c r="P347" s="410"/>
      <c r="Q347" s="410"/>
      <c r="R347" s="410"/>
      <c r="S347" s="410"/>
      <c r="T347" s="411"/>
      <c r="AT347" s="352" t="s">
        <v>171</v>
      </c>
      <c r="AU347" s="352" t="s">
        <v>90</v>
      </c>
      <c r="AV347" s="350" t="s">
        <v>90</v>
      </c>
      <c r="AW347" s="350" t="s">
        <v>42</v>
      </c>
      <c r="AX347" s="350" t="s">
        <v>82</v>
      </c>
      <c r="AY347" s="352" t="s">
        <v>163</v>
      </c>
    </row>
    <row r="348" spans="2:51" s="350" customFormat="1" ht="13.5">
      <c r="B348" s="351"/>
      <c r="D348" s="346" t="s">
        <v>171</v>
      </c>
      <c r="E348" s="352" t="s">
        <v>5</v>
      </c>
      <c r="F348" s="353" t="s">
        <v>978</v>
      </c>
      <c r="H348" s="354">
        <v>0.711</v>
      </c>
      <c r="L348" s="351"/>
      <c r="M348" s="409"/>
      <c r="N348" s="410"/>
      <c r="O348" s="410"/>
      <c r="P348" s="410"/>
      <c r="Q348" s="410"/>
      <c r="R348" s="410"/>
      <c r="S348" s="410"/>
      <c r="T348" s="411"/>
      <c r="AT348" s="352" t="s">
        <v>171</v>
      </c>
      <c r="AU348" s="352" t="s">
        <v>90</v>
      </c>
      <c r="AV348" s="350" t="s">
        <v>90</v>
      </c>
      <c r="AW348" s="350" t="s">
        <v>42</v>
      </c>
      <c r="AX348" s="350" t="s">
        <v>82</v>
      </c>
      <c r="AY348" s="352" t="s">
        <v>163</v>
      </c>
    </row>
    <row r="349" spans="2:51" s="355" customFormat="1" ht="13.5">
      <c r="B349" s="356"/>
      <c r="D349" s="346" t="s">
        <v>171</v>
      </c>
      <c r="E349" s="357" t="s">
        <v>5</v>
      </c>
      <c r="F349" s="358" t="s">
        <v>184</v>
      </c>
      <c r="H349" s="359">
        <v>1.52</v>
      </c>
      <c r="L349" s="356"/>
      <c r="M349" s="412"/>
      <c r="N349" s="413"/>
      <c r="O349" s="413"/>
      <c r="P349" s="413"/>
      <c r="Q349" s="413"/>
      <c r="R349" s="413"/>
      <c r="S349" s="413"/>
      <c r="T349" s="414"/>
      <c r="AT349" s="357" t="s">
        <v>171</v>
      </c>
      <c r="AU349" s="357" t="s">
        <v>90</v>
      </c>
      <c r="AV349" s="355" t="s">
        <v>93</v>
      </c>
      <c r="AW349" s="355" t="s">
        <v>42</v>
      </c>
      <c r="AX349" s="355" t="s">
        <v>82</v>
      </c>
      <c r="AY349" s="357" t="s">
        <v>163</v>
      </c>
    </row>
    <row r="350" spans="2:51" s="350" customFormat="1" ht="13.5">
      <c r="B350" s="351"/>
      <c r="D350" s="346" t="s">
        <v>171</v>
      </c>
      <c r="E350" s="352" t="s">
        <v>5</v>
      </c>
      <c r="F350" s="353" t="s">
        <v>979</v>
      </c>
      <c r="H350" s="354">
        <v>0.809</v>
      </c>
      <c r="L350" s="351"/>
      <c r="M350" s="409"/>
      <c r="N350" s="410"/>
      <c r="O350" s="410"/>
      <c r="P350" s="410"/>
      <c r="Q350" s="410"/>
      <c r="R350" s="410"/>
      <c r="S350" s="410"/>
      <c r="T350" s="411"/>
      <c r="AT350" s="352" t="s">
        <v>171</v>
      </c>
      <c r="AU350" s="352" t="s">
        <v>90</v>
      </c>
      <c r="AV350" s="350" t="s">
        <v>90</v>
      </c>
      <c r="AW350" s="350" t="s">
        <v>42</v>
      </c>
      <c r="AX350" s="350" t="s">
        <v>82</v>
      </c>
      <c r="AY350" s="352" t="s">
        <v>163</v>
      </c>
    </row>
    <row r="351" spans="2:51" s="350" customFormat="1" ht="13.5">
      <c r="B351" s="351"/>
      <c r="D351" s="346" t="s">
        <v>171</v>
      </c>
      <c r="E351" s="352" t="s">
        <v>5</v>
      </c>
      <c r="F351" s="353" t="s">
        <v>980</v>
      </c>
      <c r="H351" s="354">
        <v>0.809</v>
      </c>
      <c r="L351" s="351"/>
      <c r="M351" s="409"/>
      <c r="N351" s="410"/>
      <c r="O351" s="410"/>
      <c r="P351" s="410"/>
      <c r="Q351" s="410"/>
      <c r="R351" s="410"/>
      <c r="S351" s="410"/>
      <c r="T351" s="411"/>
      <c r="AT351" s="352" t="s">
        <v>171</v>
      </c>
      <c r="AU351" s="352" t="s">
        <v>90</v>
      </c>
      <c r="AV351" s="350" t="s">
        <v>90</v>
      </c>
      <c r="AW351" s="350" t="s">
        <v>42</v>
      </c>
      <c r="AX351" s="350" t="s">
        <v>82</v>
      </c>
      <c r="AY351" s="352" t="s">
        <v>163</v>
      </c>
    </row>
    <row r="352" spans="2:51" s="355" customFormat="1" ht="13.5">
      <c r="B352" s="356"/>
      <c r="D352" s="346" t="s">
        <v>171</v>
      </c>
      <c r="E352" s="357" t="s">
        <v>5</v>
      </c>
      <c r="F352" s="358" t="s">
        <v>792</v>
      </c>
      <c r="H352" s="359">
        <v>1.618</v>
      </c>
      <c r="L352" s="356"/>
      <c r="M352" s="412"/>
      <c r="N352" s="413"/>
      <c r="O352" s="413"/>
      <c r="P352" s="413"/>
      <c r="Q352" s="413"/>
      <c r="R352" s="413"/>
      <c r="S352" s="413"/>
      <c r="T352" s="414"/>
      <c r="AT352" s="357" t="s">
        <v>171</v>
      </c>
      <c r="AU352" s="357" t="s">
        <v>90</v>
      </c>
      <c r="AV352" s="355" t="s">
        <v>93</v>
      </c>
      <c r="AW352" s="355" t="s">
        <v>42</v>
      </c>
      <c r="AX352" s="355" t="s">
        <v>82</v>
      </c>
      <c r="AY352" s="357" t="s">
        <v>163</v>
      </c>
    </row>
    <row r="353" spans="2:51" s="350" customFormat="1" ht="13.5">
      <c r="B353" s="351"/>
      <c r="D353" s="346" t="s">
        <v>171</v>
      </c>
      <c r="E353" s="352" t="s">
        <v>5</v>
      </c>
      <c r="F353" s="353" t="s">
        <v>981</v>
      </c>
      <c r="H353" s="354">
        <v>0.809</v>
      </c>
      <c r="L353" s="351"/>
      <c r="M353" s="409"/>
      <c r="N353" s="410"/>
      <c r="O353" s="410"/>
      <c r="P353" s="410"/>
      <c r="Q353" s="410"/>
      <c r="R353" s="410"/>
      <c r="S353" s="410"/>
      <c r="T353" s="411"/>
      <c r="AT353" s="352" t="s">
        <v>171</v>
      </c>
      <c r="AU353" s="352" t="s">
        <v>90</v>
      </c>
      <c r="AV353" s="350" t="s">
        <v>90</v>
      </c>
      <c r="AW353" s="350" t="s">
        <v>42</v>
      </c>
      <c r="AX353" s="350" t="s">
        <v>82</v>
      </c>
      <c r="AY353" s="352" t="s">
        <v>163</v>
      </c>
    </row>
    <row r="354" spans="2:51" s="350" customFormat="1" ht="13.5">
      <c r="B354" s="351"/>
      <c r="D354" s="346" t="s">
        <v>171</v>
      </c>
      <c r="E354" s="352" t="s">
        <v>5</v>
      </c>
      <c r="F354" s="353" t="s">
        <v>982</v>
      </c>
      <c r="H354" s="354">
        <v>0.809</v>
      </c>
      <c r="L354" s="351"/>
      <c r="M354" s="409"/>
      <c r="N354" s="410"/>
      <c r="O354" s="410"/>
      <c r="P354" s="410"/>
      <c r="Q354" s="410"/>
      <c r="R354" s="410"/>
      <c r="S354" s="410"/>
      <c r="T354" s="411"/>
      <c r="AT354" s="352" t="s">
        <v>171</v>
      </c>
      <c r="AU354" s="352" t="s">
        <v>90</v>
      </c>
      <c r="AV354" s="350" t="s">
        <v>90</v>
      </c>
      <c r="AW354" s="350" t="s">
        <v>42</v>
      </c>
      <c r="AX354" s="350" t="s">
        <v>82</v>
      </c>
      <c r="AY354" s="352" t="s">
        <v>163</v>
      </c>
    </row>
    <row r="355" spans="2:51" s="355" customFormat="1" ht="13.5">
      <c r="B355" s="356"/>
      <c r="D355" s="346" t="s">
        <v>171</v>
      </c>
      <c r="E355" s="357" t="s">
        <v>5</v>
      </c>
      <c r="F355" s="358" t="s">
        <v>963</v>
      </c>
      <c r="H355" s="359">
        <v>1.618</v>
      </c>
      <c r="L355" s="356"/>
      <c r="M355" s="412"/>
      <c r="N355" s="413"/>
      <c r="O355" s="413"/>
      <c r="P355" s="413"/>
      <c r="Q355" s="413"/>
      <c r="R355" s="413"/>
      <c r="S355" s="413"/>
      <c r="T355" s="414"/>
      <c r="AT355" s="357" t="s">
        <v>171</v>
      </c>
      <c r="AU355" s="357" t="s">
        <v>90</v>
      </c>
      <c r="AV355" s="355" t="s">
        <v>93</v>
      </c>
      <c r="AW355" s="355" t="s">
        <v>42</v>
      </c>
      <c r="AX355" s="355" t="s">
        <v>82</v>
      </c>
      <c r="AY355" s="357" t="s">
        <v>163</v>
      </c>
    </row>
    <row r="356" spans="2:51" s="360" customFormat="1" ht="13.5">
      <c r="B356" s="361"/>
      <c r="D356" s="362" t="s">
        <v>171</v>
      </c>
      <c r="E356" s="363" t="s">
        <v>5</v>
      </c>
      <c r="F356" s="364" t="s">
        <v>185</v>
      </c>
      <c r="H356" s="365">
        <v>13.989</v>
      </c>
      <c r="L356" s="361"/>
      <c r="M356" s="415"/>
      <c r="N356" s="416"/>
      <c r="O356" s="416"/>
      <c r="P356" s="416"/>
      <c r="Q356" s="416"/>
      <c r="R356" s="416"/>
      <c r="S356" s="416"/>
      <c r="T356" s="417"/>
      <c r="AT356" s="418" t="s">
        <v>171</v>
      </c>
      <c r="AU356" s="418" t="s">
        <v>90</v>
      </c>
      <c r="AV356" s="360" t="s">
        <v>96</v>
      </c>
      <c r="AW356" s="360" t="s">
        <v>42</v>
      </c>
      <c r="AX356" s="360" t="s">
        <v>44</v>
      </c>
      <c r="AY356" s="418" t="s">
        <v>163</v>
      </c>
    </row>
    <row r="357" spans="2:65" s="267" customFormat="1" ht="31.5" customHeight="1">
      <c r="B357" s="268"/>
      <c r="C357" s="338" t="s">
        <v>333</v>
      </c>
      <c r="D357" s="338" t="s">
        <v>165</v>
      </c>
      <c r="E357" s="339" t="s">
        <v>338</v>
      </c>
      <c r="F357" s="340" t="s">
        <v>339</v>
      </c>
      <c r="G357" s="341" t="s">
        <v>188</v>
      </c>
      <c r="H357" s="342">
        <v>7.88</v>
      </c>
      <c r="I357" s="107"/>
      <c r="J357" s="343">
        <f>ROUND(I357*H357,2)</f>
        <v>0</v>
      </c>
      <c r="K357" s="340" t="s">
        <v>169</v>
      </c>
      <c r="L357" s="268"/>
      <c r="M357" s="401" t="s">
        <v>5</v>
      </c>
      <c r="N357" s="402" t="s">
        <v>53</v>
      </c>
      <c r="O357" s="269"/>
      <c r="P357" s="403">
        <f>O357*H357</f>
        <v>0</v>
      </c>
      <c r="Q357" s="403">
        <v>0</v>
      </c>
      <c r="R357" s="403">
        <f>Q357*H357</f>
        <v>0</v>
      </c>
      <c r="S357" s="403">
        <v>0.076</v>
      </c>
      <c r="T357" s="404">
        <f>S357*H357</f>
        <v>0.59888</v>
      </c>
      <c r="AR357" s="386" t="s">
        <v>96</v>
      </c>
      <c r="AT357" s="386" t="s">
        <v>165</v>
      </c>
      <c r="AU357" s="386" t="s">
        <v>90</v>
      </c>
      <c r="AY357" s="386" t="s">
        <v>163</v>
      </c>
      <c r="BE357" s="405">
        <f>IF(N357="základní",J357,0)</f>
        <v>0</v>
      </c>
      <c r="BF357" s="405">
        <f>IF(N357="snížená",J357,0)</f>
        <v>0</v>
      </c>
      <c r="BG357" s="405">
        <f>IF(N357="zákl. přenesená",J357,0)</f>
        <v>0</v>
      </c>
      <c r="BH357" s="405">
        <f>IF(N357="sníž. přenesená",J357,0)</f>
        <v>0</v>
      </c>
      <c r="BI357" s="405">
        <f>IF(N357="nulová",J357,0)</f>
        <v>0</v>
      </c>
      <c r="BJ357" s="386" t="s">
        <v>44</v>
      </c>
      <c r="BK357" s="405">
        <f>ROUND(I357*H357,2)</f>
        <v>0</v>
      </c>
      <c r="BL357" s="386" t="s">
        <v>96</v>
      </c>
      <c r="BM357" s="386" t="s">
        <v>1061</v>
      </c>
    </row>
    <row r="358" spans="2:47" s="267" customFormat="1" ht="40.5">
      <c r="B358" s="268"/>
      <c r="D358" s="346" t="s">
        <v>190</v>
      </c>
      <c r="F358" s="366" t="s">
        <v>341</v>
      </c>
      <c r="L358" s="268"/>
      <c r="M358" s="419"/>
      <c r="N358" s="269"/>
      <c r="O358" s="269"/>
      <c r="P358" s="269"/>
      <c r="Q358" s="269"/>
      <c r="R358" s="269"/>
      <c r="S358" s="269"/>
      <c r="T358" s="420"/>
      <c r="AT358" s="386" t="s">
        <v>190</v>
      </c>
      <c r="AU358" s="386" t="s">
        <v>90</v>
      </c>
    </row>
    <row r="359" spans="2:51" s="344" customFormat="1" ht="13.5">
      <c r="B359" s="345"/>
      <c r="D359" s="346" t="s">
        <v>171</v>
      </c>
      <c r="E359" s="347" t="s">
        <v>5</v>
      </c>
      <c r="F359" s="348" t="s">
        <v>172</v>
      </c>
      <c r="H359" s="349" t="s">
        <v>5</v>
      </c>
      <c r="L359" s="345"/>
      <c r="M359" s="406"/>
      <c r="N359" s="407"/>
      <c r="O359" s="407"/>
      <c r="P359" s="407"/>
      <c r="Q359" s="407"/>
      <c r="R359" s="407"/>
      <c r="S359" s="407"/>
      <c r="T359" s="408"/>
      <c r="AT359" s="349" t="s">
        <v>171</v>
      </c>
      <c r="AU359" s="349" t="s">
        <v>90</v>
      </c>
      <c r="AV359" s="344" t="s">
        <v>44</v>
      </c>
      <c r="AW359" s="344" t="s">
        <v>42</v>
      </c>
      <c r="AX359" s="344" t="s">
        <v>82</v>
      </c>
      <c r="AY359" s="349" t="s">
        <v>163</v>
      </c>
    </row>
    <row r="360" spans="2:51" s="350" customFormat="1" ht="13.5">
      <c r="B360" s="351"/>
      <c r="D360" s="346" t="s">
        <v>171</v>
      </c>
      <c r="E360" s="352" t="s">
        <v>5</v>
      </c>
      <c r="F360" s="353" t="s">
        <v>1030</v>
      </c>
      <c r="H360" s="354">
        <v>1.576</v>
      </c>
      <c r="L360" s="351"/>
      <c r="M360" s="409"/>
      <c r="N360" s="410"/>
      <c r="O360" s="410"/>
      <c r="P360" s="410"/>
      <c r="Q360" s="410"/>
      <c r="R360" s="410"/>
      <c r="S360" s="410"/>
      <c r="T360" s="411"/>
      <c r="AT360" s="352" t="s">
        <v>171</v>
      </c>
      <c r="AU360" s="352" t="s">
        <v>90</v>
      </c>
      <c r="AV360" s="350" t="s">
        <v>90</v>
      </c>
      <c r="AW360" s="350" t="s">
        <v>42</v>
      </c>
      <c r="AX360" s="350" t="s">
        <v>82</v>
      </c>
      <c r="AY360" s="352" t="s">
        <v>163</v>
      </c>
    </row>
    <row r="361" spans="2:51" s="350" customFormat="1" ht="13.5">
      <c r="B361" s="351"/>
      <c r="D361" s="346" t="s">
        <v>171</v>
      </c>
      <c r="E361" s="352" t="s">
        <v>5</v>
      </c>
      <c r="F361" s="353" t="s">
        <v>1031</v>
      </c>
      <c r="H361" s="354">
        <v>1.576</v>
      </c>
      <c r="L361" s="351"/>
      <c r="M361" s="409"/>
      <c r="N361" s="410"/>
      <c r="O361" s="410"/>
      <c r="P361" s="410"/>
      <c r="Q361" s="410"/>
      <c r="R361" s="410"/>
      <c r="S361" s="410"/>
      <c r="T361" s="411"/>
      <c r="AT361" s="352" t="s">
        <v>171</v>
      </c>
      <c r="AU361" s="352" t="s">
        <v>90</v>
      </c>
      <c r="AV361" s="350" t="s">
        <v>90</v>
      </c>
      <c r="AW361" s="350" t="s">
        <v>42</v>
      </c>
      <c r="AX361" s="350" t="s">
        <v>82</v>
      </c>
      <c r="AY361" s="352" t="s">
        <v>163</v>
      </c>
    </row>
    <row r="362" spans="2:51" s="350" customFormat="1" ht="13.5">
      <c r="B362" s="351"/>
      <c r="D362" s="346" t="s">
        <v>171</v>
      </c>
      <c r="E362" s="352" t="s">
        <v>5</v>
      </c>
      <c r="F362" s="353" t="s">
        <v>1032</v>
      </c>
      <c r="H362" s="354">
        <v>1.576</v>
      </c>
      <c r="L362" s="351"/>
      <c r="M362" s="409"/>
      <c r="N362" s="410"/>
      <c r="O362" s="410"/>
      <c r="P362" s="410"/>
      <c r="Q362" s="410"/>
      <c r="R362" s="410"/>
      <c r="S362" s="410"/>
      <c r="T362" s="411"/>
      <c r="AT362" s="352" t="s">
        <v>171</v>
      </c>
      <c r="AU362" s="352" t="s">
        <v>90</v>
      </c>
      <c r="AV362" s="350" t="s">
        <v>90</v>
      </c>
      <c r="AW362" s="350" t="s">
        <v>42</v>
      </c>
      <c r="AX362" s="350" t="s">
        <v>82</v>
      </c>
      <c r="AY362" s="352" t="s">
        <v>163</v>
      </c>
    </row>
    <row r="363" spans="2:51" s="350" customFormat="1" ht="13.5">
      <c r="B363" s="351"/>
      <c r="D363" s="346" t="s">
        <v>171</v>
      </c>
      <c r="E363" s="352" t="s">
        <v>5</v>
      </c>
      <c r="F363" s="353" t="s">
        <v>1033</v>
      </c>
      <c r="H363" s="354">
        <v>1.576</v>
      </c>
      <c r="L363" s="351"/>
      <c r="M363" s="409"/>
      <c r="N363" s="410"/>
      <c r="O363" s="410"/>
      <c r="P363" s="410"/>
      <c r="Q363" s="410"/>
      <c r="R363" s="410"/>
      <c r="S363" s="410"/>
      <c r="T363" s="411"/>
      <c r="AT363" s="352" t="s">
        <v>171</v>
      </c>
      <c r="AU363" s="352" t="s">
        <v>90</v>
      </c>
      <c r="AV363" s="350" t="s">
        <v>90</v>
      </c>
      <c r="AW363" s="350" t="s">
        <v>42</v>
      </c>
      <c r="AX363" s="350" t="s">
        <v>82</v>
      </c>
      <c r="AY363" s="352" t="s">
        <v>163</v>
      </c>
    </row>
    <row r="364" spans="2:51" s="355" customFormat="1" ht="13.5">
      <c r="B364" s="356"/>
      <c r="D364" s="346" t="s">
        <v>171</v>
      </c>
      <c r="E364" s="357" t="s">
        <v>5</v>
      </c>
      <c r="F364" s="358" t="s">
        <v>653</v>
      </c>
      <c r="H364" s="359">
        <v>6.304</v>
      </c>
      <c r="L364" s="356"/>
      <c r="M364" s="412"/>
      <c r="N364" s="413"/>
      <c r="O364" s="413"/>
      <c r="P364" s="413"/>
      <c r="Q364" s="413"/>
      <c r="R364" s="413"/>
      <c r="S364" s="413"/>
      <c r="T364" s="414"/>
      <c r="AT364" s="357" t="s">
        <v>171</v>
      </c>
      <c r="AU364" s="357" t="s">
        <v>90</v>
      </c>
      <c r="AV364" s="355" t="s">
        <v>93</v>
      </c>
      <c r="AW364" s="355" t="s">
        <v>42</v>
      </c>
      <c r="AX364" s="355" t="s">
        <v>82</v>
      </c>
      <c r="AY364" s="357" t="s">
        <v>163</v>
      </c>
    </row>
    <row r="365" spans="2:51" s="350" customFormat="1" ht="13.5">
      <c r="B365" s="351"/>
      <c r="D365" s="346" t="s">
        <v>171</v>
      </c>
      <c r="E365" s="352" t="s">
        <v>5</v>
      </c>
      <c r="F365" s="353" t="s">
        <v>1035</v>
      </c>
      <c r="H365" s="354">
        <v>1.576</v>
      </c>
      <c r="L365" s="351"/>
      <c r="M365" s="409"/>
      <c r="N365" s="410"/>
      <c r="O365" s="410"/>
      <c r="P365" s="410"/>
      <c r="Q365" s="410"/>
      <c r="R365" s="410"/>
      <c r="S365" s="410"/>
      <c r="T365" s="411"/>
      <c r="AT365" s="352" t="s">
        <v>171</v>
      </c>
      <c r="AU365" s="352" t="s">
        <v>90</v>
      </c>
      <c r="AV365" s="350" t="s">
        <v>90</v>
      </c>
      <c r="AW365" s="350" t="s">
        <v>42</v>
      </c>
      <c r="AX365" s="350" t="s">
        <v>82</v>
      </c>
      <c r="AY365" s="352" t="s">
        <v>163</v>
      </c>
    </row>
    <row r="366" spans="2:51" s="355" customFormat="1" ht="13.5">
      <c r="B366" s="356"/>
      <c r="D366" s="346" t="s">
        <v>171</v>
      </c>
      <c r="E366" s="357" t="s">
        <v>5</v>
      </c>
      <c r="F366" s="358" t="s">
        <v>184</v>
      </c>
      <c r="H366" s="359">
        <v>1.576</v>
      </c>
      <c r="L366" s="356"/>
      <c r="M366" s="412"/>
      <c r="N366" s="413"/>
      <c r="O366" s="413"/>
      <c r="P366" s="413"/>
      <c r="Q366" s="413"/>
      <c r="R366" s="413"/>
      <c r="S366" s="413"/>
      <c r="T366" s="414"/>
      <c r="AT366" s="357" t="s">
        <v>171</v>
      </c>
      <c r="AU366" s="357" t="s">
        <v>90</v>
      </c>
      <c r="AV366" s="355" t="s">
        <v>93</v>
      </c>
      <c r="AW366" s="355" t="s">
        <v>42</v>
      </c>
      <c r="AX366" s="355" t="s">
        <v>82</v>
      </c>
      <c r="AY366" s="357" t="s">
        <v>163</v>
      </c>
    </row>
    <row r="367" spans="2:51" s="360" customFormat="1" ht="13.5">
      <c r="B367" s="361"/>
      <c r="D367" s="362" t="s">
        <v>171</v>
      </c>
      <c r="E367" s="363" t="s">
        <v>5</v>
      </c>
      <c r="F367" s="364" t="s">
        <v>185</v>
      </c>
      <c r="H367" s="365">
        <v>7.88</v>
      </c>
      <c r="L367" s="361"/>
      <c r="M367" s="415"/>
      <c r="N367" s="416"/>
      <c r="O367" s="416"/>
      <c r="P367" s="416"/>
      <c r="Q367" s="416"/>
      <c r="R367" s="416"/>
      <c r="S367" s="416"/>
      <c r="T367" s="417"/>
      <c r="AT367" s="418" t="s">
        <v>171</v>
      </c>
      <c r="AU367" s="418" t="s">
        <v>90</v>
      </c>
      <c r="AV367" s="360" t="s">
        <v>96</v>
      </c>
      <c r="AW367" s="360" t="s">
        <v>42</v>
      </c>
      <c r="AX367" s="360" t="s">
        <v>44</v>
      </c>
      <c r="AY367" s="418" t="s">
        <v>163</v>
      </c>
    </row>
    <row r="368" spans="2:65" s="267" customFormat="1" ht="31.5" customHeight="1">
      <c r="B368" s="268"/>
      <c r="C368" s="338" t="s">
        <v>337</v>
      </c>
      <c r="D368" s="338" t="s">
        <v>165</v>
      </c>
      <c r="E368" s="339" t="s">
        <v>346</v>
      </c>
      <c r="F368" s="340" t="s">
        <v>347</v>
      </c>
      <c r="G368" s="341" t="s">
        <v>188</v>
      </c>
      <c r="H368" s="342">
        <v>36.057</v>
      </c>
      <c r="I368" s="107"/>
      <c r="J368" s="343">
        <f>ROUND(I368*H368,2)</f>
        <v>0</v>
      </c>
      <c r="K368" s="340" t="s">
        <v>169</v>
      </c>
      <c r="L368" s="268"/>
      <c r="M368" s="401" t="s">
        <v>5</v>
      </c>
      <c r="N368" s="402" t="s">
        <v>53</v>
      </c>
      <c r="O368" s="269"/>
      <c r="P368" s="403">
        <f>O368*H368</f>
        <v>0</v>
      </c>
      <c r="Q368" s="403">
        <v>0</v>
      </c>
      <c r="R368" s="403">
        <f>Q368*H368</f>
        <v>0</v>
      </c>
      <c r="S368" s="403">
        <v>0.063</v>
      </c>
      <c r="T368" s="404">
        <f>S368*H368</f>
        <v>2.2715910000000004</v>
      </c>
      <c r="AR368" s="386" t="s">
        <v>96</v>
      </c>
      <c r="AT368" s="386" t="s">
        <v>165</v>
      </c>
      <c r="AU368" s="386" t="s">
        <v>90</v>
      </c>
      <c r="AY368" s="386" t="s">
        <v>163</v>
      </c>
      <c r="BE368" s="405">
        <f>IF(N368="základní",J368,0)</f>
        <v>0</v>
      </c>
      <c r="BF368" s="405">
        <f>IF(N368="snížená",J368,0)</f>
        <v>0</v>
      </c>
      <c r="BG368" s="405">
        <f>IF(N368="zákl. přenesená",J368,0)</f>
        <v>0</v>
      </c>
      <c r="BH368" s="405">
        <f>IF(N368="sníž. přenesená",J368,0)</f>
        <v>0</v>
      </c>
      <c r="BI368" s="405">
        <f>IF(N368="nulová",J368,0)</f>
        <v>0</v>
      </c>
      <c r="BJ368" s="386" t="s">
        <v>44</v>
      </c>
      <c r="BK368" s="405">
        <f>ROUND(I368*H368,2)</f>
        <v>0</v>
      </c>
      <c r="BL368" s="386" t="s">
        <v>96</v>
      </c>
      <c r="BM368" s="386" t="s">
        <v>1062</v>
      </c>
    </row>
    <row r="369" spans="2:47" s="267" customFormat="1" ht="40.5">
      <c r="B369" s="268"/>
      <c r="D369" s="346" t="s">
        <v>190</v>
      </c>
      <c r="F369" s="366" t="s">
        <v>341</v>
      </c>
      <c r="L369" s="268"/>
      <c r="M369" s="419"/>
      <c r="N369" s="269"/>
      <c r="O369" s="269"/>
      <c r="P369" s="269"/>
      <c r="Q369" s="269"/>
      <c r="R369" s="269"/>
      <c r="S369" s="269"/>
      <c r="T369" s="420"/>
      <c r="AT369" s="386" t="s">
        <v>190</v>
      </c>
      <c r="AU369" s="386" t="s">
        <v>90</v>
      </c>
    </row>
    <row r="370" spans="2:51" s="344" customFormat="1" ht="13.5">
      <c r="B370" s="345"/>
      <c r="D370" s="346" t="s">
        <v>171</v>
      </c>
      <c r="E370" s="347" t="s">
        <v>5</v>
      </c>
      <c r="F370" s="348" t="s">
        <v>172</v>
      </c>
      <c r="H370" s="349" t="s">
        <v>5</v>
      </c>
      <c r="L370" s="345"/>
      <c r="M370" s="406"/>
      <c r="N370" s="407"/>
      <c r="O370" s="407"/>
      <c r="P370" s="407"/>
      <c r="Q370" s="407"/>
      <c r="R370" s="407"/>
      <c r="S370" s="407"/>
      <c r="T370" s="408"/>
      <c r="AT370" s="349" t="s">
        <v>171</v>
      </c>
      <c r="AU370" s="349" t="s">
        <v>90</v>
      </c>
      <c r="AV370" s="344" t="s">
        <v>44</v>
      </c>
      <c r="AW370" s="344" t="s">
        <v>42</v>
      </c>
      <c r="AX370" s="344" t="s">
        <v>82</v>
      </c>
      <c r="AY370" s="349" t="s">
        <v>163</v>
      </c>
    </row>
    <row r="371" spans="2:51" s="350" customFormat="1" ht="13.5">
      <c r="B371" s="351"/>
      <c r="D371" s="346" t="s">
        <v>171</v>
      </c>
      <c r="E371" s="352" t="s">
        <v>5</v>
      </c>
      <c r="F371" s="353" t="s">
        <v>1022</v>
      </c>
      <c r="H371" s="354">
        <v>2.167</v>
      </c>
      <c r="L371" s="351"/>
      <c r="M371" s="409"/>
      <c r="N371" s="410"/>
      <c r="O371" s="410"/>
      <c r="P371" s="410"/>
      <c r="Q371" s="410"/>
      <c r="R371" s="410"/>
      <c r="S371" s="410"/>
      <c r="T371" s="411"/>
      <c r="AT371" s="352" t="s">
        <v>171</v>
      </c>
      <c r="AU371" s="352" t="s">
        <v>90</v>
      </c>
      <c r="AV371" s="350" t="s">
        <v>90</v>
      </c>
      <c r="AW371" s="350" t="s">
        <v>42</v>
      </c>
      <c r="AX371" s="350" t="s">
        <v>82</v>
      </c>
      <c r="AY371" s="352" t="s">
        <v>163</v>
      </c>
    </row>
    <row r="372" spans="2:51" s="350" customFormat="1" ht="13.5">
      <c r="B372" s="351"/>
      <c r="D372" s="346" t="s">
        <v>171</v>
      </c>
      <c r="E372" s="352" t="s">
        <v>5</v>
      </c>
      <c r="F372" s="353" t="s">
        <v>1023</v>
      </c>
      <c r="H372" s="354">
        <v>2.857</v>
      </c>
      <c r="L372" s="351"/>
      <c r="M372" s="409"/>
      <c r="N372" s="410"/>
      <c r="O372" s="410"/>
      <c r="P372" s="410"/>
      <c r="Q372" s="410"/>
      <c r="R372" s="410"/>
      <c r="S372" s="410"/>
      <c r="T372" s="411"/>
      <c r="AT372" s="352" t="s">
        <v>171</v>
      </c>
      <c r="AU372" s="352" t="s">
        <v>90</v>
      </c>
      <c r="AV372" s="350" t="s">
        <v>90</v>
      </c>
      <c r="AW372" s="350" t="s">
        <v>42</v>
      </c>
      <c r="AX372" s="350" t="s">
        <v>82</v>
      </c>
      <c r="AY372" s="352" t="s">
        <v>163</v>
      </c>
    </row>
    <row r="373" spans="2:51" s="350" customFormat="1" ht="13.5">
      <c r="B373" s="351"/>
      <c r="D373" s="346" t="s">
        <v>171</v>
      </c>
      <c r="E373" s="352" t="s">
        <v>5</v>
      </c>
      <c r="F373" s="353" t="s">
        <v>1024</v>
      </c>
      <c r="H373" s="354">
        <v>2.857</v>
      </c>
      <c r="L373" s="351"/>
      <c r="M373" s="409"/>
      <c r="N373" s="410"/>
      <c r="O373" s="410"/>
      <c r="P373" s="410"/>
      <c r="Q373" s="410"/>
      <c r="R373" s="410"/>
      <c r="S373" s="410"/>
      <c r="T373" s="411"/>
      <c r="AT373" s="352" t="s">
        <v>171</v>
      </c>
      <c r="AU373" s="352" t="s">
        <v>90</v>
      </c>
      <c r="AV373" s="350" t="s">
        <v>90</v>
      </c>
      <c r="AW373" s="350" t="s">
        <v>42</v>
      </c>
      <c r="AX373" s="350" t="s">
        <v>82</v>
      </c>
      <c r="AY373" s="352" t="s">
        <v>163</v>
      </c>
    </row>
    <row r="374" spans="2:51" s="350" customFormat="1" ht="13.5">
      <c r="B374" s="351"/>
      <c r="D374" s="346" t="s">
        <v>171</v>
      </c>
      <c r="E374" s="352" t="s">
        <v>5</v>
      </c>
      <c r="F374" s="353" t="s">
        <v>1025</v>
      </c>
      <c r="H374" s="354">
        <v>2.857</v>
      </c>
      <c r="L374" s="351"/>
      <c r="M374" s="409"/>
      <c r="N374" s="410"/>
      <c r="O374" s="410"/>
      <c r="P374" s="410"/>
      <c r="Q374" s="410"/>
      <c r="R374" s="410"/>
      <c r="S374" s="410"/>
      <c r="T374" s="411"/>
      <c r="AT374" s="352" t="s">
        <v>171</v>
      </c>
      <c r="AU374" s="352" t="s">
        <v>90</v>
      </c>
      <c r="AV374" s="350" t="s">
        <v>90</v>
      </c>
      <c r="AW374" s="350" t="s">
        <v>42</v>
      </c>
      <c r="AX374" s="350" t="s">
        <v>82</v>
      </c>
      <c r="AY374" s="352" t="s">
        <v>163</v>
      </c>
    </row>
    <row r="375" spans="2:51" s="350" customFormat="1" ht="13.5">
      <c r="B375" s="351"/>
      <c r="D375" s="346" t="s">
        <v>171</v>
      </c>
      <c r="E375" s="352" t="s">
        <v>5</v>
      </c>
      <c r="F375" s="353" t="s">
        <v>1026</v>
      </c>
      <c r="H375" s="354">
        <v>2.857</v>
      </c>
      <c r="L375" s="351"/>
      <c r="M375" s="409"/>
      <c r="N375" s="410"/>
      <c r="O375" s="410"/>
      <c r="P375" s="410"/>
      <c r="Q375" s="410"/>
      <c r="R375" s="410"/>
      <c r="S375" s="410"/>
      <c r="T375" s="411"/>
      <c r="AT375" s="352" t="s">
        <v>171</v>
      </c>
      <c r="AU375" s="352" t="s">
        <v>90</v>
      </c>
      <c r="AV375" s="350" t="s">
        <v>90</v>
      </c>
      <c r="AW375" s="350" t="s">
        <v>42</v>
      </c>
      <c r="AX375" s="350" t="s">
        <v>82</v>
      </c>
      <c r="AY375" s="352" t="s">
        <v>163</v>
      </c>
    </row>
    <row r="376" spans="2:51" s="350" customFormat="1" ht="13.5">
      <c r="B376" s="351"/>
      <c r="D376" s="346" t="s">
        <v>171</v>
      </c>
      <c r="E376" s="352" t="s">
        <v>5</v>
      </c>
      <c r="F376" s="353" t="s">
        <v>1027</v>
      </c>
      <c r="H376" s="354">
        <v>2.463</v>
      </c>
      <c r="L376" s="351"/>
      <c r="M376" s="409"/>
      <c r="N376" s="410"/>
      <c r="O376" s="410"/>
      <c r="P376" s="410"/>
      <c r="Q376" s="410"/>
      <c r="R376" s="410"/>
      <c r="S376" s="410"/>
      <c r="T376" s="411"/>
      <c r="AT376" s="352" t="s">
        <v>171</v>
      </c>
      <c r="AU376" s="352" t="s">
        <v>90</v>
      </c>
      <c r="AV376" s="350" t="s">
        <v>90</v>
      </c>
      <c r="AW376" s="350" t="s">
        <v>42</v>
      </c>
      <c r="AX376" s="350" t="s">
        <v>82</v>
      </c>
      <c r="AY376" s="352" t="s">
        <v>163</v>
      </c>
    </row>
    <row r="377" spans="2:51" s="355" customFormat="1" ht="13.5">
      <c r="B377" s="356"/>
      <c r="D377" s="346" t="s">
        <v>171</v>
      </c>
      <c r="E377" s="357" t="s">
        <v>5</v>
      </c>
      <c r="F377" s="358" t="s">
        <v>179</v>
      </c>
      <c r="H377" s="359">
        <v>16.058</v>
      </c>
      <c r="L377" s="356"/>
      <c r="M377" s="412"/>
      <c r="N377" s="413"/>
      <c r="O377" s="413"/>
      <c r="P377" s="413"/>
      <c r="Q377" s="413"/>
      <c r="R377" s="413"/>
      <c r="S377" s="413"/>
      <c r="T377" s="414"/>
      <c r="AT377" s="357" t="s">
        <v>171</v>
      </c>
      <c r="AU377" s="357" t="s">
        <v>90</v>
      </c>
      <c r="AV377" s="355" t="s">
        <v>93</v>
      </c>
      <c r="AW377" s="355" t="s">
        <v>42</v>
      </c>
      <c r="AX377" s="355" t="s">
        <v>82</v>
      </c>
      <c r="AY377" s="357" t="s">
        <v>163</v>
      </c>
    </row>
    <row r="378" spans="2:51" s="350" customFormat="1" ht="13.5">
      <c r="B378" s="351"/>
      <c r="D378" s="346" t="s">
        <v>171</v>
      </c>
      <c r="E378" s="352" t="s">
        <v>5</v>
      </c>
      <c r="F378" s="353" t="s">
        <v>1028</v>
      </c>
      <c r="H378" s="354">
        <v>2.857</v>
      </c>
      <c r="L378" s="351"/>
      <c r="M378" s="409"/>
      <c r="N378" s="410"/>
      <c r="O378" s="410"/>
      <c r="P378" s="410"/>
      <c r="Q378" s="410"/>
      <c r="R378" s="410"/>
      <c r="S378" s="410"/>
      <c r="T378" s="411"/>
      <c r="AT378" s="352" t="s">
        <v>171</v>
      </c>
      <c r="AU378" s="352" t="s">
        <v>90</v>
      </c>
      <c r="AV378" s="350" t="s">
        <v>90</v>
      </c>
      <c r="AW378" s="350" t="s">
        <v>42</v>
      </c>
      <c r="AX378" s="350" t="s">
        <v>82</v>
      </c>
      <c r="AY378" s="352" t="s">
        <v>163</v>
      </c>
    </row>
    <row r="379" spans="2:51" s="350" customFormat="1" ht="13.5">
      <c r="B379" s="351"/>
      <c r="D379" s="346" t="s">
        <v>171</v>
      </c>
      <c r="E379" s="352" t="s">
        <v>5</v>
      </c>
      <c r="F379" s="353" t="s">
        <v>1029</v>
      </c>
      <c r="H379" s="354">
        <v>2.857</v>
      </c>
      <c r="L379" s="351"/>
      <c r="M379" s="409"/>
      <c r="N379" s="410"/>
      <c r="O379" s="410"/>
      <c r="P379" s="410"/>
      <c r="Q379" s="410"/>
      <c r="R379" s="410"/>
      <c r="S379" s="410"/>
      <c r="T379" s="411"/>
      <c r="AT379" s="352" t="s">
        <v>171</v>
      </c>
      <c r="AU379" s="352" t="s">
        <v>90</v>
      </c>
      <c r="AV379" s="350" t="s">
        <v>90</v>
      </c>
      <c r="AW379" s="350" t="s">
        <v>42</v>
      </c>
      <c r="AX379" s="350" t="s">
        <v>82</v>
      </c>
      <c r="AY379" s="352" t="s">
        <v>163</v>
      </c>
    </row>
    <row r="380" spans="2:51" s="355" customFormat="1" ht="13.5">
      <c r="B380" s="356"/>
      <c r="D380" s="346" t="s">
        <v>171</v>
      </c>
      <c r="E380" s="357" t="s">
        <v>5</v>
      </c>
      <c r="F380" s="358" t="s">
        <v>653</v>
      </c>
      <c r="H380" s="359">
        <v>5.714</v>
      </c>
      <c r="L380" s="356"/>
      <c r="M380" s="412"/>
      <c r="N380" s="413"/>
      <c r="O380" s="413"/>
      <c r="P380" s="413"/>
      <c r="Q380" s="413"/>
      <c r="R380" s="413"/>
      <c r="S380" s="413"/>
      <c r="T380" s="414"/>
      <c r="AT380" s="357" t="s">
        <v>171</v>
      </c>
      <c r="AU380" s="357" t="s">
        <v>90</v>
      </c>
      <c r="AV380" s="355" t="s">
        <v>93</v>
      </c>
      <c r="AW380" s="355" t="s">
        <v>42</v>
      </c>
      <c r="AX380" s="355" t="s">
        <v>82</v>
      </c>
      <c r="AY380" s="357" t="s">
        <v>163</v>
      </c>
    </row>
    <row r="381" spans="2:51" s="350" customFormat="1" ht="13.5">
      <c r="B381" s="351"/>
      <c r="D381" s="346" t="s">
        <v>171</v>
      </c>
      <c r="E381" s="352" t="s">
        <v>5</v>
      </c>
      <c r="F381" s="353" t="s">
        <v>1034</v>
      </c>
      <c r="H381" s="354">
        <v>2.857</v>
      </c>
      <c r="L381" s="351"/>
      <c r="M381" s="409"/>
      <c r="N381" s="410"/>
      <c r="O381" s="410"/>
      <c r="P381" s="410"/>
      <c r="Q381" s="410"/>
      <c r="R381" s="410"/>
      <c r="S381" s="410"/>
      <c r="T381" s="411"/>
      <c r="AT381" s="352" t="s">
        <v>171</v>
      </c>
      <c r="AU381" s="352" t="s">
        <v>90</v>
      </c>
      <c r="AV381" s="350" t="s">
        <v>90</v>
      </c>
      <c r="AW381" s="350" t="s">
        <v>42</v>
      </c>
      <c r="AX381" s="350" t="s">
        <v>82</v>
      </c>
      <c r="AY381" s="352" t="s">
        <v>163</v>
      </c>
    </row>
    <row r="382" spans="2:51" s="355" customFormat="1" ht="13.5">
      <c r="B382" s="356"/>
      <c r="D382" s="346" t="s">
        <v>171</v>
      </c>
      <c r="E382" s="357" t="s">
        <v>5</v>
      </c>
      <c r="F382" s="358" t="s">
        <v>184</v>
      </c>
      <c r="H382" s="359">
        <v>2.857</v>
      </c>
      <c r="L382" s="356"/>
      <c r="M382" s="412"/>
      <c r="N382" s="413"/>
      <c r="O382" s="413"/>
      <c r="P382" s="413"/>
      <c r="Q382" s="413"/>
      <c r="R382" s="413"/>
      <c r="S382" s="413"/>
      <c r="T382" s="414"/>
      <c r="AT382" s="357" t="s">
        <v>171</v>
      </c>
      <c r="AU382" s="357" t="s">
        <v>90</v>
      </c>
      <c r="AV382" s="355" t="s">
        <v>93</v>
      </c>
      <c r="AW382" s="355" t="s">
        <v>42</v>
      </c>
      <c r="AX382" s="355" t="s">
        <v>82</v>
      </c>
      <c r="AY382" s="357" t="s">
        <v>163</v>
      </c>
    </row>
    <row r="383" spans="2:51" s="350" customFormat="1" ht="13.5">
      <c r="B383" s="351"/>
      <c r="D383" s="346" t="s">
        <v>171</v>
      </c>
      <c r="E383" s="352" t="s">
        <v>5</v>
      </c>
      <c r="F383" s="353" t="s">
        <v>1036</v>
      </c>
      <c r="H383" s="354">
        <v>2.857</v>
      </c>
      <c r="L383" s="351"/>
      <c r="M383" s="409"/>
      <c r="N383" s="410"/>
      <c r="O383" s="410"/>
      <c r="P383" s="410"/>
      <c r="Q383" s="410"/>
      <c r="R383" s="410"/>
      <c r="S383" s="410"/>
      <c r="T383" s="411"/>
      <c r="AT383" s="352" t="s">
        <v>171</v>
      </c>
      <c r="AU383" s="352" t="s">
        <v>90</v>
      </c>
      <c r="AV383" s="350" t="s">
        <v>90</v>
      </c>
      <c r="AW383" s="350" t="s">
        <v>42</v>
      </c>
      <c r="AX383" s="350" t="s">
        <v>82</v>
      </c>
      <c r="AY383" s="352" t="s">
        <v>163</v>
      </c>
    </row>
    <row r="384" spans="2:51" s="350" customFormat="1" ht="13.5">
      <c r="B384" s="351"/>
      <c r="D384" s="346" t="s">
        <v>171</v>
      </c>
      <c r="E384" s="352" t="s">
        <v>5</v>
      </c>
      <c r="F384" s="353" t="s">
        <v>1037</v>
      </c>
      <c r="H384" s="354">
        <v>2.857</v>
      </c>
      <c r="L384" s="351"/>
      <c r="M384" s="409"/>
      <c r="N384" s="410"/>
      <c r="O384" s="410"/>
      <c r="P384" s="410"/>
      <c r="Q384" s="410"/>
      <c r="R384" s="410"/>
      <c r="S384" s="410"/>
      <c r="T384" s="411"/>
      <c r="AT384" s="352" t="s">
        <v>171</v>
      </c>
      <c r="AU384" s="352" t="s">
        <v>90</v>
      </c>
      <c r="AV384" s="350" t="s">
        <v>90</v>
      </c>
      <c r="AW384" s="350" t="s">
        <v>42</v>
      </c>
      <c r="AX384" s="350" t="s">
        <v>82</v>
      </c>
      <c r="AY384" s="352" t="s">
        <v>163</v>
      </c>
    </row>
    <row r="385" spans="2:51" s="355" customFormat="1" ht="13.5">
      <c r="B385" s="356"/>
      <c r="D385" s="346" t="s">
        <v>171</v>
      </c>
      <c r="E385" s="357" t="s">
        <v>5</v>
      </c>
      <c r="F385" s="358" t="s">
        <v>792</v>
      </c>
      <c r="H385" s="359">
        <v>5.714</v>
      </c>
      <c r="L385" s="356"/>
      <c r="M385" s="412"/>
      <c r="N385" s="413"/>
      <c r="O385" s="413"/>
      <c r="P385" s="413"/>
      <c r="Q385" s="413"/>
      <c r="R385" s="413"/>
      <c r="S385" s="413"/>
      <c r="T385" s="414"/>
      <c r="AT385" s="357" t="s">
        <v>171</v>
      </c>
      <c r="AU385" s="357" t="s">
        <v>90</v>
      </c>
      <c r="AV385" s="355" t="s">
        <v>93</v>
      </c>
      <c r="AW385" s="355" t="s">
        <v>42</v>
      </c>
      <c r="AX385" s="355" t="s">
        <v>82</v>
      </c>
      <c r="AY385" s="357" t="s">
        <v>163</v>
      </c>
    </row>
    <row r="386" spans="2:51" s="350" customFormat="1" ht="13.5">
      <c r="B386" s="351"/>
      <c r="D386" s="346" t="s">
        <v>171</v>
      </c>
      <c r="E386" s="352" t="s">
        <v>5</v>
      </c>
      <c r="F386" s="353" t="s">
        <v>1038</v>
      </c>
      <c r="H386" s="354">
        <v>2.857</v>
      </c>
      <c r="L386" s="351"/>
      <c r="M386" s="409"/>
      <c r="N386" s="410"/>
      <c r="O386" s="410"/>
      <c r="P386" s="410"/>
      <c r="Q386" s="410"/>
      <c r="R386" s="410"/>
      <c r="S386" s="410"/>
      <c r="T386" s="411"/>
      <c r="AT386" s="352" t="s">
        <v>171</v>
      </c>
      <c r="AU386" s="352" t="s">
        <v>90</v>
      </c>
      <c r="AV386" s="350" t="s">
        <v>90</v>
      </c>
      <c r="AW386" s="350" t="s">
        <v>42</v>
      </c>
      <c r="AX386" s="350" t="s">
        <v>82</v>
      </c>
      <c r="AY386" s="352" t="s">
        <v>163</v>
      </c>
    </row>
    <row r="387" spans="2:51" s="350" customFormat="1" ht="13.5">
      <c r="B387" s="351"/>
      <c r="D387" s="346" t="s">
        <v>171</v>
      </c>
      <c r="E387" s="352" t="s">
        <v>5</v>
      </c>
      <c r="F387" s="353" t="s">
        <v>1039</v>
      </c>
      <c r="H387" s="354">
        <v>2.857</v>
      </c>
      <c r="L387" s="351"/>
      <c r="M387" s="409"/>
      <c r="N387" s="410"/>
      <c r="O387" s="410"/>
      <c r="P387" s="410"/>
      <c r="Q387" s="410"/>
      <c r="R387" s="410"/>
      <c r="S387" s="410"/>
      <c r="T387" s="411"/>
      <c r="AT387" s="352" t="s">
        <v>171</v>
      </c>
      <c r="AU387" s="352" t="s">
        <v>90</v>
      </c>
      <c r="AV387" s="350" t="s">
        <v>90</v>
      </c>
      <c r="AW387" s="350" t="s">
        <v>42</v>
      </c>
      <c r="AX387" s="350" t="s">
        <v>82</v>
      </c>
      <c r="AY387" s="352" t="s">
        <v>163</v>
      </c>
    </row>
    <row r="388" spans="2:51" s="355" customFormat="1" ht="13.5">
      <c r="B388" s="356"/>
      <c r="D388" s="346" t="s">
        <v>171</v>
      </c>
      <c r="E388" s="357" t="s">
        <v>5</v>
      </c>
      <c r="F388" s="358" t="s">
        <v>963</v>
      </c>
      <c r="H388" s="359">
        <v>5.714</v>
      </c>
      <c r="L388" s="356"/>
      <c r="M388" s="412"/>
      <c r="N388" s="413"/>
      <c r="O388" s="413"/>
      <c r="P388" s="413"/>
      <c r="Q388" s="413"/>
      <c r="R388" s="413"/>
      <c r="S388" s="413"/>
      <c r="T388" s="414"/>
      <c r="AT388" s="357" t="s">
        <v>171</v>
      </c>
      <c r="AU388" s="357" t="s">
        <v>90</v>
      </c>
      <c r="AV388" s="355" t="s">
        <v>93</v>
      </c>
      <c r="AW388" s="355" t="s">
        <v>42</v>
      </c>
      <c r="AX388" s="355" t="s">
        <v>82</v>
      </c>
      <c r="AY388" s="357" t="s">
        <v>163</v>
      </c>
    </row>
    <row r="389" spans="2:51" s="360" customFormat="1" ht="13.5">
      <c r="B389" s="361"/>
      <c r="D389" s="346" t="s">
        <v>171</v>
      </c>
      <c r="E389" s="373" t="s">
        <v>5</v>
      </c>
      <c r="F389" s="374" t="s">
        <v>185</v>
      </c>
      <c r="H389" s="375">
        <v>36.057</v>
      </c>
      <c r="L389" s="361"/>
      <c r="M389" s="415"/>
      <c r="N389" s="416"/>
      <c r="O389" s="416"/>
      <c r="P389" s="416"/>
      <c r="Q389" s="416"/>
      <c r="R389" s="416"/>
      <c r="S389" s="416"/>
      <c r="T389" s="417"/>
      <c r="AT389" s="418" t="s">
        <v>171</v>
      </c>
      <c r="AU389" s="418" t="s">
        <v>90</v>
      </c>
      <c r="AV389" s="360" t="s">
        <v>96</v>
      </c>
      <c r="AW389" s="360" t="s">
        <v>42</v>
      </c>
      <c r="AX389" s="360" t="s">
        <v>44</v>
      </c>
      <c r="AY389" s="418" t="s">
        <v>163</v>
      </c>
    </row>
    <row r="390" spans="2:63" s="330" customFormat="1" ht="29.85" customHeight="1">
      <c r="B390" s="331"/>
      <c r="D390" s="335" t="s">
        <v>81</v>
      </c>
      <c r="E390" s="336" t="s">
        <v>364</v>
      </c>
      <c r="F390" s="336" t="s">
        <v>365</v>
      </c>
      <c r="J390" s="337">
        <f>BK390</f>
        <v>0</v>
      </c>
      <c r="L390" s="331"/>
      <c r="M390" s="395"/>
      <c r="N390" s="396"/>
      <c r="O390" s="396"/>
      <c r="P390" s="397">
        <f>SUM(P391:P405)</f>
        <v>0</v>
      </c>
      <c r="Q390" s="396"/>
      <c r="R390" s="397">
        <f>SUM(R391:R405)</f>
        <v>0</v>
      </c>
      <c r="S390" s="396"/>
      <c r="T390" s="398">
        <f>SUM(T391:T405)</f>
        <v>0</v>
      </c>
      <c r="AR390" s="332" t="s">
        <v>44</v>
      </c>
      <c r="AT390" s="399" t="s">
        <v>81</v>
      </c>
      <c r="AU390" s="399" t="s">
        <v>44</v>
      </c>
      <c r="AY390" s="332" t="s">
        <v>163</v>
      </c>
      <c r="BK390" s="400">
        <f>SUM(BK391:BK405)</f>
        <v>0</v>
      </c>
    </row>
    <row r="391" spans="2:65" s="267" customFormat="1" ht="31.5" customHeight="1">
      <c r="B391" s="268"/>
      <c r="C391" s="338" t="s">
        <v>345</v>
      </c>
      <c r="D391" s="338" t="s">
        <v>165</v>
      </c>
      <c r="E391" s="339" t="s">
        <v>367</v>
      </c>
      <c r="F391" s="340" t="s">
        <v>368</v>
      </c>
      <c r="G391" s="341" t="s">
        <v>369</v>
      </c>
      <c r="H391" s="342">
        <v>3.723</v>
      </c>
      <c r="I391" s="107"/>
      <c r="J391" s="343">
        <f>ROUND(I391*H391,2)</f>
        <v>0</v>
      </c>
      <c r="K391" s="340" t="s">
        <v>169</v>
      </c>
      <c r="L391" s="268"/>
      <c r="M391" s="401" t="s">
        <v>5</v>
      </c>
      <c r="N391" s="402" t="s">
        <v>53</v>
      </c>
      <c r="O391" s="269"/>
      <c r="P391" s="403">
        <f>O391*H391</f>
        <v>0</v>
      </c>
      <c r="Q391" s="403">
        <v>0</v>
      </c>
      <c r="R391" s="403">
        <f>Q391*H391</f>
        <v>0</v>
      </c>
      <c r="S391" s="403">
        <v>0</v>
      </c>
      <c r="T391" s="404">
        <f>S391*H391</f>
        <v>0</v>
      </c>
      <c r="AR391" s="386" t="s">
        <v>96</v>
      </c>
      <c r="AT391" s="386" t="s">
        <v>165</v>
      </c>
      <c r="AU391" s="386" t="s">
        <v>90</v>
      </c>
      <c r="AY391" s="386" t="s">
        <v>163</v>
      </c>
      <c r="BE391" s="405">
        <f>IF(N391="základní",J391,0)</f>
        <v>0</v>
      </c>
      <c r="BF391" s="405">
        <f>IF(N391="snížená",J391,0)</f>
        <v>0</v>
      </c>
      <c r="BG391" s="405">
        <f>IF(N391="zákl. přenesená",J391,0)</f>
        <v>0</v>
      </c>
      <c r="BH391" s="405">
        <f>IF(N391="sníž. přenesená",J391,0)</f>
        <v>0</v>
      </c>
      <c r="BI391" s="405">
        <f>IF(N391="nulová",J391,0)</f>
        <v>0</v>
      </c>
      <c r="BJ391" s="386" t="s">
        <v>44</v>
      </c>
      <c r="BK391" s="405">
        <f>ROUND(I391*H391,2)</f>
        <v>0</v>
      </c>
      <c r="BL391" s="386" t="s">
        <v>96</v>
      </c>
      <c r="BM391" s="386" t="s">
        <v>1063</v>
      </c>
    </row>
    <row r="392" spans="2:47" s="267" customFormat="1" ht="121.5">
      <c r="B392" s="268"/>
      <c r="D392" s="362" t="s">
        <v>190</v>
      </c>
      <c r="F392" s="376" t="s">
        <v>371</v>
      </c>
      <c r="L392" s="268"/>
      <c r="M392" s="419"/>
      <c r="N392" s="269"/>
      <c r="O392" s="269"/>
      <c r="P392" s="269"/>
      <c r="Q392" s="269"/>
      <c r="R392" s="269"/>
      <c r="S392" s="269"/>
      <c r="T392" s="420"/>
      <c r="AT392" s="386" t="s">
        <v>190</v>
      </c>
      <c r="AU392" s="386" t="s">
        <v>90</v>
      </c>
    </row>
    <row r="393" spans="2:65" s="267" customFormat="1" ht="44.25" customHeight="1">
      <c r="B393" s="268"/>
      <c r="C393" s="338" t="s">
        <v>366</v>
      </c>
      <c r="D393" s="338" t="s">
        <v>165</v>
      </c>
      <c r="E393" s="339" t="s">
        <v>373</v>
      </c>
      <c r="F393" s="340" t="s">
        <v>374</v>
      </c>
      <c r="G393" s="341" t="s">
        <v>369</v>
      </c>
      <c r="H393" s="342">
        <v>74.46</v>
      </c>
      <c r="I393" s="107"/>
      <c r="J393" s="343">
        <f>ROUND(I393*H393,2)</f>
        <v>0</v>
      </c>
      <c r="K393" s="340" t="s">
        <v>169</v>
      </c>
      <c r="L393" s="268"/>
      <c r="M393" s="401" t="s">
        <v>5</v>
      </c>
      <c r="N393" s="402" t="s">
        <v>53</v>
      </c>
      <c r="O393" s="269"/>
      <c r="P393" s="403">
        <f>O393*H393</f>
        <v>0</v>
      </c>
      <c r="Q393" s="403">
        <v>0</v>
      </c>
      <c r="R393" s="403">
        <f>Q393*H393</f>
        <v>0</v>
      </c>
      <c r="S393" s="403">
        <v>0</v>
      </c>
      <c r="T393" s="404">
        <f>S393*H393</f>
        <v>0</v>
      </c>
      <c r="AR393" s="386" t="s">
        <v>96</v>
      </c>
      <c r="AT393" s="386" t="s">
        <v>165</v>
      </c>
      <c r="AU393" s="386" t="s">
        <v>90</v>
      </c>
      <c r="AY393" s="386" t="s">
        <v>163</v>
      </c>
      <c r="BE393" s="405">
        <f>IF(N393="základní",J393,0)</f>
        <v>0</v>
      </c>
      <c r="BF393" s="405">
        <f>IF(N393="snížená",J393,0)</f>
        <v>0</v>
      </c>
      <c r="BG393" s="405">
        <f>IF(N393="zákl. přenesená",J393,0)</f>
        <v>0</v>
      </c>
      <c r="BH393" s="405">
        <f>IF(N393="sníž. přenesená",J393,0)</f>
        <v>0</v>
      </c>
      <c r="BI393" s="405">
        <f>IF(N393="nulová",J393,0)</f>
        <v>0</v>
      </c>
      <c r="BJ393" s="386" t="s">
        <v>44</v>
      </c>
      <c r="BK393" s="405">
        <f>ROUND(I393*H393,2)</f>
        <v>0</v>
      </c>
      <c r="BL393" s="386" t="s">
        <v>96</v>
      </c>
      <c r="BM393" s="386" t="s">
        <v>1064</v>
      </c>
    </row>
    <row r="394" spans="2:47" s="267" customFormat="1" ht="121.5">
      <c r="B394" s="268"/>
      <c r="D394" s="346" t="s">
        <v>190</v>
      </c>
      <c r="F394" s="366" t="s">
        <v>371</v>
      </c>
      <c r="L394" s="268"/>
      <c r="M394" s="419"/>
      <c r="N394" s="269"/>
      <c r="O394" s="269"/>
      <c r="P394" s="269"/>
      <c r="Q394" s="269"/>
      <c r="R394" s="269"/>
      <c r="S394" s="269"/>
      <c r="T394" s="420"/>
      <c r="AT394" s="386" t="s">
        <v>190</v>
      </c>
      <c r="AU394" s="386" t="s">
        <v>90</v>
      </c>
    </row>
    <row r="395" spans="2:51" s="350" customFormat="1" ht="13.5">
      <c r="B395" s="351"/>
      <c r="D395" s="362" t="s">
        <v>171</v>
      </c>
      <c r="F395" s="377" t="s">
        <v>1065</v>
      </c>
      <c r="H395" s="378">
        <v>74.46</v>
      </c>
      <c r="L395" s="351"/>
      <c r="M395" s="409"/>
      <c r="N395" s="410"/>
      <c r="O395" s="410"/>
      <c r="P395" s="410"/>
      <c r="Q395" s="410"/>
      <c r="R395" s="410"/>
      <c r="S395" s="410"/>
      <c r="T395" s="411"/>
      <c r="AT395" s="352" t="s">
        <v>171</v>
      </c>
      <c r="AU395" s="352" t="s">
        <v>90</v>
      </c>
      <c r="AV395" s="350" t="s">
        <v>90</v>
      </c>
      <c r="AW395" s="350" t="s">
        <v>6</v>
      </c>
      <c r="AX395" s="350" t="s">
        <v>44</v>
      </c>
      <c r="AY395" s="352" t="s">
        <v>163</v>
      </c>
    </row>
    <row r="396" spans="2:65" s="267" customFormat="1" ht="31.5" customHeight="1">
      <c r="B396" s="268"/>
      <c r="C396" s="338" t="s">
        <v>372</v>
      </c>
      <c r="D396" s="338" t="s">
        <v>165</v>
      </c>
      <c r="E396" s="339" t="s">
        <v>377</v>
      </c>
      <c r="F396" s="340" t="s">
        <v>378</v>
      </c>
      <c r="G396" s="341" t="s">
        <v>369</v>
      </c>
      <c r="H396" s="342">
        <v>3.723</v>
      </c>
      <c r="I396" s="107"/>
      <c r="J396" s="343">
        <f>ROUND(I396*H396,2)</f>
        <v>0</v>
      </c>
      <c r="K396" s="340" t="s">
        <v>169</v>
      </c>
      <c r="L396" s="268"/>
      <c r="M396" s="401" t="s">
        <v>5</v>
      </c>
      <c r="N396" s="402" t="s">
        <v>53</v>
      </c>
      <c r="O396" s="269"/>
      <c r="P396" s="403">
        <f>O396*H396</f>
        <v>0</v>
      </c>
      <c r="Q396" s="403">
        <v>0</v>
      </c>
      <c r="R396" s="403">
        <f>Q396*H396</f>
        <v>0</v>
      </c>
      <c r="S396" s="403">
        <v>0</v>
      </c>
      <c r="T396" s="404">
        <f>S396*H396</f>
        <v>0</v>
      </c>
      <c r="AR396" s="386" t="s">
        <v>96</v>
      </c>
      <c r="AT396" s="386" t="s">
        <v>165</v>
      </c>
      <c r="AU396" s="386" t="s">
        <v>90</v>
      </c>
      <c r="AY396" s="386" t="s">
        <v>163</v>
      </c>
      <c r="BE396" s="405">
        <f>IF(N396="základní",J396,0)</f>
        <v>0</v>
      </c>
      <c r="BF396" s="405">
        <f>IF(N396="snížená",J396,0)</f>
        <v>0</v>
      </c>
      <c r="BG396" s="405">
        <f>IF(N396="zákl. přenesená",J396,0)</f>
        <v>0</v>
      </c>
      <c r="BH396" s="405">
        <f>IF(N396="sníž. přenesená",J396,0)</f>
        <v>0</v>
      </c>
      <c r="BI396" s="405">
        <f>IF(N396="nulová",J396,0)</f>
        <v>0</v>
      </c>
      <c r="BJ396" s="386" t="s">
        <v>44</v>
      </c>
      <c r="BK396" s="405">
        <f>ROUND(I396*H396,2)</f>
        <v>0</v>
      </c>
      <c r="BL396" s="386" t="s">
        <v>96</v>
      </c>
      <c r="BM396" s="386" t="s">
        <v>1066</v>
      </c>
    </row>
    <row r="397" spans="2:47" s="267" customFormat="1" ht="81">
      <c r="B397" s="268"/>
      <c r="D397" s="362" t="s">
        <v>190</v>
      </c>
      <c r="F397" s="376" t="s">
        <v>380</v>
      </c>
      <c r="L397" s="268"/>
      <c r="M397" s="419"/>
      <c r="N397" s="269"/>
      <c r="O397" s="269"/>
      <c r="P397" s="269"/>
      <c r="Q397" s="269"/>
      <c r="R397" s="269"/>
      <c r="S397" s="269"/>
      <c r="T397" s="420"/>
      <c r="AT397" s="386" t="s">
        <v>190</v>
      </c>
      <c r="AU397" s="386" t="s">
        <v>90</v>
      </c>
    </row>
    <row r="398" spans="2:65" s="267" customFormat="1" ht="31.5" customHeight="1">
      <c r="B398" s="268"/>
      <c r="C398" s="338" t="s">
        <v>10</v>
      </c>
      <c r="D398" s="338" t="s">
        <v>165</v>
      </c>
      <c r="E398" s="339" t="s">
        <v>382</v>
      </c>
      <c r="F398" s="340" t="s">
        <v>383</v>
      </c>
      <c r="G398" s="341" t="s">
        <v>369</v>
      </c>
      <c r="H398" s="342">
        <v>11.169</v>
      </c>
      <c r="I398" s="107"/>
      <c r="J398" s="343">
        <f>ROUND(I398*H398,2)</f>
        <v>0</v>
      </c>
      <c r="K398" s="340" t="s">
        <v>169</v>
      </c>
      <c r="L398" s="268"/>
      <c r="M398" s="401" t="s">
        <v>5</v>
      </c>
      <c r="N398" s="402" t="s">
        <v>53</v>
      </c>
      <c r="O398" s="269"/>
      <c r="P398" s="403">
        <f>O398*H398</f>
        <v>0</v>
      </c>
      <c r="Q398" s="403">
        <v>0</v>
      </c>
      <c r="R398" s="403">
        <f>Q398*H398</f>
        <v>0</v>
      </c>
      <c r="S398" s="403">
        <v>0</v>
      </c>
      <c r="T398" s="404">
        <f>S398*H398</f>
        <v>0</v>
      </c>
      <c r="AR398" s="386" t="s">
        <v>96</v>
      </c>
      <c r="AT398" s="386" t="s">
        <v>165</v>
      </c>
      <c r="AU398" s="386" t="s">
        <v>90</v>
      </c>
      <c r="AY398" s="386" t="s">
        <v>163</v>
      </c>
      <c r="BE398" s="405">
        <f>IF(N398="základní",J398,0)</f>
        <v>0</v>
      </c>
      <c r="BF398" s="405">
        <f>IF(N398="snížená",J398,0)</f>
        <v>0</v>
      </c>
      <c r="BG398" s="405">
        <f>IF(N398="zákl. přenesená",J398,0)</f>
        <v>0</v>
      </c>
      <c r="BH398" s="405">
        <f>IF(N398="sníž. přenesená",J398,0)</f>
        <v>0</v>
      </c>
      <c r="BI398" s="405">
        <f>IF(N398="nulová",J398,0)</f>
        <v>0</v>
      </c>
      <c r="BJ398" s="386" t="s">
        <v>44</v>
      </c>
      <c r="BK398" s="405">
        <f>ROUND(I398*H398,2)</f>
        <v>0</v>
      </c>
      <c r="BL398" s="386" t="s">
        <v>96</v>
      </c>
      <c r="BM398" s="386" t="s">
        <v>1067</v>
      </c>
    </row>
    <row r="399" spans="2:47" s="267" customFormat="1" ht="81">
      <c r="B399" s="268"/>
      <c r="D399" s="346" t="s">
        <v>190</v>
      </c>
      <c r="F399" s="366" t="s">
        <v>380</v>
      </c>
      <c r="L399" s="268"/>
      <c r="M399" s="419"/>
      <c r="N399" s="269"/>
      <c r="O399" s="269"/>
      <c r="P399" s="269"/>
      <c r="Q399" s="269"/>
      <c r="R399" s="269"/>
      <c r="S399" s="269"/>
      <c r="T399" s="420"/>
      <c r="AT399" s="386" t="s">
        <v>190</v>
      </c>
      <c r="AU399" s="386" t="s">
        <v>90</v>
      </c>
    </row>
    <row r="400" spans="2:51" s="350" customFormat="1" ht="13.5">
      <c r="B400" s="351"/>
      <c r="D400" s="362" t="s">
        <v>171</v>
      </c>
      <c r="F400" s="377" t="s">
        <v>1068</v>
      </c>
      <c r="H400" s="378">
        <v>11.169</v>
      </c>
      <c r="L400" s="351"/>
      <c r="M400" s="409"/>
      <c r="N400" s="410"/>
      <c r="O400" s="410"/>
      <c r="P400" s="410"/>
      <c r="Q400" s="410"/>
      <c r="R400" s="410"/>
      <c r="S400" s="410"/>
      <c r="T400" s="411"/>
      <c r="AT400" s="352" t="s">
        <v>171</v>
      </c>
      <c r="AU400" s="352" t="s">
        <v>90</v>
      </c>
      <c r="AV400" s="350" t="s">
        <v>90</v>
      </c>
      <c r="AW400" s="350" t="s">
        <v>6</v>
      </c>
      <c r="AX400" s="350" t="s">
        <v>44</v>
      </c>
      <c r="AY400" s="352" t="s">
        <v>163</v>
      </c>
    </row>
    <row r="401" spans="2:65" s="267" customFormat="1" ht="22.5" customHeight="1">
      <c r="B401" s="268"/>
      <c r="C401" s="338" t="s">
        <v>381</v>
      </c>
      <c r="D401" s="338" t="s">
        <v>165</v>
      </c>
      <c r="E401" s="339" t="s">
        <v>387</v>
      </c>
      <c r="F401" s="340" t="s">
        <v>388</v>
      </c>
      <c r="G401" s="341" t="s">
        <v>369</v>
      </c>
      <c r="H401" s="342">
        <v>2.412</v>
      </c>
      <c r="I401" s="107"/>
      <c r="J401" s="343">
        <f>ROUND(I401*H401,2)</f>
        <v>0</v>
      </c>
      <c r="K401" s="340" t="s">
        <v>169</v>
      </c>
      <c r="L401" s="268"/>
      <c r="M401" s="401" t="s">
        <v>5</v>
      </c>
      <c r="N401" s="402" t="s">
        <v>53</v>
      </c>
      <c r="O401" s="269"/>
      <c r="P401" s="403">
        <f>O401*H401</f>
        <v>0</v>
      </c>
      <c r="Q401" s="403">
        <v>0</v>
      </c>
      <c r="R401" s="403">
        <f>Q401*H401</f>
        <v>0</v>
      </c>
      <c r="S401" s="403">
        <v>0</v>
      </c>
      <c r="T401" s="404">
        <f>S401*H401</f>
        <v>0</v>
      </c>
      <c r="AR401" s="386" t="s">
        <v>96</v>
      </c>
      <c r="AT401" s="386" t="s">
        <v>165</v>
      </c>
      <c r="AU401" s="386" t="s">
        <v>90</v>
      </c>
      <c r="AY401" s="386" t="s">
        <v>163</v>
      </c>
      <c r="BE401" s="405">
        <f>IF(N401="základní",J401,0)</f>
        <v>0</v>
      </c>
      <c r="BF401" s="405">
        <f>IF(N401="snížená",J401,0)</f>
        <v>0</v>
      </c>
      <c r="BG401" s="405">
        <f>IF(N401="zákl. přenesená",J401,0)</f>
        <v>0</v>
      </c>
      <c r="BH401" s="405">
        <f>IF(N401="sníž. přenesená",J401,0)</f>
        <v>0</v>
      </c>
      <c r="BI401" s="405">
        <f>IF(N401="nulová",J401,0)</f>
        <v>0</v>
      </c>
      <c r="BJ401" s="386" t="s">
        <v>44</v>
      </c>
      <c r="BK401" s="405">
        <f>ROUND(I401*H401,2)</f>
        <v>0</v>
      </c>
      <c r="BL401" s="386" t="s">
        <v>96</v>
      </c>
      <c r="BM401" s="386" t="s">
        <v>1069</v>
      </c>
    </row>
    <row r="402" spans="2:47" s="267" customFormat="1" ht="67.5">
      <c r="B402" s="268"/>
      <c r="D402" s="362" t="s">
        <v>190</v>
      </c>
      <c r="F402" s="376" t="s">
        <v>390</v>
      </c>
      <c r="L402" s="268"/>
      <c r="M402" s="419"/>
      <c r="N402" s="269"/>
      <c r="O402" s="269"/>
      <c r="P402" s="269"/>
      <c r="Q402" s="269"/>
      <c r="R402" s="269"/>
      <c r="S402" s="269"/>
      <c r="T402" s="420"/>
      <c r="AT402" s="386" t="s">
        <v>190</v>
      </c>
      <c r="AU402" s="386" t="s">
        <v>90</v>
      </c>
    </row>
    <row r="403" spans="2:65" s="267" customFormat="1" ht="22.5" customHeight="1">
      <c r="B403" s="268"/>
      <c r="C403" s="338" t="s">
        <v>386</v>
      </c>
      <c r="D403" s="338" t="s">
        <v>165</v>
      </c>
      <c r="E403" s="339" t="s">
        <v>392</v>
      </c>
      <c r="F403" s="340" t="s">
        <v>393</v>
      </c>
      <c r="G403" s="341" t="s">
        <v>369</v>
      </c>
      <c r="H403" s="342">
        <v>0.823</v>
      </c>
      <c r="I403" s="107"/>
      <c r="J403" s="343">
        <f>ROUND(I403*H403,2)</f>
        <v>0</v>
      </c>
      <c r="K403" s="340" t="s">
        <v>169</v>
      </c>
      <c r="L403" s="268"/>
      <c r="M403" s="401" t="s">
        <v>5</v>
      </c>
      <c r="N403" s="402" t="s">
        <v>53</v>
      </c>
      <c r="O403" s="269"/>
      <c r="P403" s="403">
        <f>O403*H403</f>
        <v>0</v>
      </c>
      <c r="Q403" s="403">
        <v>0</v>
      </c>
      <c r="R403" s="403">
        <f>Q403*H403</f>
        <v>0</v>
      </c>
      <c r="S403" s="403">
        <v>0</v>
      </c>
      <c r="T403" s="404">
        <f>S403*H403</f>
        <v>0</v>
      </c>
      <c r="AR403" s="386" t="s">
        <v>96</v>
      </c>
      <c r="AT403" s="386" t="s">
        <v>165</v>
      </c>
      <c r="AU403" s="386" t="s">
        <v>90</v>
      </c>
      <c r="AY403" s="386" t="s">
        <v>163</v>
      </c>
      <c r="BE403" s="405">
        <f>IF(N403="základní",J403,0)</f>
        <v>0</v>
      </c>
      <c r="BF403" s="405">
        <f>IF(N403="snížená",J403,0)</f>
        <v>0</v>
      </c>
      <c r="BG403" s="405">
        <f>IF(N403="zákl. přenesená",J403,0)</f>
        <v>0</v>
      </c>
      <c r="BH403" s="405">
        <f>IF(N403="sníž. přenesená",J403,0)</f>
        <v>0</v>
      </c>
      <c r="BI403" s="405">
        <f>IF(N403="nulová",J403,0)</f>
        <v>0</v>
      </c>
      <c r="BJ403" s="386" t="s">
        <v>44</v>
      </c>
      <c r="BK403" s="405">
        <f>ROUND(I403*H403,2)</f>
        <v>0</v>
      </c>
      <c r="BL403" s="386" t="s">
        <v>96</v>
      </c>
      <c r="BM403" s="386" t="s">
        <v>1070</v>
      </c>
    </row>
    <row r="404" spans="2:47" s="267" customFormat="1" ht="67.5">
      <c r="B404" s="268"/>
      <c r="D404" s="362" t="s">
        <v>190</v>
      </c>
      <c r="F404" s="376" t="s">
        <v>390</v>
      </c>
      <c r="L404" s="268"/>
      <c r="M404" s="419"/>
      <c r="N404" s="269"/>
      <c r="O404" s="269"/>
      <c r="P404" s="269"/>
      <c r="Q404" s="269"/>
      <c r="R404" s="269"/>
      <c r="S404" s="269"/>
      <c r="T404" s="420"/>
      <c r="AT404" s="386" t="s">
        <v>190</v>
      </c>
      <c r="AU404" s="386" t="s">
        <v>90</v>
      </c>
    </row>
    <row r="405" spans="2:65" s="267" customFormat="1" ht="22.5" customHeight="1">
      <c r="B405" s="268"/>
      <c r="C405" s="338" t="s">
        <v>391</v>
      </c>
      <c r="D405" s="338" t="s">
        <v>165</v>
      </c>
      <c r="E405" s="339" t="s">
        <v>396</v>
      </c>
      <c r="F405" s="340" t="s">
        <v>397</v>
      </c>
      <c r="G405" s="341" t="s">
        <v>369</v>
      </c>
      <c r="H405" s="342">
        <v>0.488</v>
      </c>
      <c r="I405" s="107"/>
      <c r="J405" s="343">
        <f>ROUND(I405*H405,2)</f>
        <v>0</v>
      </c>
      <c r="K405" s="340" t="s">
        <v>5</v>
      </c>
      <c r="L405" s="268"/>
      <c r="M405" s="401" t="s">
        <v>5</v>
      </c>
      <c r="N405" s="402" t="s">
        <v>53</v>
      </c>
      <c r="O405" s="269"/>
      <c r="P405" s="403">
        <f>O405*H405</f>
        <v>0</v>
      </c>
      <c r="Q405" s="403">
        <v>0</v>
      </c>
      <c r="R405" s="403">
        <f>Q405*H405</f>
        <v>0</v>
      </c>
      <c r="S405" s="403">
        <v>0</v>
      </c>
      <c r="T405" s="404">
        <f>S405*H405</f>
        <v>0</v>
      </c>
      <c r="AR405" s="386" t="s">
        <v>96</v>
      </c>
      <c r="AT405" s="386" t="s">
        <v>165</v>
      </c>
      <c r="AU405" s="386" t="s">
        <v>90</v>
      </c>
      <c r="AY405" s="386" t="s">
        <v>163</v>
      </c>
      <c r="BE405" s="405">
        <f>IF(N405="základní",J405,0)</f>
        <v>0</v>
      </c>
      <c r="BF405" s="405">
        <f>IF(N405="snížená",J405,0)</f>
        <v>0</v>
      </c>
      <c r="BG405" s="405">
        <f>IF(N405="zákl. přenesená",J405,0)</f>
        <v>0</v>
      </c>
      <c r="BH405" s="405">
        <f>IF(N405="sníž. přenesená",J405,0)</f>
        <v>0</v>
      </c>
      <c r="BI405" s="405">
        <f>IF(N405="nulová",J405,0)</f>
        <v>0</v>
      </c>
      <c r="BJ405" s="386" t="s">
        <v>44</v>
      </c>
      <c r="BK405" s="405">
        <f>ROUND(I405*H405,2)</f>
        <v>0</v>
      </c>
      <c r="BL405" s="386" t="s">
        <v>96</v>
      </c>
      <c r="BM405" s="386" t="s">
        <v>1071</v>
      </c>
    </row>
    <row r="406" spans="2:63" s="330" customFormat="1" ht="29.85" customHeight="1">
      <c r="B406" s="331"/>
      <c r="D406" s="335" t="s">
        <v>81</v>
      </c>
      <c r="E406" s="336" t="s">
        <v>399</v>
      </c>
      <c r="F406" s="336" t="s">
        <v>400</v>
      </c>
      <c r="J406" s="337">
        <f>BK406</f>
        <v>0</v>
      </c>
      <c r="L406" s="331"/>
      <c r="M406" s="395"/>
      <c r="N406" s="396"/>
      <c r="O406" s="396"/>
      <c r="P406" s="397">
        <f>SUM(P407:P410)</f>
        <v>0</v>
      </c>
      <c r="Q406" s="396"/>
      <c r="R406" s="397">
        <f>SUM(R407:R410)</f>
        <v>0</v>
      </c>
      <c r="S406" s="396"/>
      <c r="T406" s="398">
        <f>SUM(T407:T410)</f>
        <v>0</v>
      </c>
      <c r="AR406" s="332" t="s">
        <v>44</v>
      </c>
      <c r="AT406" s="399" t="s">
        <v>81</v>
      </c>
      <c r="AU406" s="399" t="s">
        <v>44</v>
      </c>
      <c r="AY406" s="332" t="s">
        <v>163</v>
      </c>
      <c r="BK406" s="400">
        <f>SUM(BK407:BK410)</f>
        <v>0</v>
      </c>
    </row>
    <row r="407" spans="2:65" s="267" customFormat="1" ht="44.25" customHeight="1">
      <c r="B407" s="268"/>
      <c r="C407" s="338" t="s">
        <v>395</v>
      </c>
      <c r="D407" s="338" t="s">
        <v>165</v>
      </c>
      <c r="E407" s="339" t="s">
        <v>887</v>
      </c>
      <c r="F407" s="340" t="s">
        <v>888</v>
      </c>
      <c r="G407" s="341" t="s">
        <v>369</v>
      </c>
      <c r="H407" s="342">
        <v>10.793</v>
      </c>
      <c r="I407" s="107"/>
      <c r="J407" s="343">
        <f>ROUND(I407*H407,2)</f>
        <v>0</v>
      </c>
      <c r="K407" s="340" t="s">
        <v>169</v>
      </c>
      <c r="L407" s="268"/>
      <c r="M407" s="401" t="s">
        <v>5</v>
      </c>
      <c r="N407" s="402" t="s">
        <v>53</v>
      </c>
      <c r="O407" s="269"/>
      <c r="P407" s="403">
        <f>O407*H407</f>
        <v>0</v>
      </c>
      <c r="Q407" s="403">
        <v>0</v>
      </c>
      <c r="R407" s="403">
        <f>Q407*H407</f>
        <v>0</v>
      </c>
      <c r="S407" s="403">
        <v>0</v>
      </c>
      <c r="T407" s="404">
        <f>S407*H407</f>
        <v>0</v>
      </c>
      <c r="AR407" s="386" t="s">
        <v>96</v>
      </c>
      <c r="AT407" s="386" t="s">
        <v>165</v>
      </c>
      <c r="AU407" s="386" t="s">
        <v>90</v>
      </c>
      <c r="AY407" s="386" t="s">
        <v>163</v>
      </c>
      <c r="BE407" s="405">
        <f>IF(N407="základní",J407,0)</f>
        <v>0</v>
      </c>
      <c r="BF407" s="405">
        <f>IF(N407="snížená",J407,0)</f>
        <v>0</v>
      </c>
      <c r="BG407" s="405">
        <f>IF(N407="zákl. přenesená",J407,0)</f>
        <v>0</v>
      </c>
      <c r="BH407" s="405">
        <f>IF(N407="sníž. přenesená",J407,0)</f>
        <v>0</v>
      </c>
      <c r="BI407" s="405">
        <f>IF(N407="nulová",J407,0)</f>
        <v>0</v>
      </c>
      <c r="BJ407" s="386" t="s">
        <v>44</v>
      </c>
      <c r="BK407" s="405">
        <f>ROUND(I407*H407,2)</f>
        <v>0</v>
      </c>
      <c r="BL407" s="386" t="s">
        <v>96</v>
      </c>
      <c r="BM407" s="386" t="s">
        <v>1072</v>
      </c>
    </row>
    <row r="408" spans="2:47" s="267" customFormat="1" ht="81">
      <c r="B408" s="268"/>
      <c r="D408" s="362" t="s">
        <v>190</v>
      </c>
      <c r="F408" s="376" t="s">
        <v>405</v>
      </c>
      <c r="L408" s="268"/>
      <c r="M408" s="419"/>
      <c r="N408" s="269"/>
      <c r="O408" s="269"/>
      <c r="P408" s="269"/>
      <c r="Q408" s="269"/>
      <c r="R408" s="269"/>
      <c r="S408" s="269"/>
      <c r="T408" s="420"/>
      <c r="AT408" s="386" t="s">
        <v>190</v>
      </c>
      <c r="AU408" s="386" t="s">
        <v>90</v>
      </c>
    </row>
    <row r="409" spans="2:65" s="267" customFormat="1" ht="44.25" customHeight="1">
      <c r="B409" s="268"/>
      <c r="C409" s="338" t="s">
        <v>401</v>
      </c>
      <c r="D409" s="338" t="s">
        <v>165</v>
      </c>
      <c r="E409" s="339" t="s">
        <v>407</v>
      </c>
      <c r="F409" s="340" t="s">
        <v>408</v>
      </c>
      <c r="G409" s="341" t="s">
        <v>369</v>
      </c>
      <c r="H409" s="342">
        <v>10.793</v>
      </c>
      <c r="I409" s="107"/>
      <c r="J409" s="343">
        <f>ROUND(I409*H409,2)</f>
        <v>0</v>
      </c>
      <c r="K409" s="340" t="s">
        <v>169</v>
      </c>
      <c r="L409" s="268"/>
      <c r="M409" s="401" t="s">
        <v>5</v>
      </c>
      <c r="N409" s="402" t="s">
        <v>53</v>
      </c>
      <c r="O409" s="269"/>
      <c r="P409" s="403">
        <f>O409*H409</f>
        <v>0</v>
      </c>
      <c r="Q409" s="403">
        <v>0</v>
      </c>
      <c r="R409" s="403">
        <f>Q409*H409</f>
        <v>0</v>
      </c>
      <c r="S409" s="403">
        <v>0</v>
      </c>
      <c r="T409" s="404">
        <f>S409*H409</f>
        <v>0</v>
      </c>
      <c r="AR409" s="386" t="s">
        <v>96</v>
      </c>
      <c r="AT409" s="386" t="s">
        <v>165</v>
      </c>
      <c r="AU409" s="386" t="s">
        <v>90</v>
      </c>
      <c r="AY409" s="386" t="s">
        <v>163</v>
      </c>
      <c r="BE409" s="405">
        <f>IF(N409="základní",J409,0)</f>
        <v>0</v>
      </c>
      <c r="BF409" s="405">
        <f>IF(N409="snížená",J409,0)</f>
        <v>0</v>
      </c>
      <c r="BG409" s="405">
        <f>IF(N409="zákl. přenesená",J409,0)</f>
        <v>0</v>
      </c>
      <c r="BH409" s="405">
        <f>IF(N409="sníž. přenesená",J409,0)</f>
        <v>0</v>
      </c>
      <c r="BI409" s="405">
        <f>IF(N409="nulová",J409,0)</f>
        <v>0</v>
      </c>
      <c r="BJ409" s="386" t="s">
        <v>44</v>
      </c>
      <c r="BK409" s="405">
        <f>ROUND(I409*H409,2)</f>
        <v>0</v>
      </c>
      <c r="BL409" s="386" t="s">
        <v>96</v>
      </c>
      <c r="BM409" s="386" t="s">
        <v>1073</v>
      </c>
    </row>
    <row r="410" spans="2:47" s="267" customFormat="1" ht="81">
      <c r="B410" s="268"/>
      <c r="D410" s="346" t="s">
        <v>190</v>
      </c>
      <c r="F410" s="366" t="s">
        <v>405</v>
      </c>
      <c r="L410" s="268"/>
      <c r="M410" s="419"/>
      <c r="N410" s="269"/>
      <c r="O410" s="269"/>
      <c r="P410" s="269"/>
      <c r="Q410" s="269"/>
      <c r="R410" s="269"/>
      <c r="S410" s="269"/>
      <c r="T410" s="420"/>
      <c r="AT410" s="386" t="s">
        <v>190</v>
      </c>
      <c r="AU410" s="386" t="s">
        <v>90</v>
      </c>
    </row>
    <row r="411" spans="2:63" s="330" customFormat="1" ht="37.35" customHeight="1">
      <c r="B411" s="331"/>
      <c r="D411" s="332" t="s">
        <v>81</v>
      </c>
      <c r="E411" s="333" t="s">
        <v>410</v>
      </c>
      <c r="F411" s="333" t="s">
        <v>411</v>
      </c>
      <c r="J411" s="334">
        <f>BK411</f>
        <v>0</v>
      </c>
      <c r="L411" s="331"/>
      <c r="M411" s="395"/>
      <c r="N411" s="396"/>
      <c r="O411" s="396"/>
      <c r="P411" s="397">
        <f>P412+P521+P550+P659</f>
        <v>0</v>
      </c>
      <c r="Q411" s="396"/>
      <c r="R411" s="397">
        <f>R412+R521+R550+R659</f>
        <v>1.0346236</v>
      </c>
      <c r="S411" s="396"/>
      <c r="T411" s="398">
        <f>T412+T521+T550+T659</f>
        <v>0.0828982</v>
      </c>
      <c r="AR411" s="332" t="s">
        <v>90</v>
      </c>
      <c r="AT411" s="399" t="s">
        <v>81</v>
      </c>
      <c r="AU411" s="399" t="s">
        <v>82</v>
      </c>
      <c r="AY411" s="332" t="s">
        <v>163</v>
      </c>
      <c r="BK411" s="400">
        <f>BK412+BK521+BK550+BK659</f>
        <v>0</v>
      </c>
    </row>
    <row r="412" spans="2:63" s="330" customFormat="1" ht="19.9" customHeight="1">
      <c r="B412" s="331"/>
      <c r="D412" s="335" t="s">
        <v>81</v>
      </c>
      <c r="E412" s="336" t="s">
        <v>412</v>
      </c>
      <c r="F412" s="336" t="s">
        <v>413</v>
      </c>
      <c r="J412" s="337">
        <f>BK412</f>
        <v>0</v>
      </c>
      <c r="L412" s="331"/>
      <c r="M412" s="395"/>
      <c r="N412" s="396"/>
      <c r="O412" s="396"/>
      <c r="P412" s="397">
        <f>SUM(P413:P520)</f>
        <v>0</v>
      </c>
      <c r="Q412" s="396"/>
      <c r="R412" s="397">
        <f>SUM(R413:R520)</f>
        <v>0.8226000000000001</v>
      </c>
      <c r="S412" s="396"/>
      <c r="T412" s="398">
        <f>SUM(T413:T520)</f>
        <v>0</v>
      </c>
      <c r="AR412" s="332" t="s">
        <v>90</v>
      </c>
      <c r="AT412" s="399" t="s">
        <v>81</v>
      </c>
      <c r="AU412" s="399" t="s">
        <v>44</v>
      </c>
      <c r="AY412" s="332" t="s">
        <v>163</v>
      </c>
      <c r="BK412" s="400">
        <f>SUM(BK413:BK520)</f>
        <v>0</v>
      </c>
    </row>
    <row r="413" spans="2:65" s="267" customFormat="1" ht="31.5" customHeight="1">
      <c r="B413" s="268"/>
      <c r="C413" s="338" t="s">
        <v>406</v>
      </c>
      <c r="D413" s="338" t="s">
        <v>165</v>
      </c>
      <c r="E413" s="339" t="s">
        <v>415</v>
      </c>
      <c r="F413" s="340" t="s">
        <v>416</v>
      </c>
      <c r="G413" s="341" t="s">
        <v>168</v>
      </c>
      <c r="H413" s="342">
        <v>5</v>
      </c>
      <c r="I413" s="107"/>
      <c r="J413" s="343">
        <f>ROUND(I413*H413,2)</f>
        <v>0</v>
      </c>
      <c r="K413" s="340" t="s">
        <v>169</v>
      </c>
      <c r="L413" s="268"/>
      <c r="M413" s="401" t="s">
        <v>5</v>
      </c>
      <c r="N413" s="402" t="s">
        <v>53</v>
      </c>
      <c r="O413" s="269"/>
      <c r="P413" s="403">
        <f>O413*H413</f>
        <v>0</v>
      </c>
      <c r="Q413" s="403">
        <v>0</v>
      </c>
      <c r="R413" s="403">
        <f>Q413*H413</f>
        <v>0</v>
      </c>
      <c r="S413" s="403">
        <v>0</v>
      </c>
      <c r="T413" s="404">
        <f>S413*H413</f>
        <v>0</v>
      </c>
      <c r="AR413" s="386" t="s">
        <v>333</v>
      </c>
      <c r="AT413" s="386" t="s">
        <v>165</v>
      </c>
      <c r="AU413" s="386" t="s">
        <v>90</v>
      </c>
      <c r="AY413" s="386" t="s">
        <v>163</v>
      </c>
      <c r="BE413" s="405">
        <f>IF(N413="základní",J413,0)</f>
        <v>0</v>
      </c>
      <c r="BF413" s="405">
        <f>IF(N413="snížená",J413,0)</f>
        <v>0</v>
      </c>
      <c r="BG413" s="405">
        <f>IF(N413="zákl. přenesená",J413,0)</f>
        <v>0</v>
      </c>
      <c r="BH413" s="405">
        <f>IF(N413="sníž. přenesená",J413,0)</f>
        <v>0</v>
      </c>
      <c r="BI413" s="405">
        <f>IF(N413="nulová",J413,0)</f>
        <v>0</v>
      </c>
      <c r="BJ413" s="386" t="s">
        <v>44</v>
      </c>
      <c r="BK413" s="405">
        <f>ROUND(I413*H413,2)</f>
        <v>0</v>
      </c>
      <c r="BL413" s="386" t="s">
        <v>333</v>
      </c>
      <c r="BM413" s="386" t="s">
        <v>1074</v>
      </c>
    </row>
    <row r="414" spans="2:47" s="267" customFormat="1" ht="148.5">
      <c r="B414" s="268"/>
      <c r="D414" s="346" t="s">
        <v>190</v>
      </c>
      <c r="F414" s="366" t="s">
        <v>418</v>
      </c>
      <c r="L414" s="268"/>
      <c r="M414" s="419"/>
      <c r="N414" s="269"/>
      <c r="O414" s="269"/>
      <c r="P414" s="269"/>
      <c r="Q414" s="269"/>
      <c r="R414" s="269"/>
      <c r="S414" s="269"/>
      <c r="T414" s="420"/>
      <c r="AT414" s="386" t="s">
        <v>190</v>
      </c>
      <c r="AU414" s="386" t="s">
        <v>90</v>
      </c>
    </row>
    <row r="415" spans="2:51" s="344" customFormat="1" ht="13.5">
      <c r="B415" s="345"/>
      <c r="D415" s="346" t="s">
        <v>171</v>
      </c>
      <c r="E415" s="347" t="s">
        <v>5</v>
      </c>
      <c r="F415" s="348" t="s">
        <v>172</v>
      </c>
      <c r="H415" s="349" t="s">
        <v>5</v>
      </c>
      <c r="L415" s="345"/>
      <c r="M415" s="406"/>
      <c r="N415" s="407"/>
      <c r="O415" s="407"/>
      <c r="P415" s="407"/>
      <c r="Q415" s="407"/>
      <c r="R415" s="407"/>
      <c r="S415" s="407"/>
      <c r="T415" s="408"/>
      <c r="AT415" s="349" t="s">
        <v>171</v>
      </c>
      <c r="AU415" s="349" t="s">
        <v>90</v>
      </c>
      <c r="AV415" s="344" t="s">
        <v>44</v>
      </c>
      <c r="AW415" s="344" t="s">
        <v>42</v>
      </c>
      <c r="AX415" s="344" t="s">
        <v>82</v>
      </c>
      <c r="AY415" s="349" t="s">
        <v>163</v>
      </c>
    </row>
    <row r="416" spans="2:51" s="350" customFormat="1" ht="13.5">
      <c r="B416" s="351"/>
      <c r="D416" s="346" t="s">
        <v>171</v>
      </c>
      <c r="E416" s="352" t="s">
        <v>5</v>
      </c>
      <c r="F416" s="353" t="s">
        <v>1007</v>
      </c>
      <c r="H416" s="354">
        <v>1</v>
      </c>
      <c r="L416" s="351"/>
      <c r="M416" s="409"/>
      <c r="N416" s="410"/>
      <c r="O416" s="410"/>
      <c r="P416" s="410"/>
      <c r="Q416" s="410"/>
      <c r="R416" s="410"/>
      <c r="S416" s="410"/>
      <c r="T416" s="411"/>
      <c r="AT416" s="352" t="s">
        <v>171</v>
      </c>
      <c r="AU416" s="352" t="s">
        <v>90</v>
      </c>
      <c r="AV416" s="350" t="s">
        <v>90</v>
      </c>
      <c r="AW416" s="350" t="s">
        <v>42</v>
      </c>
      <c r="AX416" s="350" t="s">
        <v>82</v>
      </c>
      <c r="AY416" s="352" t="s">
        <v>163</v>
      </c>
    </row>
    <row r="417" spans="2:51" s="350" customFormat="1" ht="13.5">
      <c r="B417" s="351"/>
      <c r="D417" s="346" t="s">
        <v>171</v>
      </c>
      <c r="E417" s="352" t="s">
        <v>5</v>
      </c>
      <c r="F417" s="353" t="s">
        <v>681</v>
      </c>
      <c r="H417" s="354">
        <v>1</v>
      </c>
      <c r="L417" s="351"/>
      <c r="M417" s="409"/>
      <c r="N417" s="410"/>
      <c r="O417" s="410"/>
      <c r="P417" s="410"/>
      <c r="Q417" s="410"/>
      <c r="R417" s="410"/>
      <c r="S417" s="410"/>
      <c r="T417" s="411"/>
      <c r="AT417" s="352" t="s">
        <v>171</v>
      </c>
      <c r="AU417" s="352" t="s">
        <v>90</v>
      </c>
      <c r="AV417" s="350" t="s">
        <v>90</v>
      </c>
      <c r="AW417" s="350" t="s">
        <v>42</v>
      </c>
      <c r="AX417" s="350" t="s">
        <v>82</v>
      </c>
      <c r="AY417" s="352" t="s">
        <v>163</v>
      </c>
    </row>
    <row r="418" spans="2:51" s="350" customFormat="1" ht="13.5">
      <c r="B418" s="351"/>
      <c r="D418" s="346" t="s">
        <v>171</v>
      </c>
      <c r="E418" s="352" t="s">
        <v>5</v>
      </c>
      <c r="F418" s="353" t="s">
        <v>1008</v>
      </c>
      <c r="H418" s="354">
        <v>1</v>
      </c>
      <c r="L418" s="351"/>
      <c r="M418" s="409"/>
      <c r="N418" s="410"/>
      <c r="O418" s="410"/>
      <c r="P418" s="410"/>
      <c r="Q418" s="410"/>
      <c r="R418" s="410"/>
      <c r="S418" s="410"/>
      <c r="T418" s="411"/>
      <c r="AT418" s="352" t="s">
        <v>171</v>
      </c>
      <c r="AU418" s="352" t="s">
        <v>90</v>
      </c>
      <c r="AV418" s="350" t="s">
        <v>90</v>
      </c>
      <c r="AW418" s="350" t="s">
        <v>42</v>
      </c>
      <c r="AX418" s="350" t="s">
        <v>82</v>
      </c>
      <c r="AY418" s="352" t="s">
        <v>163</v>
      </c>
    </row>
    <row r="419" spans="2:51" s="350" customFormat="1" ht="13.5">
      <c r="B419" s="351"/>
      <c r="D419" s="346" t="s">
        <v>171</v>
      </c>
      <c r="E419" s="352" t="s">
        <v>5</v>
      </c>
      <c r="F419" s="353" t="s">
        <v>1009</v>
      </c>
      <c r="H419" s="354">
        <v>1</v>
      </c>
      <c r="L419" s="351"/>
      <c r="M419" s="409"/>
      <c r="N419" s="410"/>
      <c r="O419" s="410"/>
      <c r="P419" s="410"/>
      <c r="Q419" s="410"/>
      <c r="R419" s="410"/>
      <c r="S419" s="410"/>
      <c r="T419" s="411"/>
      <c r="AT419" s="352" t="s">
        <v>171</v>
      </c>
      <c r="AU419" s="352" t="s">
        <v>90</v>
      </c>
      <c r="AV419" s="350" t="s">
        <v>90</v>
      </c>
      <c r="AW419" s="350" t="s">
        <v>42</v>
      </c>
      <c r="AX419" s="350" t="s">
        <v>82</v>
      </c>
      <c r="AY419" s="352" t="s">
        <v>163</v>
      </c>
    </row>
    <row r="420" spans="2:51" s="355" customFormat="1" ht="13.5">
      <c r="B420" s="356"/>
      <c r="D420" s="346" t="s">
        <v>171</v>
      </c>
      <c r="E420" s="357" t="s">
        <v>5</v>
      </c>
      <c r="F420" s="358" t="s">
        <v>653</v>
      </c>
      <c r="H420" s="359">
        <v>4</v>
      </c>
      <c r="L420" s="356"/>
      <c r="M420" s="412"/>
      <c r="N420" s="413"/>
      <c r="O420" s="413"/>
      <c r="P420" s="413"/>
      <c r="Q420" s="413"/>
      <c r="R420" s="413"/>
      <c r="S420" s="413"/>
      <c r="T420" s="414"/>
      <c r="AT420" s="357" t="s">
        <v>171</v>
      </c>
      <c r="AU420" s="357" t="s">
        <v>90</v>
      </c>
      <c r="AV420" s="355" t="s">
        <v>93</v>
      </c>
      <c r="AW420" s="355" t="s">
        <v>42</v>
      </c>
      <c r="AX420" s="355" t="s">
        <v>82</v>
      </c>
      <c r="AY420" s="357" t="s">
        <v>163</v>
      </c>
    </row>
    <row r="421" spans="2:51" s="350" customFormat="1" ht="13.5">
      <c r="B421" s="351"/>
      <c r="D421" s="346" t="s">
        <v>171</v>
      </c>
      <c r="E421" s="352" t="s">
        <v>5</v>
      </c>
      <c r="F421" s="353" t="s">
        <v>1010</v>
      </c>
      <c r="H421" s="354">
        <v>1</v>
      </c>
      <c r="L421" s="351"/>
      <c r="M421" s="409"/>
      <c r="N421" s="410"/>
      <c r="O421" s="410"/>
      <c r="P421" s="410"/>
      <c r="Q421" s="410"/>
      <c r="R421" s="410"/>
      <c r="S421" s="410"/>
      <c r="T421" s="411"/>
      <c r="AT421" s="352" t="s">
        <v>171</v>
      </c>
      <c r="AU421" s="352" t="s">
        <v>90</v>
      </c>
      <c r="AV421" s="350" t="s">
        <v>90</v>
      </c>
      <c r="AW421" s="350" t="s">
        <v>42</v>
      </c>
      <c r="AX421" s="350" t="s">
        <v>82</v>
      </c>
      <c r="AY421" s="352" t="s">
        <v>163</v>
      </c>
    </row>
    <row r="422" spans="2:51" s="355" customFormat="1" ht="13.5">
      <c r="B422" s="356"/>
      <c r="D422" s="346" t="s">
        <v>171</v>
      </c>
      <c r="E422" s="357" t="s">
        <v>5</v>
      </c>
      <c r="F422" s="358" t="s">
        <v>184</v>
      </c>
      <c r="H422" s="359">
        <v>1</v>
      </c>
      <c r="L422" s="356"/>
      <c r="M422" s="412"/>
      <c r="N422" s="413"/>
      <c r="O422" s="413"/>
      <c r="P422" s="413"/>
      <c r="Q422" s="413"/>
      <c r="R422" s="413"/>
      <c r="S422" s="413"/>
      <c r="T422" s="414"/>
      <c r="AT422" s="357" t="s">
        <v>171</v>
      </c>
      <c r="AU422" s="357" t="s">
        <v>90</v>
      </c>
      <c r="AV422" s="355" t="s">
        <v>93</v>
      </c>
      <c r="AW422" s="355" t="s">
        <v>42</v>
      </c>
      <c r="AX422" s="355" t="s">
        <v>82</v>
      </c>
      <c r="AY422" s="357" t="s">
        <v>163</v>
      </c>
    </row>
    <row r="423" spans="2:51" s="360" customFormat="1" ht="13.5">
      <c r="B423" s="361"/>
      <c r="D423" s="362" t="s">
        <v>171</v>
      </c>
      <c r="E423" s="363" t="s">
        <v>5</v>
      </c>
      <c r="F423" s="364" t="s">
        <v>185</v>
      </c>
      <c r="H423" s="365">
        <v>5</v>
      </c>
      <c r="L423" s="361"/>
      <c r="M423" s="415"/>
      <c r="N423" s="416"/>
      <c r="O423" s="416"/>
      <c r="P423" s="416"/>
      <c r="Q423" s="416"/>
      <c r="R423" s="416"/>
      <c r="S423" s="416"/>
      <c r="T423" s="417"/>
      <c r="AT423" s="418" t="s">
        <v>171</v>
      </c>
      <c r="AU423" s="418" t="s">
        <v>90</v>
      </c>
      <c r="AV423" s="360" t="s">
        <v>96</v>
      </c>
      <c r="AW423" s="360" t="s">
        <v>42</v>
      </c>
      <c r="AX423" s="360" t="s">
        <v>44</v>
      </c>
      <c r="AY423" s="418" t="s">
        <v>163</v>
      </c>
    </row>
    <row r="424" spans="2:65" s="267" customFormat="1" ht="22.5" customHeight="1">
      <c r="B424" s="268"/>
      <c r="C424" s="367" t="s">
        <v>414</v>
      </c>
      <c r="D424" s="367" t="s">
        <v>256</v>
      </c>
      <c r="E424" s="368" t="s">
        <v>421</v>
      </c>
      <c r="F424" s="369" t="s">
        <v>422</v>
      </c>
      <c r="G424" s="370" t="s">
        <v>168</v>
      </c>
      <c r="H424" s="371">
        <v>5</v>
      </c>
      <c r="I424" s="137"/>
      <c r="J424" s="372">
        <f>ROUND(I424*H424,2)</f>
        <v>0</v>
      </c>
      <c r="K424" s="369" t="s">
        <v>169</v>
      </c>
      <c r="L424" s="421"/>
      <c r="M424" s="422" t="s">
        <v>5</v>
      </c>
      <c r="N424" s="423" t="s">
        <v>53</v>
      </c>
      <c r="O424" s="269"/>
      <c r="P424" s="403">
        <f>O424*H424</f>
        <v>0</v>
      </c>
      <c r="Q424" s="403">
        <v>0.025</v>
      </c>
      <c r="R424" s="403">
        <f>Q424*H424</f>
        <v>0.125</v>
      </c>
      <c r="S424" s="403">
        <v>0</v>
      </c>
      <c r="T424" s="404">
        <f>S424*H424</f>
        <v>0</v>
      </c>
      <c r="AR424" s="386" t="s">
        <v>423</v>
      </c>
      <c r="AT424" s="386" t="s">
        <v>256</v>
      </c>
      <c r="AU424" s="386" t="s">
        <v>90</v>
      </c>
      <c r="AY424" s="386" t="s">
        <v>163</v>
      </c>
      <c r="BE424" s="405">
        <f>IF(N424="základní",J424,0)</f>
        <v>0</v>
      </c>
      <c r="BF424" s="405">
        <f>IF(N424="snížená",J424,0)</f>
        <v>0</v>
      </c>
      <c r="BG424" s="405">
        <f>IF(N424="zákl. přenesená",J424,0)</f>
        <v>0</v>
      </c>
      <c r="BH424" s="405">
        <f>IF(N424="sníž. přenesená",J424,0)</f>
        <v>0</v>
      </c>
      <c r="BI424" s="405">
        <f>IF(N424="nulová",J424,0)</f>
        <v>0</v>
      </c>
      <c r="BJ424" s="386" t="s">
        <v>44</v>
      </c>
      <c r="BK424" s="405">
        <f>ROUND(I424*H424,2)</f>
        <v>0</v>
      </c>
      <c r="BL424" s="386" t="s">
        <v>333</v>
      </c>
      <c r="BM424" s="386" t="s">
        <v>1075</v>
      </c>
    </row>
    <row r="425" spans="2:65" s="267" customFormat="1" ht="31.5" customHeight="1">
      <c r="B425" s="268"/>
      <c r="C425" s="338" t="s">
        <v>420</v>
      </c>
      <c r="D425" s="338" t="s">
        <v>165</v>
      </c>
      <c r="E425" s="339" t="s">
        <v>426</v>
      </c>
      <c r="F425" s="340" t="s">
        <v>427</v>
      </c>
      <c r="G425" s="341" t="s">
        <v>168</v>
      </c>
      <c r="H425" s="342">
        <v>1</v>
      </c>
      <c r="I425" s="107"/>
      <c r="J425" s="343">
        <f>ROUND(I425*H425,2)</f>
        <v>0</v>
      </c>
      <c r="K425" s="340" t="s">
        <v>169</v>
      </c>
      <c r="L425" s="268"/>
      <c r="M425" s="401" t="s">
        <v>5</v>
      </c>
      <c r="N425" s="402" t="s">
        <v>53</v>
      </c>
      <c r="O425" s="269"/>
      <c r="P425" s="403">
        <f>O425*H425</f>
        <v>0</v>
      </c>
      <c r="Q425" s="403">
        <v>0</v>
      </c>
      <c r="R425" s="403">
        <f>Q425*H425</f>
        <v>0</v>
      </c>
      <c r="S425" s="403">
        <v>0</v>
      </c>
      <c r="T425" s="404">
        <f>S425*H425</f>
        <v>0</v>
      </c>
      <c r="AR425" s="386" t="s">
        <v>333</v>
      </c>
      <c r="AT425" s="386" t="s">
        <v>165</v>
      </c>
      <c r="AU425" s="386" t="s">
        <v>90</v>
      </c>
      <c r="AY425" s="386" t="s">
        <v>163</v>
      </c>
      <c r="BE425" s="405">
        <f>IF(N425="základní",J425,0)</f>
        <v>0</v>
      </c>
      <c r="BF425" s="405">
        <f>IF(N425="snížená",J425,0)</f>
        <v>0</v>
      </c>
      <c r="BG425" s="405">
        <f>IF(N425="zákl. přenesená",J425,0)</f>
        <v>0</v>
      </c>
      <c r="BH425" s="405">
        <f>IF(N425="sníž. přenesená",J425,0)</f>
        <v>0</v>
      </c>
      <c r="BI425" s="405">
        <f>IF(N425="nulová",J425,0)</f>
        <v>0</v>
      </c>
      <c r="BJ425" s="386" t="s">
        <v>44</v>
      </c>
      <c r="BK425" s="405">
        <f>ROUND(I425*H425,2)</f>
        <v>0</v>
      </c>
      <c r="BL425" s="386" t="s">
        <v>333</v>
      </c>
      <c r="BM425" s="386" t="s">
        <v>1076</v>
      </c>
    </row>
    <row r="426" spans="2:47" s="267" customFormat="1" ht="148.5">
      <c r="B426" s="268"/>
      <c r="D426" s="346" t="s">
        <v>190</v>
      </c>
      <c r="F426" s="366" t="s">
        <v>418</v>
      </c>
      <c r="L426" s="268"/>
      <c r="M426" s="419"/>
      <c r="N426" s="269"/>
      <c r="O426" s="269"/>
      <c r="P426" s="269"/>
      <c r="Q426" s="269"/>
      <c r="R426" s="269"/>
      <c r="S426" s="269"/>
      <c r="T426" s="420"/>
      <c r="AT426" s="386" t="s">
        <v>190</v>
      </c>
      <c r="AU426" s="386" t="s">
        <v>90</v>
      </c>
    </row>
    <row r="427" spans="2:51" s="344" customFormat="1" ht="13.5">
      <c r="B427" s="345"/>
      <c r="D427" s="346" t="s">
        <v>171</v>
      </c>
      <c r="E427" s="347" t="s">
        <v>5</v>
      </c>
      <c r="F427" s="348" t="s">
        <v>172</v>
      </c>
      <c r="H427" s="349" t="s">
        <v>5</v>
      </c>
      <c r="L427" s="345"/>
      <c r="M427" s="406"/>
      <c r="N427" s="407"/>
      <c r="O427" s="407"/>
      <c r="P427" s="407"/>
      <c r="Q427" s="407"/>
      <c r="R427" s="407"/>
      <c r="S427" s="407"/>
      <c r="T427" s="408"/>
      <c r="AT427" s="349" t="s">
        <v>171</v>
      </c>
      <c r="AU427" s="349" t="s">
        <v>90</v>
      </c>
      <c r="AV427" s="344" t="s">
        <v>44</v>
      </c>
      <c r="AW427" s="344" t="s">
        <v>42</v>
      </c>
      <c r="AX427" s="344" t="s">
        <v>82</v>
      </c>
      <c r="AY427" s="349" t="s">
        <v>163</v>
      </c>
    </row>
    <row r="428" spans="2:51" s="350" customFormat="1" ht="13.5">
      <c r="B428" s="351"/>
      <c r="D428" s="346" t="s">
        <v>171</v>
      </c>
      <c r="E428" s="352" t="s">
        <v>5</v>
      </c>
      <c r="F428" s="353" t="s">
        <v>1006</v>
      </c>
      <c r="H428" s="354">
        <v>1</v>
      </c>
      <c r="L428" s="351"/>
      <c r="M428" s="409"/>
      <c r="N428" s="410"/>
      <c r="O428" s="410"/>
      <c r="P428" s="410"/>
      <c r="Q428" s="410"/>
      <c r="R428" s="410"/>
      <c r="S428" s="410"/>
      <c r="T428" s="411"/>
      <c r="AT428" s="352" t="s">
        <v>171</v>
      </c>
      <c r="AU428" s="352" t="s">
        <v>90</v>
      </c>
      <c r="AV428" s="350" t="s">
        <v>90</v>
      </c>
      <c r="AW428" s="350" t="s">
        <v>42</v>
      </c>
      <c r="AX428" s="350" t="s">
        <v>82</v>
      </c>
      <c r="AY428" s="352" t="s">
        <v>163</v>
      </c>
    </row>
    <row r="429" spans="2:51" s="355" customFormat="1" ht="13.5">
      <c r="B429" s="356"/>
      <c r="D429" s="346" t="s">
        <v>171</v>
      </c>
      <c r="E429" s="357" t="s">
        <v>5</v>
      </c>
      <c r="F429" s="358" t="s">
        <v>179</v>
      </c>
      <c r="H429" s="359">
        <v>1</v>
      </c>
      <c r="L429" s="356"/>
      <c r="M429" s="412"/>
      <c r="N429" s="413"/>
      <c r="O429" s="413"/>
      <c r="P429" s="413"/>
      <c r="Q429" s="413"/>
      <c r="R429" s="413"/>
      <c r="S429" s="413"/>
      <c r="T429" s="414"/>
      <c r="AT429" s="357" t="s">
        <v>171</v>
      </c>
      <c r="AU429" s="357" t="s">
        <v>90</v>
      </c>
      <c r="AV429" s="355" t="s">
        <v>93</v>
      </c>
      <c r="AW429" s="355" t="s">
        <v>42</v>
      </c>
      <c r="AX429" s="355" t="s">
        <v>82</v>
      </c>
      <c r="AY429" s="357" t="s">
        <v>163</v>
      </c>
    </row>
    <row r="430" spans="2:51" s="360" customFormat="1" ht="13.5">
      <c r="B430" s="361"/>
      <c r="D430" s="362" t="s">
        <v>171</v>
      </c>
      <c r="E430" s="363" t="s">
        <v>5</v>
      </c>
      <c r="F430" s="364" t="s">
        <v>185</v>
      </c>
      <c r="H430" s="365">
        <v>1</v>
      </c>
      <c r="L430" s="361"/>
      <c r="M430" s="415"/>
      <c r="N430" s="416"/>
      <c r="O430" s="416"/>
      <c r="P430" s="416"/>
      <c r="Q430" s="416"/>
      <c r="R430" s="416"/>
      <c r="S430" s="416"/>
      <c r="T430" s="417"/>
      <c r="AT430" s="418" t="s">
        <v>171</v>
      </c>
      <c r="AU430" s="418" t="s">
        <v>90</v>
      </c>
      <c r="AV430" s="360" t="s">
        <v>96</v>
      </c>
      <c r="AW430" s="360" t="s">
        <v>42</v>
      </c>
      <c r="AX430" s="360" t="s">
        <v>44</v>
      </c>
      <c r="AY430" s="418" t="s">
        <v>163</v>
      </c>
    </row>
    <row r="431" spans="2:65" s="267" customFormat="1" ht="22.5" customHeight="1">
      <c r="B431" s="268"/>
      <c r="C431" s="367" t="s">
        <v>425</v>
      </c>
      <c r="D431" s="367" t="s">
        <v>256</v>
      </c>
      <c r="E431" s="368" t="s">
        <v>437</v>
      </c>
      <c r="F431" s="369" t="s">
        <v>438</v>
      </c>
      <c r="G431" s="370" t="s">
        <v>168</v>
      </c>
      <c r="H431" s="371">
        <v>1</v>
      </c>
      <c r="I431" s="137"/>
      <c r="J431" s="372">
        <f>ROUND(I431*H431,2)</f>
        <v>0</v>
      </c>
      <c r="K431" s="369" t="s">
        <v>169</v>
      </c>
      <c r="L431" s="421"/>
      <c r="M431" s="422" t="s">
        <v>5</v>
      </c>
      <c r="N431" s="423" t="s">
        <v>53</v>
      </c>
      <c r="O431" s="269"/>
      <c r="P431" s="403">
        <f>O431*H431</f>
        <v>0</v>
      </c>
      <c r="Q431" s="403">
        <v>0.028</v>
      </c>
      <c r="R431" s="403">
        <f>Q431*H431</f>
        <v>0.028</v>
      </c>
      <c r="S431" s="403">
        <v>0</v>
      </c>
      <c r="T431" s="404">
        <f>S431*H431</f>
        <v>0</v>
      </c>
      <c r="AR431" s="386" t="s">
        <v>423</v>
      </c>
      <c r="AT431" s="386" t="s">
        <v>256</v>
      </c>
      <c r="AU431" s="386" t="s">
        <v>90</v>
      </c>
      <c r="AY431" s="386" t="s">
        <v>163</v>
      </c>
      <c r="BE431" s="405">
        <f>IF(N431="základní",J431,0)</f>
        <v>0</v>
      </c>
      <c r="BF431" s="405">
        <f>IF(N431="snížená",J431,0)</f>
        <v>0</v>
      </c>
      <c r="BG431" s="405">
        <f>IF(N431="zákl. přenesená",J431,0)</f>
        <v>0</v>
      </c>
      <c r="BH431" s="405">
        <f>IF(N431="sníž. přenesená",J431,0)</f>
        <v>0</v>
      </c>
      <c r="BI431" s="405">
        <f>IF(N431="nulová",J431,0)</f>
        <v>0</v>
      </c>
      <c r="BJ431" s="386" t="s">
        <v>44</v>
      </c>
      <c r="BK431" s="405">
        <f>ROUND(I431*H431,2)</f>
        <v>0</v>
      </c>
      <c r="BL431" s="386" t="s">
        <v>333</v>
      </c>
      <c r="BM431" s="386" t="s">
        <v>1077</v>
      </c>
    </row>
    <row r="432" spans="2:65" s="267" customFormat="1" ht="31.5" customHeight="1">
      <c r="B432" s="268"/>
      <c r="C432" s="338" t="s">
        <v>433</v>
      </c>
      <c r="D432" s="338" t="s">
        <v>165</v>
      </c>
      <c r="E432" s="339" t="s">
        <v>441</v>
      </c>
      <c r="F432" s="340" t="s">
        <v>442</v>
      </c>
      <c r="G432" s="341" t="s">
        <v>168</v>
      </c>
      <c r="H432" s="342">
        <v>12</v>
      </c>
      <c r="I432" s="107"/>
      <c r="J432" s="343">
        <f>ROUND(I432*H432,2)</f>
        <v>0</v>
      </c>
      <c r="K432" s="340" t="s">
        <v>169</v>
      </c>
      <c r="L432" s="268"/>
      <c r="M432" s="401" t="s">
        <v>5</v>
      </c>
      <c r="N432" s="402" t="s">
        <v>53</v>
      </c>
      <c r="O432" s="269"/>
      <c r="P432" s="403">
        <f>O432*H432</f>
        <v>0</v>
      </c>
      <c r="Q432" s="403">
        <v>0</v>
      </c>
      <c r="R432" s="403">
        <f>Q432*H432</f>
        <v>0</v>
      </c>
      <c r="S432" s="403">
        <v>0</v>
      </c>
      <c r="T432" s="404">
        <f>S432*H432</f>
        <v>0</v>
      </c>
      <c r="AR432" s="386" t="s">
        <v>333</v>
      </c>
      <c r="AT432" s="386" t="s">
        <v>165</v>
      </c>
      <c r="AU432" s="386" t="s">
        <v>90</v>
      </c>
      <c r="AY432" s="386" t="s">
        <v>163</v>
      </c>
      <c r="BE432" s="405">
        <f>IF(N432="základní",J432,0)</f>
        <v>0</v>
      </c>
      <c r="BF432" s="405">
        <f>IF(N432="snížená",J432,0)</f>
        <v>0</v>
      </c>
      <c r="BG432" s="405">
        <f>IF(N432="zákl. přenesená",J432,0)</f>
        <v>0</v>
      </c>
      <c r="BH432" s="405">
        <f>IF(N432="sníž. přenesená",J432,0)</f>
        <v>0</v>
      </c>
      <c r="BI432" s="405">
        <f>IF(N432="nulová",J432,0)</f>
        <v>0</v>
      </c>
      <c r="BJ432" s="386" t="s">
        <v>44</v>
      </c>
      <c r="BK432" s="405">
        <f>ROUND(I432*H432,2)</f>
        <v>0</v>
      </c>
      <c r="BL432" s="386" t="s">
        <v>333</v>
      </c>
      <c r="BM432" s="386" t="s">
        <v>1078</v>
      </c>
    </row>
    <row r="433" spans="2:47" s="267" customFormat="1" ht="148.5">
      <c r="B433" s="268"/>
      <c r="D433" s="346" t="s">
        <v>190</v>
      </c>
      <c r="F433" s="366" t="s">
        <v>418</v>
      </c>
      <c r="L433" s="268"/>
      <c r="M433" s="419"/>
      <c r="N433" s="269"/>
      <c r="O433" s="269"/>
      <c r="P433" s="269"/>
      <c r="Q433" s="269"/>
      <c r="R433" s="269"/>
      <c r="S433" s="269"/>
      <c r="T433" s="420"/>
      <c r="AT433" s="386" t="s">
        <v>190</v>
      </c>
      <c r="AU433" s="386" t="s">
        <v>90</v>
      </c>
    </row>
    <row r="434" spans="2:51" s="344" customFormat="1" ht="13.5">
      <c r="B434" s="345"/>
      <c r="D434" s="346" t="s">
        <v>171</v>
      </c>
      <c r="E434" s="347" t="s">
        <v>5</v>
      </c>
      <c r="F434" s="348" t="s">
        <v>172</v>
      </c>
      <c r="H434" s="349" t="s">
        <v>5</v>
      </c>
      <c r="L434" s="345"/>
      <c r="M434" s="406"/>
      <c r="N434" s="407"/>
      <c r="O434" s="407"/>
      <c r="P434" s="407"/>
      <c r="Q434" s="407"/>
      <c r="R434" s="407"/>
      <c r="S434" s="407"/>
      <c r="T434" s="408"/>
      <c r="AT434" s="349" t="s">
        <v>171</v>
      </c>
      <c r="AU434" s="349" t="s">
        <v>90</v>
      </c>
      <c r="AV434" s="344" t="s">
        <v>44</v>
      </c>
      <c r="AW434" s="344" t="s">
        <v>42</v>
      </c>
      <c r="AX434" s="344" t="s">
        <v>82</v>
      </c>
      <c r="AY434" s="349" t="s">
        <v>163</v>
      </c>
    </row>
    <row r="435" spans="2:51" s="350" customFormat="1" ht="13.5">
      <c r="B435" s="351"/>
      <c r="D435" s="346" t="s">
        <v>171</v>
      </c>
      <c r="E435" s="352" t="s">
        <v>5</v>
      </c>
      <c r="F435" s="353" t="s">
        <v>1014</v>
      </c>
      <c r="H435" s="354">
        <v>1</v>
      </c>
      <c r="L435" s="351"/>
      <c r="M435" s="409"/>
      <c r="N435" s="410"/>
      <c r="O435" s="410"/>
      <c r="P435" s="410"/>
      <c r="Q435" s="410"/>
      <c r="R435" s="410"/>
      <c r="S435" s="410"/>
      <c r="T435" s="411"/>
      <c r="AT435" s="352" t="s">
        <v>171</v>
      </c>
      <c r="AU435" s="352" t="s">
        <v>90</v>
      </c>
      <c r="AV435" s="350" t="s">
        <v>90</v>
      </c>
      <c r="AW435" s="350" t="s">
        <v>42</v>
      </c>
      <c r="AX435" s="350" t="s">
        <v>82</v>
      </c>
      <c r="AY435" s="352" t="s">
        <v>163</v>
      </c>
    </row>
    <row r="436" spans="2:51" s="350" customFormat="1" ht="13.5">
      <c r="B436" s="351"/>
      <c r="D436" s="346" t="s">
        <v>171</v>
      </c>
      <c r="E436" s="352" t="s">
        <v>5</v>
      </c>
      <c r="F436" s="353" t="s">
        <v>825</v>
      </c>
      <c r="H436" s="354">
        <v>1</v>
      </c>
      <c r="L436" s="351"/>
      <c r="M436" s="409"/>
      <c r="N436" s="410"/>
      <c r="O436" s="410"/>
      <c r="P436" s="410"/>
      <c r="Q436" s="410"/>
      <c r="R436" s="410"/>
      <c r="S436" s="410"/>
      <c r="T436" s="411"/>
      <c r="AT436" s="352" t="s">
        <v>171</v>
      </c>
      <c r="AU436" s="352" t="s">
        <v>90</v>
      </c>
      <c r="AV436" s="350" t="s">
        <v>90</v>
      </c>
      <c r="AW436" s="350" t="s">
        <v>42</v>
      </c>
      <c r="AX436" s="350" t="s">
        <v>82</v>
      </c>
      <c r="AY436" s="352" t="s">
        <v>163</v>
      </c>
    </row>
    <row r="437" spans="2:51" s="350" customFormat="1" ht="13.5">
      <c r="B437" s="351"/>
      <c r="D437" s="346" t="s">
        <v>171</v>
      </c>
      <c r="E437" s="352" t="s">
        <v>5</v>
      </c>
      <c r="F437" s="353" t="s">
        <v>826</v>
      </c>
      <c r="H437" s="354">
        <v>1</v>
      </c>
      <c r="L437" s="351"/>
      <c r="M437" s="409"/>
      <c r="N437" s="410"/>
      <c r="O437" s="410"/>
      <c r="P437" s="410"/>
      <c r="Q437" s="410"/>
      <c r="R437" s="410"/>
      <c r="S437" s="410"/>
      <c r="T437" s="411"/>
      <c r="AT437" s="352" t="s">
        <v>171</v>
      </c>
      <c r="AU437" s="352" t="s">
        <v>90</v>
      </c>
      <c r="AV437" s="350" t="s">
        <v>90</v>
      </c>
      <c r="AW437" s="350" t="s">
        <v>42</v>
      </c>
      <c r="AX437" s="350" t="s">
        <v>82</v>
      </c>
      <c r="AY437" s="352" t="s">
        <v>163</v>
      </c>
    </row>
    <row r="438" spans="2:51" s="350" customFormat="1" ht="13.5">
      <c r="B438" s="351"/>
      <c r="D438" s="346" t="s">
        <v>171</v>
      </c>
      <c r="E438" s="352" t="s">
        <v>5</v>
      </c>
      <c r="F438" s="353" t="s">
        <v>827</v>
      </c>
      <c r="H438" s="354">
        <v>1</v>
      </c>
      <c r="L438" s="351"/>
      <c r="M438" s="409"/>
      <c r="N438" s="410"/>
      <c r="O438" s="410"/>
      <c r="P438" s="410"/>
      <c r="Q438" s="410"/>
      <c r="R438" s="410"/>
      <c r="S438" s="410"/>
      <c r="T438" s="411"/>
      <c r="AT438" s="352" t="s">
        <v>171</v>
      </c>
      <c r="AU438" s="352" t="s">
        <v>90</v>
      </c>
      <c r="AV438" s="350" t="s">
        <v>90</v>
      </c>
      <c r="AW438" s="350" t="s">
        <v>42</v>
      </c>
      <c r="AX438" s="350" t="s">
        <v>82</v>
      </c>
      <c r="AY438" s="352" t="s">
        <v>163</v>
      </c>
    </row>
    <row r="439" spans="2:51" s="350" customFormat="1" ht="13.5">
      <c r="B439" s="351"/>
      <c r="D439" s="346" t="s">
        <v>171</v>
      </c>
      <c r="E439" s="352" t="s">
        <v>5</v>
      </c>
      <c r="F439" s="353" t="s">
        <v>1015</v>
      </c>
      <c r="H439" s="354">
        <v>1</v>
      </c>
      <c r="L439" s="351"/>
      <c r="M439" s="409"/>
      <c r="N439" s="410"/>
      <c r="O439" s="410"/>
      <c r="P439" s="410"/>
      <c r="Q439" s="410"/>
      <c r="R439" s="410"/>
      <c r="S439" s="410"/>
      <c r="T439" s="411"/>
      <c r="AT439" s="352" t="s">
        <v>171</v>
      </c>
      <c r="AU439" s="352" t="s">
        <v>90</v>
      </c>
      <c r="AV439" s="350" t="s">
        <v>90</v>
      </c>
      <c r="AW439" s="350" t="s">
        <v>42</v>
      </c>
      <c r="AX439" s="350" t="s">
        <v>82</v>
      </c>
      <c r="AY439" s="352" t="s">
        <v>163</v>
      </c>
    </row>
    <row r="440" spans="2:51" s="355" customFormat="1" ht="13.5">
      <c r="B440" s="356"/>
      <c r="D440" s="346" t="s">
        <v>171</v>
      </c>
      <c r="E440" s="357" t="s">
        <v>5</v>
      </c>
      <c r="F440" s="358" t="s">
        <v>179</v>
      </c>
      <c r="H440" s="359">
        <v>5</v>
      </c>
      <c r="L440" s="356"/>
      <c r="M440" s="412"/>
      <c r="N440" s="413"/>
      <c r="O440" s="413"/>
      <c r="P440" s="413"/>
      <c r="Q440" s="413"/>
      <c r="R440" s="413"/>
      <c r="S440" s="413"/>
      <c r="T440" s="414"/>
      <c r="AT440" s="357" t="s">
        <v>171</v>
      </c>
      <c r="AU440" s="357" t="s">
        <v>90</v>
      </c>
      <c r="AV440" s="355" t="s">
        <v>93</v>
      </c>
      <c r="AW440" s="355" t="s">
        <v>42</v>
      </c>
      <c r="AX440" s="355" t="s">
        <v>82</v>
      </c>
      <c r="AY440" s="357" t="s">
        <v>163</v>
      </c>
    </row>
    <row r="441" spans="2:51" s="350" customFormat="1" ht="13.5">
      <c r="B441" s="351"/>
      <c r="D441" s="346" t="s">
        <v>171</v>
      </c>
      <c r="E441" s="352" t="s">
        <v>5</v>
      </c>
      <c r="F441" s="353" t="s">
        <v>430</v>
      </c>
      <c r="H441" s="354">
        <v>1</v>
      </c>
      <c r="L441" s="351"/>
      <c r="M441" s="409"/>
      <c r="N441" s="410"/>
      <c r="O441" s="410"/>
      <c r="P441" s="410"/>
      <c r="Q441" s="410"/>
      <c r="R441" s="410"/>
      <c r="S441" s="410"/>
      <c r="T441" s="411"/>
      <c r="AT441" s="352" t="s">
        <v>171</v>
      </c>
      <c r="AU441" s="352" t="s">
        <v>90</v>
      </c>
      <c r="AV441" s="350" t="s">
        <v>90</v>
      </c>
      <c r="AW441" s="350" t="s">
        <v>42</v>
      </c>
      <c r="AX441" s="350" t="s">
        <v>82</v>
      </c>
      <c r="AY441" s="352" t="s">
        <v>163</v>
      </c>
    </row>
    <row r="442" spans="2:51" s="350" customFormat="1" ht="13.5">
      <c r="B442" s="351"/>
      <c r="D442" s="346" t="s">
        <v>171</v>
      </c>
      <c r="E442" s="352" t="s">
        <v>5</v>
      </c>
      <c r="F442" s="353" t="s">
        <v>1016</v>
      </c>
      <c r="H442" s="354">
        <v>1</v>
      </c>
      <c r="L442" s="351"/>
      <c r="M442" s="409"/>
      <c r="N442" s="410"/>
      <c r="O442" s="410"/>
      <c r="P442" s="410"/>
      <c r="Q442" s="410"/>
      <c r="R442" s="410"/>
      <c r="S442" s="410"/>
      <c r="T442" s="411"/>
      <c r="AT442" s="352" t="s">
        <v>171</v>
      </c>
      <c r="AU442" s="352" t="s">
        <v>90</v>
      </c>
      <c r="AV442" s="350" t="s">
        <v>90</v>
      </c>
      <c r="AW442" s="350" t="s">
        <v>42</v>
      </c>
      <c r="AX442" s="350" t="s">
        <v>82</v>
      </c>
      <c r="AY442" s="352" t="s">
        <v>163</v>
      </c>
    </row>
    <row r="443" spans="2:51" s="355" customFormat="1" ht="13.5">
      <c r="B443" s="356"/>
      <c r="D443" s="346" t="s">
        <v>171</v>
      </c>
      <c r="E443" s="357" t="s">
        <v>5</v>
      </c>
      <c r="F443" s="358" t="s">
        <v>653</v>
      </c>
      <c r="H443" s="359">
        <v>2</v>
      </c>
      <c r="L443" s="356"/>
      <c r="M443" s="412"/>
      <c r="N443" s="413"/>
      <c r="O443" s="413"/>
      <c r="P443" s="413"/>
      <c r="Q443" s="413"/>
      <c r="R443" s="413"/>
      <c r="S443" s="413"/>
      <c r="T443" s="414"/>
      <c r="AT443" s="357" t="s">
        <v>171</v>
      </c>
      <c r="AU443" s="357" t="s">
        <v>90</v>
      </c>
      <c r="AV443" s="355" t="s">
        <v>93</v>
      </c>
      <c r="AW443" s="355" t="s">
        <v>42</v>
      </c>
      <c r="AX443" s="355" t="s">
        <v>82</v>
      </c>
      <c r="AY443" s="357" t="s">
        <v>163</v>
      </c>
    </row>
    <row r="444" spans="2:51" s="350" customFormat="1" ht="13.5">
      <c r="B444" s="351"/>
      <c r="D444" s="346" t="s">
        <v>171</v>
      </c>
      <c r="E444" s="352" t="s">
        <v>5</v>
      </c>
      <c r="F444" s="353" t="s">
        <v>680</v>
      </c>
      <c r="H444" s="354">
        <v>1</v>
      </c>
      <c r="L444" s="351"/>
      <c r="M444" s="409"/>
      <c r="N444" s="410"/>
      <c r="O444" s="410"/>
      <c r="P444" s="410"/>
      <c r="Q444" s="410"/>
      <c r="R444" s="410"/>
      <c r="S444" s="410"/>
      <c r="T444" s="411"/>
      <c r="AT444" s="352" t="s">
        <v>171</v>
      </c>
      <c r="AU444" s="352" t="s">
        <v>90</v>
      </c>
      <c r="AV444" s="350" t="s">
        <v>90</v>
      </c>
      <c r="AW444" s="350" t="s">
        <v>42</v>
      </c>
      <c r="AX444" s="350" t="s">
        <v>82</v>
      </c>
      <c r="AY444" s="352" t="s">
        <v>163</v>
      </c>
    </row>
    <row r="445" spans="2:51" s="355" customFormat="1" ht="13.5">
      <c r="B445" s="356"/>
      <c r="D445" s="346" t="s">
        <v>171</v>
      </c>
      <c r="E445" s="357" t="s">
        <v>5</v>
      </c>
      <c r="F445" s="358" t="s">
        <v>184</v>
      </c>
      <c r="H445" s="359">
        <v>1</v>
      </c>
      <c r="L445" s="356"/>
      <c r="M445" s="412"/>
      <c r="N445" s="413"/>
      <c r="O445" s="413"/>
      <c r="P445" s="413"/>
      <c r="Q445" s="413"/>
      <c r="R445" s="413"/>
      <c r="S445" s="413"/>
      <c r="T445" s="414"/>
      <c r="AT445" s="357" t="s">
        <v>171</v>
      </c>
      <c r="AU445" s="357" t="s">
        <v>90</v>
      </c>
      <c r="AV445" s="355" t="s">
        <v>93</v>
      </c>
      <c r="AW445" s="355" t="s">
        <v>42</v>
      </c>
      <c r="AX445" s="355" t="s">
        <v>82</v>
      </c>
      <c r="AY445" s="357" t="s">
        <v>163</v>
      </c>
    </row>
    <row r="446" spans="2:51" s="350" customFormat="1" ht="13.5">
      <c r="B446" s="351"/>
      <c r="D446" s="346" t="s">
        <v>171</v>
      </c>
      <c r="E446" s="352" t="s">
        <v>5</v>
      </c>
      <c r="F446" s="353" t="s">
        <v>453</v>
      </c>
      <c r="H446" s="354">
        <v>1</v>
      </c>
      <c r="L446" s="351"/>
      <c r="M446" s="409"/>
      <c r="N446" s="410"/>
      <c r="O446" s="410"/>
      <c r="P446" s="410"/>
      <c r="Q446" s="410"/>
      <c r="R446" s="410"/>
      <c r="S446" s="410"/>
      <c r="T446" s="411"/>
      <c r="AT446" s="352" t="s">
        <v>171</v>
      </c>
      <c r="AU446" s="352" t="s">
        <v>90</v>
      </c>
      <c r="AV446" s="350" t="s">
        <v>90</v>
      </c>
      <c r="AW446" s="350" t="s">
        <v>42</v>
      </c>
      <c r="AX446" s="350" t="s">
        <v>82</v>
      </c>
      <c r="AY446" s="352" t="s">
        <v>163</v>
      </c>
    </row>
    <row r="447" spans="2:51" s="350" customFormat="1" ht="13.5">
      <c r="B447" s="351"/>
      <c r="D447" s="346" t="s">
        <v>171</v>
      </c>
      <c r="E447" s="352" t="s">
        <v>5</v>
      </c>
      <c r="F447" s="353" t="s">
        <v>677</v>
      </c>
      <c r="H447" s="354">
        <v>1</v>
      </c>
      <c r="L447" s="351"/>
      <c r="M447" s="409"/>
      <c r="N447" s="410"/>
      <c r="O447" s="410"/>
      <c r="P447" s="410"/>
      <c r="Q447" s="410"/>
      <c r="R447" s="410"/>
      <c r="S447" s="410"/>
      <c r="T447" s="411"/>
      <c r="AT447" s="352" t="s">
        <v>171</v>
      </c>
      <c r="AU447" s="352" t="s">
        <v>90</v>
      </c>
      <c r="AV447" s="350" t="s">
        <v>90</v>
      </c>
      <c r="AW447" s="350" t="s">
        <v>42</v>
      </c>
      <c r="AX447" s="350" t="s">
        <v>82</v>
      </c>
      <c r="AY447" s="352" t="s">
        <v>163</v>
      </c>
    </row>
    <row r="448" spans="2:51" s="355" customFormat="1" ht="13.5">
      <c r="B448" s="356"/>
      <c r="D448" s="346" t="s">
        <v>171</v>
      </c>
      <c r="E448" s="357" t="s">
        <v>5</v>
      </c>
      <c r="F448" s="358" t="s">
        <v>792</v>
      </c>
      <c r="H448" s="359">
        <v>2</v>
      </c>
      <c r="L448" s="356"/>
      <c r="M448" s="412"/>
      <c r="N448" s="413"/>
      <c r="O448" s="413"/>
      <c r="P448" s="413"/>
      <c r="Q448" s="413"/>
      <c r="R448" s="413"/>
      <c r="S448" s="413"/>
      <c r="T448" s="414"/>
      <c r="AT448" s="357" t="s">
        <v>171</v>
      </c>
      <c r="AU448" s="357" t="s">
        <v>90</v>
      </c>
      <c r="AV448" s="355" t="s">
        <v>93</v>
      </c>
      <c r="AW448" s="355" t="s">
        <v>42</v>
      </c>
      <c r="AX448" s="355" t="s">
        <v>82</v>
      </c>
      <c r="AY448" s="357" t="s">
        <v>163</v>
      </c>
    </row>
    <row r="449" spans="2:51" s="350" customFormat="1" ht="13.5">
      <c r="B449" s="351"/>
      <c r="D449" s="346" t="s">
        <v>171</v>
      </c>
      <c r="E449" s="352" t="s">
        <v>5</v>
      </c>
      <c r="F449" s="353" t="s">
        <v>1017</v>
      </c>
      <c r="H449" s="354">
        <v>1</v>
      </c>
      <c r="L449" s="351"/>
      <c r="M449" s="409"/>
      <c r="N449" s="410"/>
      <c r="O449" s="410"/>
      <c r="P449" s="410"/>
      <c r="Q449" s="410"/>
      <c r="R449" s="410"/>
      <c r="S449" s="410"/>
      <c r="T449" s="411"/>
      <c r="AT449" s="352" t="s">
        <v>171</v>
      </c>
      <c r="AU449" s="352" t="s">
        <v>90</v>
      </c>
      <c r="AV449" s="350" t="s">
        <v>90</v>
      </c>
      <c r="AW449" s="350" t="s">
        <v>42</v>
      </c>
      <c r="AX449" s="350" t="s">
        <v>82</v>
      </c>
      <c r="AY449" s="352" t="s">
        <v>163</v>
      </c>
    </row>
    <row r="450" spans="2:51" s="350" customFormat="1" ht="13.5">
      <c r="B450" s="351"/>
      <c r="D450" s="346" t="s">
        <v>171</v>
      </c>
      <c r="E450" s="352" t="s">
        <v>5</v>
      </c>
      <c r="F450" s="353" t="s">
        <v>1018</v>
      </c>
      <c r="H450" s="354">
        <v>1</v>
      </c>
      <c r="L450" s="351"/>
      <c r="M450" s="409"/>
      <c r="N450" s="410"/>
      <c r="O450" s="410"/>
      <c r="P450" s="410"/>
      <c r="Q450" s="410"/>
      <c r="R450" s="410"/>
      <c r="S450" s="410"/>
      <c r="T450" s="411"/>
      <c r="AT450" s="352" t="s">
        <v>171</v>
      </c>
      <c r="AU450" s="352" t="s">
        <v>90</v>
      </c>
      <c r="AV450" s="350" t="s">
        <v>90</v>
      </c>
      <c r="AW450" s="350" t="s">
        <v>42</v>
      </c>
      <c r="AX450" s="350" t="s">
        <v>82</v>
      </c>
      <c r="AY450" s="352" t="s">
        <v>163</v>
      </c>
    </row>
    <row r="451" spans="2:51" s="355" customFormat="1" ht="13.5">
      <c r="B451" s="356"/>
      <c r="D451" s="346" t="s">
        <v>171</v>
      </c>
      <c r="E451" s="357" t="s">
        <v>5</v>
      </c>
      <c r="F451" s="358" t="s">
        <v>963</v>
      </c>
      <c r="H451" s="359">
        <v>2</v>
      </c>
      <c r="L451" s="356"/>
      <c r="M451" s="412"/>
      <c r="N451" s="413"/>
      <c r="O451" s="413"/>
      <c r="P451" s="413"/>
      <c r="Q451" s="413"/>
      <c r="R451" s="413"/>
      <c r="S451" s="413"/>
      <c r="T451" s="414"/>
      <c r="AT451" s="357" t="s">
        <v>171</v>
      </c>
      <c r="AU451" s="357" t="s">
        <v>90</v>
      </c>
      <c r="AV451" s="355" t="s">
        <v>93</v>
      </c>
      <c r="AW451" s="355" t="s">
        <v>42</v>
      </c>
      <c r="AX451" s="355" t="s">
        <v>82</v>
      </c>
      <c r="AY451" s="357" t="s">
        <v>163</v>
      </c>
    </row>
    <row r="452" spans="2:51" s="360" customFormat="1" ht="13.5">
      <c r="B452" s="361"/>
      <c r="D452" s="362" t="s">
        <v>171</v>
      </c>
      <c r="E452" s="363" t="s">
        <v>5</v>
      </c>
      <c r="F452" s="364" t="s">
        <v>185</v>
      </c>
      <c r="H452" s="365">
        <v>12</v>
      </c>
      <c r="L452" s="361"/>
      <c r="M452" s="415"/>
      <c r="N452" s="416"/>
      <c r="O452" s="416"/>
      <c r="P452" s="416"/>
      <c r="Q452" s="416"/>
      <c r="R452" s="416"/>
      <c r="S452" s="416"/>
      <c r="T452" s="417"/>
      <c r="AT452" s="418" t="s">
        <v>171</v>
      </c>
      <c r="AU452" s="418" t="s">
        <v>90</v>
      </c>
      <c r="AV452" s="360" t="s">
        <v>96</v>
      </c>
      <c r="AW452" s="360" t="s">
        <v>42</v>
      </c>
      <c r="AX452" s="360" t="s">
        <v>44</v>
      </c>
      <c r="AY452" s="418" t="s">
        <v>163</v>
      </c>
    </row>
    <row r="453" spans="2:65" s="267" customFormat="1" ht="22.5" customHeight="1">
      <c r="B453" s="268"/>
      <c r="C453" s="367" t="s">
        <v>423</v>
      </c>
      <c r="D453" s="367" t="s">
        <v>256</v>
      </c>
      <c r="E453" s="368" t="s">
        <v>896</v>
      </c>
      <c r="F453" s="369" t="s">
        <v>897</v>
      </c>
      <c r="G453" s="370" t="s">
        <v>168</v>
      </c>
      <c r="H453" s="371">
        <v>1</v>
      </c>
      <c r="I453" s="137"/>
      <c r="J453" s="372">
        <f>ROUND(I453*H453,2)</f>
        <v>0</v>
      </c>
      <c r="K453" s="369" t="s">
        <v>169</v>
      </c>
      <c r="L453" s="421"/>
      <c r="M453" s="422" t="s">
        <v>5</v>
      </c>
      <c r="N453" s="423" t="s">
        <v>53</v>
      </c>
      <c r="O453" s="269"/>
      <c r="P453" s="403">
        <f>O453*H453</f>
        <v>0</v>
      </c>
      <c r="Q453" s="403">
        <v>0.041</v>
      </c>
      <c r="R453" s="403">
        <f>Q453*H453</f>
        <v>0.041</v>
      </c>
      <c r="S453" s="403">
        <v>0</v>
      </c>
      <c r="T453" s="404">
        <f>S453*H453</f>
        <v>0</v>
      </c>
      <c r="AR453" s="386" t="s">
        <v>423</v>
      </c>
      <c r="AT453" s="386" t="s">
        <v>256</v>
      </c>
      <c r="AU453" s="386" t="s">
        <v>90</v>
      </c>
      <c r="AY453" s="386" t="s">
        <v>163</v>
      </c>
      <c r="BE453" s="405">
        <f>IF(N453="základní",J453,0)</f>
        <v>0</v>
      </c>
      <c r="BF453" s="405">
        <f>IF(N453="snížená",J453,0)</f>
        <v>0</v>
      </c>
      <c r="BG453" s="405">
        <f>IF(N453="zákl. přenesená",J453,0)</f>
        <v>0</v>
      </c>
      <c r="BH453" s="405">
        <f>IF(N453="sníž. přenesená",J453,0)</f>
        <v>0</v>
      </c>
      <c r="BI453" s="405">
        <f>IF(N453="nulová",J453,0)</f>
        <v>0</v>
      </c>
      <c r="BJ453" s="386" t="s">
        <v>44</v>
      </c>
      <c r="BK453" s="405">
        <f>ROUND(I453*H453,2)</f>
        <v>0</v>
      </c>
      <c r="BL453" s="386" t="s">
        <v>333</v>
      </c>
      <c r="BM453" s="386" t="s">
        <v>1079</v>
      </c>
    </row>
    <row r="454" spans="2:65" s="267" customFormat="1" ht="22.5" customHeight="1">
      <c r="B454" s="268"/>
      <c r="C454" s="367" t="s">
        <v>440</v>
      </c>
      <c r="D454" s="367" t="s">
        <v>256</v>
      </c>
      <c r="E454" s="368" t="s">
        <v>458</v>
      </c>
      <c r="F454" s="369" t="s">
        <v>459</v>
      </c>
      <c r="G454" s="370" t="s">
        <v>168</v>
      </c>
      <c r="H454" s="371">
        <v>11</v>
      </c>
      <c r="I454" s="137"/>
      <c r="J454" s="372">
        <f>ROUND(I454*H454,2)</f>
        <v>0</v>
      </c>
      <c r="K454" s="369" t="s">
        <v>169</v>
      </c>
      <c r="L454" s="421"/>
      <c r="M454" s="422" t="s">
        <v>5</v>
      </c>
      <c r="N454" s="423" t="s">
        <v>53</v>
      </c>
      <c r="O454" s="269"/>
      <c r="P454" s="403">
        <f>O454*H454</f>
        <v>0</v>
      </c>
      <c r="Q454" s="403">
        <v>0.047</v>
      </c>
      <c r="R454" s="403">
        <f>Q454*H454</f>
        <v>0.517</v>
      </c>
      <c r="S454" s="403">
        <v>0</v>
      </c>
      <c r="T454" s="404">
        <f>S454*H454</f>
        <v>0</v>
      </c>
      <c r="AR454" s="386" t="s">
        <v>423</v>
      </c>
      <c r="AT454" s="386" t="s">
        <v>256</v>
      </c>
      <c r="AU454" s="386" t="s">
        <v>90</v>
      </c>
      <c r="AY454" s="386" t="s">
        <v>163</v>
      </c>
      <c r="BE454" s="405">
        <f>IF(N454="základní",J454,0)</f>
        <v>0</v>
      </c>
      <c r="BF454" s="405">
        <f>IF(N454="snížená",J454,0)</f>
        <v>0</v>
      </c>
      <c r="BG454" s="405">
        <f>IF(N454="zákl. přenesená",J454,0)</f>
        <v>0</v>
      </c>
      <c r="BH454" s="405">
        <f>IF(N454="sníž. přenesená",J454,0)</f>
        <v>0</v>
      </c>
      <c r="BI454" s="405">
        <f>IF(N454="nulová",J454,0)</f>
        <v>0</v>
      </c>
      <c r="BJ454" s="386" t="s">
        <v>44</v>
      </c>
      <c r="BK454" s="405">
        <f>ROUND(I454*H454,2)</f>
        <v>0</v>
      </c>
      <c r="BL454" s="386" t="s">
        <v>333</v>
      </c>
      <c r="BM454" s="386" t="s">
        <v>1080</v>
      </c>
    </row>
    <row r="455" spans="2:65" s="267" customFormat="1" ht="22.5" customHeight="1">
      <c r="B455" s="268"/>
      <c r="C455" s="338" t="s">
        <v>457</v>
      </c>
      <c r="D455" s="338" t="s">
        <v>165</v>
      </c>
      <c r="E455" s="339" t="s">
        <v>466</v>
      </c>
      <c r="F455" s="340" t="s">
        <v>467</v>
      </c>
      <c r="G455" s="341" t="s">
        <v>168</v>
      </c>
      <c r="H455" s="342">
        <v>12</v>
      </c>
      <c r="I455" s="107"/>
      <c r="J455" s="343">
        <f>ROUND(I455*H455,2)</f>
        <v>0</v>
      </c>
      <c r="K455" s="340" t="s">
        <v>5</v>
      </c>
      <c r="L455" s="268"/>
      <c r="M455" s="401" t="s">
        <v>5</v>
      </c>
      <c r="N455" s="402" t="s">
        <v>53</v>
      </c>
      <c r="O455" s="269"/>
      <c r="P455" s="403">
        <f>O455*H455</f>
        <v>0</v>
      </c>
      <c r="Q455" s="403">
        <v>0</v>
      </c>
      <c r="R455" s="403">
        <f>Q455*H455</f>
        <v>0</v>
      </c>
      <c r="S455" s="403">
        <v>0</v>
      </c>
      <c r="T455" s="404">
        <f>S455*H455</f>
        <v>0</v>
      </c>
      <c r="AR455" s="386" t="s">
        <v>333</v>
      </c>
      <c r="AT455" s="386" t="s">
        <v>165</v>
      </c>
      <c r="AU455" s="386" t="s">
        <v>90</v>
      </c>
      <c r="AY455" s="386" t="s">
        <v>163</v>
      </c>
      <c r="BE455" s="405">
        <f>IF(N455="základní",J455,0)</f>
        <v>0</v>
      </c>
      <c r="BF455" s="405">
        <f>IF(N455="snížená",J455,0)</f>
        <v>0</v>
      </c>
      <c r="BG455" s="405">
        <f>IF(N455="zákl. přenesená",J455,0)</f>
        <v>0</v>
      </c>
      <c r="BH455" s="405">
        <f>IF(N455="sníž. přenesená",J455,0)</f>
        <v>0</v>
      </c>
      <c r="BI455" s="405">
        <f>IF(N455="nulová",J455,0)</f>
        <v>0</v>
      </c>
      <c r="BJ455" s="386" t="s">
        <v>44</v>
      </c>
      <c r="BK455" s="405">
        <f>ROUND(I455*H455,2)</f>
        <v>0</v>
      </c>
      <c r="BL455" s="386" t="s">
        <v>333</v>
      </c>
      <c r="BM455" s="386" t="s">
        <v>1081</v>
      </c>
    </row>
    <row r="456" spans="2:51" s="344" customFormat="1" ht="13.5">
      <c r="B456" s="345"/>
      <c r="D456" s="346" t="s">
        <v>171</v>
      </c>
      <c r="E456" s="347" t="s">
        <v>5</v>
      </c>
      <c r="F456" s="348" t="s">
        <v>172</v>
      </c>
      <c r="H456" s="349" t="s">
        <v>5</v>
      </c>
      <c r="I456" s="115"/>
      <c r="L456" s="345"/>
      <c r="M456" s="406"/>
      <c r="N456" s="407"/>
      <c r="O456" s="407"/>
      <c r="P456" s="407"/>
      <c r="Q456" s="407"/>
      <c r="R456" s="407"/>
      <c r="S456" s="407"/>
      <c r="T456" s="408"/>
      <c r="AT456" s="349" t="s">
        <v>171</v>
      </c>
      <c r="AU456" s="349" t="s">
        <v>90</v>
      </c>
      <c r="AV456" s="344" t="s">
        <v>44</v>
      </c>
      <c r="AW456" s="344" t="s">
        <v>42</v>
      </c>
      <c r="AX456" s="344" t="s">
        <v>82</v>
      </c>
      <c r="AY456" s="349" t="s">
        <v>163</v>
      </c>
    </row>
    <row r="457" spans="2:51" s="350" customFormat="1" ht="13.5">
      <c r="B457" s="351"/>
      <c r="D457" s="346" t="s">
        <v>171</v>
      </c>
      <c r="E457" s="352" t="s">
        <v>5</v>
      </c>
      <c r="F457" s="353" t="s">
        <v>1014</v>
      </c>
      <c r="H457" s="354">
        <v>1</v>
      </c>
      <c r="L457" s="351"/>
      <c r="M457" s="409"/>
      <c r="N457" s="410"/>
      <c r="O457" s="410"/>
      <c r="P457" s="410"/>
      <c r="Q457" s="410"/>
      <c r="R457" s="410"/>
      <c r="S457" s="410"/>
      <c r="T457" s="411"/>
      <c r="AT457" s="352" t="s">
        <v>171</v>
      </c>
      <c r="AU457" s="352" t="s">
        <v>90</v>
      </c>
      <c r="AV457" s="350" t="s">
        <v>90</v>
      </c>
      <c r="AW457" s="350" t="s">
        <v>42</v>
      </c>
      <c r="AX457" s="350" t="s">
        <v>82</v>
      </c>
      <c r="AY457" s="352" t="s">
        <v>163</v>
      </c>
    </row>
    <row r="458" spans="2:51" s="350" customFormat="1" ht="13.5">
      <c r="B458" s="351"/>
      <c r="D458" s="346" t="s">
        <v>171</v>
      </c>
      <c r="E458" s="352" t="s">
        <v>5</v>
      </c>
      <c r="F458" s="353" t="s">
        <v>825</v>
      </c>
      <c r="H458" s="354">
        <v>1</v>
      </c>
      <c r="L458" s="351"/>
      <c r="M458" s="409"/>
      <c r="N458" s="410"/>
      <c r="O458" s="410"/>
      <c r="P458" s="410"/>
      <c r="Q458" s="410"/>
      <c r="R458" s="410"/>
      <c r="S458" s="410"/>
      <c r="T458" s="411"/>
      <c r="AT458" s="352" t="s">
        <v>171</v>
      </c>
      <c r="AU458" s="352" t="s">
        <v>90</v>
      </c>
      <c r="AV458" s="350" t="s">
        <v>90</v>
      </c>
      <c r="AW458" s="350" t="s">
        <v>42</v>
      </c>
      <c r="AX458" s="350" t="s">
        <v>82</v>
      </c>
      <c r="AY458" s="352" t="s">
        <v>163</v>
      </c>
    </row>
    <row r="459" spans="2:51" s="350" customFormat="1" ht="13.5">
      <c r="B459" s="351"/>
      <c r="D459" s="346" t="s">
        <v>171</v>
      </c>
      <c r="E459" s="352" t="s">
        <v>5</v>
      </c>
      <c r="F459" s="353" t="s">
        <v>826</v>
      </c>
      <c r="H459" s="354">
        <v>1</v>
      </c>
      <c r="L459" s="351"/>
      <c r="M459" s="409"/>
      <c r="N459" s="410"/>
      <c r="O459" s="410"/>
      <c r="P459" s="410"/>
      <c r="Q459" s="410"/>
      <c r="R459" s="410"/>
      <c r="S459" s="410"/>
      <c r="T459" s="411"/>
      <c r="AT459" s="352" t="s">
        <v>171</v>
      </c>
      <c r="AU459" s="352" t="s">
        <v>90</v>
      </c>
      <c r="AV459" s="350" t="s">
        <v>90</v>
      </c>
      <c r="AW459" s="350" t="s">
        <v>42</v>
      </c>
      <c r="AX459" s="350" t="s">
        <v>82</v>
      </c>
      <c r="AY459" s="352" t="s">
        <v>163</v>
      </c>
    </row>
    <row r="460" spans="2:51" s="350" customFormat="1" ht="13.5">
      <c r="B460" s="351"/>
      <c r="D460" s="346" t="s">
        <v>171</v>
      </c>
      <c r="E460" s="352" t="s">
        <v>5</v>
      </c>
      <c r="F460" s="353" t="s">
        <v>827</v>
      </c>
      <c r="H460" s="354">
        <v>1</v>
      </c>
      <c r="L460" s="351"/>
      <c r="M460" s="409"/>
      <c r="N460" s="410"/>
      <c r="O460" s="410"/>
      <c r="P460" s="410"/>
      <c r="Q460" s="410"/>
      <c r="R460" s="410"/>
      <c r="S460" s="410"/>
      <c r="T460" s="411"/>
      <c r="AT460" s="352" t="s">
        <v>171</v>
      </c>
      <c r="AU460" s="352" t="s">
        <v>90</v>
      </c>
      <c r="AV460" s="350" t="s">
        <v>90</v>
      </c>
      <c r="AW460" s="350" t="s">
        <v>42</v>
      </c>
      <c r="AX460" s="350" t="s">
        <v>82</v>
      </c>
      <c r="AY460" s="352" t="s">
        <v>163</v>
      </c>
    </row>
    <row r="461" spans="2:51" s="350" customFormat="1" ht="13.5">
      <c r="B461" s="351"/>
      <c r="D461" s="346" t="s">
        <v>171</v>
      </c>
      <c r="E461" s="352" t="s">
        <v>5</v>
      </c>
      <c r="F461" s="353" t="s">
        <v>1015</v>
      </c>
      <c r="H461" s="354">
        <v>1</v>
      </c>
      <c r="L461" s="351"/>
      <c r="M461" s="409"/>
      <c r="N461" s="410"/>
      <c r="O461" s="410"/>
      <c r="P461" s="410"/>
      <c r="Q461" s="410"/>
      <c r="R461" s="410"/>
      <c r="S461" s="410"/>
      <c r="T461" s="411"/>
      <c r="AT461" s="352" t="s">
        <v>171</v>
      </c>
      <c r="AU461" s="352" t="s">
        <v>90</v>
      </c>
      <c r="AV461" s="350" t="s">
        <v>90</v>
      </c>
      <c r="AW461" s="350" t="s">
        <v>42</v>
      </c>
      <c r="AX461" s="350" t="s">
        <v>82</v>
      </c>
      <c r="AY461" s="352" t="s">
        <v>163</v>
      </c>
    </row>
    <row r="462" spans="2:51" s="355" customFormat="1" ht="13.5">
      <c r="B462" s="356"/>
      <c r="D462" s="346" t="s">
        <v>171</v>
      </c>
      <c r="E462" s="357" t="s">
        <v>5</v>
      </c>
      <c r="F462" s="358" t="s">
        <v>179</v>
      </c>
      <c r="H462" s="359">
        <v>5</v>
      </c>
      <c r="L462" s="356"/>
      <c r="M462" s="412"/>
      <c r="N462" s="413"/>
      <c r="O462" s="413"/>
      <c r="P462" s="413"/>
      <c r="Q462" s="413"/>
      <c r="R462" s="413"/>
      <c r="S462" s="413"/>
      <c r="T462" s="414"/>
      <c r="AT462" s="357" t="s">
        <v>171</v>
      </c>
      <c r="AU462" s="357" t="s">
        <v>90</v>
      </c>
      <c r="AV462" s="355" t="s">
        <v>93</v>
      </c>
      <c r="AW462" s="355" t="s">
        <v>42</v>
      </c>
      <c r="AX462" s="355" t="s">
        <v>82</v>
      </c>
      <c r="AY462" s="357" t="s">
        <v>163</v>
      </c>
    </row>
    <row r="463" spans="2:51" s="350" customFormat="1" ht="13.5">
      <c r="B463" s="351"/>
      <c r="D463" s="346" t="s">
        <v>171</v>
      </c>
      <c r="E463" s="352" t="s">
        <v>5</v>
      </c>
      <c r="F463" s="353" t="s">
        <v>430</v>
      </c>
      <c r="H463" s="354">
        <v>1</v>
      </c>
      <c r="L463" s="351"/>
      <c r="M463" s="409"/>
      <c r="N463" s="410"/>
      <c r="O463" s="410"/>
      <c r="P463" s="410"/>
      <c r="Q463" s="410"/>
      <c r="R463" s="410"/>
      <c r="S463" s="410"/>
      <c r="T463" s="411"/>
      <c r="AT463" s="352" t="s">
        <v>171</v>
      </c>
      <c r="AU463" s="352" t="s">
        <v>90</v>
      </c>
      <c r="AV463" s="350" t="s">
        <v>90</v>
      </c>
      <c r="AW463" s="350" t="s">
        <v>42</v>
      </c>
      <c r="AX463" s="350" t="s">
        <v>82</v>
      </c>
      <c r="AY463" s="352" t="s">
        <v>163</v>
      </c>
    </row>
    <row r="464" spans="2:51" s="350" customFormat="1" ht="13.5">
      <c r="B464" s="351"/>
      <c r="D464" s="346" t="s">
        <v>171</v>
      </c>
      <c r="E464" s="352" t="s">
        <v>5</v>
      </c>
      <c r="F464" s="353" t="s">
        <v>1016</v>
      </c>
      <c r="H464" s="354">
        <v>1</v>
      </c>
      <c r="L464" s="351"/>
      <c r="M464" s="409"/>
      <c r="N464" s="410"/>
      <c r="O464" s="410"/>
      <c r="P464" s="410"/>
      <c r="Q464" s="410"/>
      <c r="R464" s="410"/>
      <c r="S464" s="410"/>
      <c r="T464" s="411"/>
      <c r="AT464" s="352" t="s">
        <v>171</v>
      </c>
      <c r="AU464" s="352" t="s">
        <v>90</v>
      </c>
      <c r="AV464" s="350" t="s">
        <v>90</v>
      </c>
      <c r="AW464" s="350" t="s">
        <v>42</v>
      </c>
      <c r="AX464" s="350" t="s">
        <v>82</v>
      </c>
      <c r="AY464" s="352" t="s">
        <v>163</v>
      </c>
    </row>
    <row r="465" spans="2:51" s="355" customFormat="1" ht="13.5">
      <c r="B465" s="356"/>
      <c r="D465" s="346" t="s">
        <v>171</v>
      </c>
      <c r="E465" s="357" t="s">
        <v>5</v>
      </c>
      <c r="F465" s="358" t="s">
        <v>653</v>
      </c>
      <c r="H465" s="359">
        <v>2</v>
      </c>
      <c r="L465" s="356"/>
      <c r="M465" s="412"/>
      <c r="N465" s="413"/>
      <c r="O465" s="413"/>
      <c r="P465" s="413"/>
      <c r="Q465" s="413"/>
      <c r="R465" s="413"/>
      <c r="S465" s="413"/>
      <c r="T465" s="414"/>
      <c r="AT465" s="357" t="s">
        <v>171</v>
      </c>
      <c r="AU465" s="357" t="s">
        <v>90</v>
      </c>
      <c r="AV465" s="355" t="s">
        <v>93</v>
      </c>
      <c r="AW465" s="355" t="s">
        <v>42</v>
      </c>
      <c r="AX465" s="355" t="s">
        <v>82</v>
      </c>
      <c r="AY465" s="357" t="s">
        <v>163</v>
      </c>
    </row>
    <row r="466" spans="2:51" s="350" customFormat="1" ht="13.5">
      <c r="B466" s="351"/>
      <c r="D466" s="346" t="s">
        <v>171</v>
      </c>
      <c r="E466" s="352" t="s">
        <v>5</v>
      </c>
      <c r="F466" s="353" t="s">
        <v>680</v>
      </c>
      <c r="H466" s="354">
        <v>1</v>
      </c>
      <c r="L466" s="351"/>
      <c r="M466" s="409"/>
      <c r="N466" s="410"/>
      <c r="O466" s="410"/>
      <c r="P466" s="410"/>
      <c r="Q466" s="410"/>
      <c r="R466" s="410"/>
      <c r="S466" s="410"/>
      <c r="T466" s="411"/>
      <c r="AT466" s="352" t="s">
        <v>171</v>
      </c>
      <c r="AU466" s="352" t="s">
        <v>90</v>
      </c>
      <c r="AV466" s="350" t="s">
        <v>90</v>
      </c>
      <c r="AW466" s="350" t="s">
        <v>42</v>
      </c>
      <c r="AX466" s="350" t="s">
        <v>82</v>
      </c>
      <c r="AY466" s="352" t="s">
        <v>163</v>
      </c>
    </row>
    <row r="467" spans="2:51" s="355" customFormat="1" ht="13.5">
      <c r="B467" s="356"/>
      <c r="D467" s="346" t="s">
        <v>171</v>
      </c>
      <c r="E467" s="357" t="s">
        <v>5</v>
      </c>
      <c r="F467" s="358" t="s">
        <v>184</v>
      </c>
      <c r="H467" s="359">
        <v>1</v>
      </c>
      <c r="L467" s="356"/>
      <c r="M467" s="412"/>
      <c r="N467" s="413"/>
      <c r="O467" s="413"/>
      <c r="P467" s="413"/>
      <c r="Q467" s="413"/>
      <c r="R467" s="413"/>
      <c r="S467" s="413"/>
      <c r="T467" s="414"/>
      <c r="AT467" s="357" t="s">
        <v>171</v>
      </c>
      <c r="AU467" s="357" t="s">
        <v>90</v>
      </c>
      <c r="AV467" s="355" t="s">
        <v>93</v>
      </c>
      <c r="AW467" s="355" t="s">
        <v>42</v>
      </c>
      <c r="AX467" s="355" t="s">
        <v>82</v>
      </c>
      <c r="AY467" s="357" t="s">
        <v>163</v>
      </c>
    </row>
    <row r="468" spans="2:51" s="350" customFormat="1" ht="13.5">
      <c r="B468" s="351"/>
      <c r="D468" s="346" t="s">
        <v>171</v>
      </c>
      <c r="E468" s="352" t="s">
        <v>5</v>
      </c>
      <c r="F468" s="353" t="s">
        <v>453</v>
      </c>
      <c r="H468" s="354">
        <v>1</v>
      </c>
      <c r="L468" s="351"/>
      <c r="M468" s="409"/>
      <c r="N468" s="410"/>
      <c r="O468" s="410"/>
      <c r="P468" s="410"/>
      <c r="Q468" s="410"/>
      <c r="R468" s="410"/>
      <c r="S468" s="410"/>
      <c r="T468" s="411"/>
      <c r="AT468" s="352" t="s">
        <v>171</v>
      </c>
      <c r="AU468" s="352" t="s">
        <v>90</v>
      </c>
      <c r="AV468" s="350" t="s">
        <v>90</v>
      </c>
      <c r="AW468" s="350" t="s">
        <v>42</v>
      </c>
      <c r="AX468" s="350" t="s">
        <v>82</v>
      </c>
      <c r="AY468" s="352" t="s">
        <v>163</v>
      </c>
    </row>
    <row r="469" spans="2:51" s="350" customFormat="1" ht="13.5">
      <c r="B469" s="351"/>
      <c r="D469" s="346" t="s">
        <v>171</v>
      </c>
      <c r="E469" s="352" t="s">
        <v>5</v>
      </c>
      <c r="F469" s="353" t="s">
        <v>677</v>
      </c>
      <c r="H469" s="354">
        <v>1</v>
      </c>
      <c r="L469" s="351"/>
      <c r="M469" s="409"/>
      <c r="N469" s="410"/>
      <c r="O469" s="410"/>
      <c r="P469" s="410"/>
      <c r="Q469" s="410"/>
      <c r="R469" s="410"/>
      <c r="S469" s="410"/>
      <c r="T469" s="411"/>
      <c r="AT469" s="352" t="s">
        <v>171</v>
      </c>
      <c r="AU469" s="352" t="s">
        <v>90</v>
      </c>
      <c r="AV469" s="350" t="s">
        <v>90</v>
      </c>
      <c r="AW469" s="350" t="s">
        <v>42</v>
      </c>
      <c r="AX469" s="350" t="s">
        <v>82</v>
      </c>
      <c r="AY469" s="352" t="s">
        <v>163</v>
      </c>
    </row>
    <row r="470" spans="2:51" s="355" customFormat="1" ht="13.5">
      <c r="B470" s="356"/>
      <c r="D470" s="346" t="s">
        <v>171</v>
      </c>
      <c r="E470" s="357" t="s">
        <v>5</v>
      </c>
      <c r="F470" s="358" t="s">
        <v>792</v>
      </c>
      <c r="H470" s="359">
        <v>2</v>
      </c>
      <c r="L470" s="356"/>
      <c r="M470" s="412"/>
      <c r="N470" s="413"/>
      <c r="O470" s="413"/>
      <c r="P470" s="413"/>
      <c r="Q470" s="413"/>
      <c r="R470" s="413"/>
      <c r="S470" s="413"/>
      <c r="T470" s="414"/>
      <c r="AT470" s="357" t="s">
        <v>171</v>
      </c>
      <c r="AU470" s="357" t="s">
        <v>90</v>
      </c>
      <c r="AV470" s="355" t="s">
        <v>93</v>
      </c>
      <c r="AW470" s="355" t="s">
        <v>42</v>
      </c>
      <c r="AX470" s="355" t="s">
        <v>82</v>
      </c>
      <c r="AY470" s="357" t="s">
        <v>163</v>
      </c>
    </row>
    <row r="471" spans="2:51" s="350" customFormat="1" ht="13.5">
      <c r="B471" s="351"/>
      <c r="D471" s="346" t="s">
        <v>171</v>
      </c>
      <c r="E471" s="352" t="s">
        <v>5</v>
      </c>
      <c r="F471" s="353" t="s">
        <v>1017</v>
      </c>
      <c r="H471" s="354">
        <v>1</v>
      </c>
      <c r="L471" s="351"/>
      <c r="M471" s="409"/>
      <c r="N471" s="410"/>
      <c r="O471" s="410"/>
      <c r="P471" s="410"/>
      <c r="Q471" s="410"/>
      <c r="R471" s="410"/>
      <c r="S471" s="410"/>
      <c r="T471" s="411"/>
      <c r="AT471" s="352" t="s">
        <v>171</v>
      </c>
      <c r="AU471" s="352" t="s">
        <v>90</v>
      </c>
      <c r="AV471" s="350" t="s">
        <v>90</v>
      </c>
      <c r="AW471" s="350" t="s">
        <v>42</v>
      </c>
      <c r="AX471" s="350" t="s">
        <v>82</v>
      </c>
      <c r="AY471" s="352" t="s">
        <v>163</v>
      </c>
    </row>
    <row r="472" spans="2:51" s="350" customFormat="1" ht="13.5">
      <c r="B472" s="351"/>
      <c r="D472" s="346" t="s">
        <v>171</v>
      </c>
      <c r="E472" s="352" t="s">
        <v>5</v>
      </c>
      <c r="F472" s="353" t="s">
        <v>1018</v>
      </c>
      <c r="H472" s="354">
        <v>1</v>
      </c>
      <c r="L472" s="351"/>
      <c r="M472" s="409"/>
      <c r="N472" s="410"/>
      <c r="O472" s="410"/>
      <c r="P472" s="410"/>
      <c r="Q472" s="410"/>
      <c r="R472" s="410"/>
      <c r="S472" s="410"/>
      <c r="T472" s="411"/>
      <c r="AT472" s="352" t="s">
        <v>171</v>
      </c>
      <c r="AU472" s="352" t="s">
        <v>90</v>
      </c>
      <c r="AV472" s="350" t="s">
        <v>90</v>
      </c>
      <c r="AW472" s="350" t="s">
        <v>42</v>
      </c>
      <c r="AX472" s="350" t="s">
        <v>82</v>
      </c>
      <c r="AY472" s="352" t="s">
        <v>163</v>
      </c>
    </row>
    <row r="473" spans="2:51" s="355" customFormat="1" ht="13.5">
      <c r="B473" s="356"/>
      <c r="D473" s="346" t="s">
        <v>171</v>
      </c>
      <c r="E473" s="357" t="s">
        <v>5</v>
      </c>
      <c r="F473" s="358" t="s">
        <v>963</v>
      </c>
      <c r="H473" s="359">
        <v>2</v>
      </c>
      <c r="L473" s="356"/>
      <c r="M473" s="412"/>
      <c r="N473" s="413"/>
      <c r="O473" s="413"/>
      <c r="P473" s="413"/>
      <c r="Q473" s="413"/>
      <c r="R473" s="413"/>
      <c r="S473" s="413"/>
      <c r="T473" s="414"/>
      <c r="AT473" s="357" t="s">
        <v>171</v>
      </c>
      <c r="AU473" s="357" t="s">
        <v>90</v>
      </c>
      <c r="AV473" s="355" t="s">
        <v>93</v>
      </c>
      <c r="AW473" s="355" t="s">
        <v>42</v>
      </c>
      <c r="AX473" s="355" t="s">
        <v>82</v>
      </c>
      <c r="AY473" s="357" t="s">
        <v>163</v>
      </c>
    </row>
    <row r="474" spans="2:51" s="360" customFormat="1" ht="13.5">
      <c r="B474" s="361"/>
      <c r="D474" s="362" t="s">
        <v>171</v>
      </c>
      <c r="E474" s="363" t="s">
        <v>5</v>
      </c>
      <c r="F474" s="364" t="s">
        <v>185</v>
      </c>
      <c r="H474" s="365">
        <v>12</v>
      </c>
      <c r="L474" s="361"/>
      <c r="M474" s="415"/>
      <c r="N474" s="416"/>
      <c r="O474" s="416"/>
      <c r="P474" s="416"/>
      <c r="Q474" s="416"/>
      <c r="R474" s="416"/>
      <c r="S474" s="416"/>
      <c r="T474" s="417"/>
      <c r="AT474" s="418" t="s">
        <v>171</v>
      </c>
      <c r="AU474" s="418" t="s">
        <v>90</v>
      </c>
      <c r="AV474" s="360" t="s">
        <v>96</v>
      </c>
      <c r="AW474" s="360" t="s">
        <v>42</v>
      </c>
      <c r="AX474" s="360" t="s">
        <v>44</v>
      </c>
      <c r="AY474" s="418" t="s">
        <v>163</v>
      </c>
    </row>
    <row r="475" spans="2:65" s="267" customFormat="1" ht="22.5" customHeight="1">
      <c r="B475" s="268"/>
      <c r="C475" s="367" t="s">
        <v>461</v>
      </c>
      <c r="D475" s="367" t="s">
        <v>256</v>
      </c>
      <c r="E475" s="368" t="s">
        <v>470</v>
      </c>
      <c r="F475" s="369" t="s">
        <v>471</v>
      </c>
      <c r="G475" s="370" t="s">
        <v>168</v>
      </c>
      <c r="H475" s="371">
        <v>12</v>
      </c>
      <c r="I475" s="137"/>
      <c r="J475" s="372">
        <f>ROUND(I475*H475,2)</f>
        <v>0</v>
      </c>
      <c r="K475" s="369" t="s">
        <v>5</v>
      </c>
      <c r="L475" s="421"/>
      <c r="M475" s="422" t="s">
        <v>5</v>
      </c>
      <c r="N475" s="423" t="s">
        <v>53</v>
      </c>
      <c r="O475" s="269"/>
      <c r="P475" s="403">
        <f>O475*H475</f>
        <v>0</v>
      </c>
      <c r="Q475" s="403">
        <v>0.0025</v>
      </c>
      <c r="R475" s="403">
        <f>Q475*H475</f>
        <v>0.03</v>
      </c>
      <c r="S475" s="403">
        <v>0</v>
      </c>
      <c r="T475" s="404">
        <f>S475*H475</f>
        <v>0</v>
      </c>
      <c r="AR475" s="386" t="s">
        <v>423</v>
      </c>
      <c r="AT475" s="386" t="s">
        <v>256</v>
      </c>
      <c r="AU475" s="386" t="s">
        <v>90</v>
      </c>
      <c r="AY475" s="386" t="s">
        <v>163</v>
      </c>
      <c r="BE475" s="405">
        <f>IF(N475="základní",J475,0)</f>
        <v>0</v>
      </c>
      <c r="BF475" s="405">
        <f>IF(N475="snížená",J475,0)</f>
        <v>0</v>
      </c>
      <c r="BG475" s="405">
        <f>IF(N475="zákl. přenesená",J475,0)</f>
        <v>0</v>
      </c>
      <c r="BH475" s="405">
        <f>IF(N475="sníž. přenesená",J475,0)</f>
        <v>0</v>
      </c>
      <c r="BI475" s="405">
        <f>IF(N475="nulová",J475,0)</f>
        <v>0</v>
      </c>
      <c r="BJ475" s="386" t="s">
        <v>44</v>
      </c>
      <c r="BK475" s="405">
        <f>ROUND(I475*H475,2)</f>
        <v>0</v>
      </c>
      <c r="BL475" s="386" t="s">
        <v>333</v>
      </c>
      <c r="BM475" s="386" t="s">
        <v>1082</v>
      </c>
    </row>
    <row r="476" spans="2:65" s="267" customFormat="1" ht="31.5" customHeight="1">
      <c r="B476" s="268"/>
      <c r="C476" s="338" t="s">
        <v>465</v>
      </c>
      <c r="D476" s="338" t="s">
        <v>165</v>
      </c>
      <c r="E476" s="339" t="s">
        <v>474</v>
      </c>
      <c r="F476" s="340" t="s">
        <v>475</v>
      </c>
      <c r="G476" s="341" t="s">
        <v>168</v>
      </c>
      <c r="H476" s="342">
        <v>25</v>
      </c>
      <c r="I476" s="107"/>
      <c r="J476" s="343">
        <f>ROUND(I476*H476,2)</f>
        <v>0</v>
      </c>
      <c r="K476" s="340" t="s">
        <v>169</v>
      </c>
      <c r="L476" s="268"/>
      <c r="M476" s="401" t="s">
        <v>5</v>
      </c>
      <c r="N476" s="402" t="s">
        <v>53</v>
      </c>
      <c r="O476" s="269"/>
      <c r="P476" s="403">
        <f>O476*H476</f>
        <v>0</v>
      </c>
      <c r="Q476" s="403">
        <v>0</v>
      </c>
      <c r="R476" s="403">
        <f>Q476*H476</f>
        <v>0</v>
      </c>
      <c r="S476" s="403">
        <v>0</v>
      </c>
      <c r="T476" s="404">
        <f>S476*H476</f>
        <v>0</v>
      </c>
      <c r="AR476" s="386" t="s">
        <v>333</v>
      </c>
      <c r="AT476" s="386" t="s">
        <v>165</v>
      </c>
      <c r="AU476" s="386" t="s">
        <v>90</v>
      </c>
      <c r="AY476" s="386" t="s">
        <v>163</v>
      </c>
      <c r="BE476" s="405">
        <f>IF(N476="základní",J476,0)</f>
        <v>0</v>
      </c>
      <c r="BF476" s="405">
        <f>IF(N476="snížená",J476,0)</f>
        <v>0</v>
      </c>
      <c r="BG476" s="405">
        <f>IF(N476="zákl. přenesená",J476,0)</f>
        <v>0</v>
      </c>
      <c r="BH476" s="405">
        <f>IF(N476="sníž. přenesená",J476,0)</f>
        <v>0</v>
      </c>
      <c r="BI476" s="405">
        <f>IF(N476="nulová",J476,0)</f>
        <v>0</v>
      </c>
      <c r="BJ476" s="386" t="s">
        <v>44</v>
      </c>
      <c r="BK476" s="405">
        <f>ROUND(I476*H476,2)</f>
        <v>0</v>
      </c>
      <c r="BL476" s="386" t="s">
        <v>333</v>
      </c>
      <c r="BM476" s="386" t="s">
        <v>1083</v>
      </c>
    </row>
    <row r="477" spans="2:47" s="267" customFormat="1" ht="148.5">
      <c r="B477" s="268"/>
      <c r="D477" s="346" t="s">
        <v>190</v>
      </c>
      <c r="F477" s="366" t="s">
        <v>418</v>
      </c>
      <c r="L477" s="268"/>
      <c r="M477" s="419"/>
      <c r="N477" s="269"/>
      <c r="O477" s="269"/>
      <c r="P477" s="269"/>
      <c r="Q477" s="269"/>
      <c r="R477" s="269"/>
      <c r="S477" s="269"/>
      <c r="T477" s="420"/>
      <c r="AT477" s="386" t="s">
        <v>190</v>
      </c>
      <c r="AU477" s="386" t="s">
        <v>90</v>
      </c>
    </row>
    <row r="478" spans="2:51" s="344" customFormat="1" ht="13.5">
      <c r="B478" s="345"/>
      <c r="D478" s="346" t="s">
        <v>171</v>
      </c>
      <c r="E478" s="347" t="s">
        <v>5</v>
      </c>
      <c r="F478" s="348" t="s">
        <v>172</v>
      </c>
      <c r="H478" s="349" t="s">
        <v>5</v>
      </c>
      <c r="L478" s="345"/>
      <c r="M478" s="406"/>
      <c r="N478" s="407"/>
      <c r="O478" s="407"/>
      <c r="P478" s="407"/>
      <c r="Q478" s="407"/>
      <c r="R478" s="407"/>
      <c r="S478" s="407"/>
      <c r="T478" s="408"/>
      <c r="AT478" s="349" t="s">
        <v>171</v>
      </c>
      <c r="AU478" s="349" t="s">
        <v>90</v>
      </c>
      <c r="AV478" s="344" t="s">
        <v>44</v>
      </c>
      <c r="AW478" s="344" t="s">
        <v>42</v>
      </c>
      <c r="AX478" s="344" t="s">
        <v>82</v>
      </c>
      <c r="AY478" s="349" t="s">
        <v>163</v>
      </c>
    </row>
    <row r="479" spans="2:51" s="344" customFormat="1" ht="13.5">
      <c r="B479" s="345"/>
      <c r="D479" s="346" t="s">
        <v>171</v>
      </c>
      <c r="E479" s="347" t="s">
        <v>5</v>
      </c>
      <c r="F479" s="348" t="s">
        <v>1084</v>
      </c>
      <c r="H479" s="349" t="s">
        <v>5</v>
      </c>
      <c r="L479" s="345"/>
      <c r="M479" s="406"/>
      <c r="N479" s="407"/>
      <c r="O479" s="407"/>
      <c r="P479" s="407"/>
      <c r="Q479" s="407"/>
      <c r="R479" s="407"/>
      <c r="S479" s="407"/>
      <c r="T479" s="408"/>
      <c r="AT479" s="349" t="s">
        <v>171</v>
      </c>
      <c r="AU479" s="349" t="s">
        <v>90</v>
      </c>
      <c r="AV479" s="344" t="s">
        <v>44</v>
      </c>
      <c r="AW479" s="344" t="s">
        <v>42</v>
      </c>
      <c r="AX479" s="344" t="s">
        <v>82</v>
      </c>
      <c r="AY479" s="349" t="s">
        <v>163</v>
      </c>
    </row>
    <row r="480" spans="2:51" s="350" customFormat="1" ht="13.5">
      <c r="B480" s="351"/>
      <c r="D480" s="346" t="s">
        <v>171</v>
      </c>
      <c r="E480" s="352" t="s">
        <v>5</v>
      </c>
      <c r="F480" s="353" t="s">
        <v>1085</v>
      </c>
      <c r="H480" s="354">
        <v>10</v>
      </c>
      <c r="L480" s="351"/>
      <c r="M480" s="409"/>
      <c r="N480" s="410"/>
      <c r="O480" s="410"/>
      <c r="P480" s="410"/>
      <c r="Q480" s="410"/>
      <c r="R480" s="410"/>
      <c r="S480" s="410"/>
      <c r="T480" s="411"/>
      <c r="AT480" s="352" t="s">
        <v>171</v>
      </c>
      <c r="AU480" s="352" t="s">
        <v>90</v>
      </c>
      <c r="AV480" s="350" t="s">
        <v>90</v>
      </c>
      <c r="AW480" s="350" t="s">
        <v>42</v>
      </c>
      <c r="AX480" s="350" t="s">
        <v>82</v>
      </c>
      <c r="AY480" s="352" t="s">
        <v>163</v>
      </c>
    </row>
    <row r="481" spans="2:51" s="355" customFormat="1" ht="13.5">
      <c r="B481" s="356"/>
      <c r="D481" s="346" t="s">
        <v>171</v>
      </c>
      <c r="E481" s="357" t="s">
        <v>5</v>
      </c>
      <c r="F481" s="358" t="s">
        <v>179</v>
      </c>
      <c r="H481" s="359">
        <v>10</v>
      </c>
      <c r="L481" s="356"/>
      <c r="M481" s="412"/>
      <c r="N481" s="413"/>
      <c r="O481" s="413"/>
      <c r="P481" s="413"/>
      <c r="Q481" s="413"/>
      <c r="R481" s="413"/>
      <c r="S481" s="413"/>
      <c r="T481" s="414"/>
      <c r="AT481" s="357" t="s">
        <v>171</v>
      </c>
      <c r="AU481" s="357" t="s">
        <v>90</v>
      </c>
      <c r="AV481" s="355" t="s">
        <v>93</v>
      </c>
      <c r="AW481" s="355" t="s">
        <v>42</v>
      </c>
      <c r="AX481" s="355" t="s">
        <v>82</v>
      </c>
      <c r="AY481" s="357" t="s">
        <v>163</v>
      </c>
    </row>
    <row r="482" spans="2:51" s="344" customFormat="1" ht="13.5">
      <c r="B482" s="345"/>
      <c r="D482" s="346" t="s">
        <v>171</v>
      </c>
      <c r="E482" s="347" t="s">
        <v>5</v>
      </c>
      <c r="F482" s="348" t="s">
        <v>1086</v>
      </c>
      <c r="H482" s="349" t="s">
        <v>5</v>
      </c>
      <c r="L482" s="345"/>
      <c r="M482" s="406"/>
      <c r="N482" s="407"/>
      <c r="O482" s="407"/>
      <c r="P482" s="407"/>
      <c r="Q482" s="407"/>
      <c r="R482" s="407"/>
      <c r="S482" s="407"/>
      <c r="T482" s="408"/>
      <c r="AT482" s="349" t="s">
        <v>171</v>
      </c>
      <c r="AU482" s="349" t="s">
        <v>90</v>
      </c>
      <c r="AV482" s="344" t="s">
        <v>44</v>
      </c>
      <c r="AW482" s="344" t="s">
        <v>42</v>
      </c>
      <c r="AX482" s="344" t="s">
        <v>82</v>
      </c>
      <c r="AY482" s="349" t="s">
        <v>163</v>
      </c>
    </row>
    <row r="483" spans="2:51" s="350" customFormat="1" ht="13.5">
      <c r="B483" s="351"/>
      <c r="D483" s="346" t="s">
        <v>171</v>
      </c>
      <c r="E483" s="352" t="s">
        <v>5</v>
      </c>
      <c r="F483" s="353" t="s">
        <v>1087</v>
      </c>
      <c r="H483" s="354">
        <v>4</v>
      </c>
      <c r="L483" s="351"/>
      <c r="M483" s="409"/>
      <c r="N483" s="410"/>
      <c r="O483" s="410"/>
      <c r="P483" s="410"/>
      <c r="Q483" s="410"/>
      <c r="R483" s="410"/>
      <c r="S483" s="410"/>
      <c r="T483" s="411"/>
      <c r="AT483" s="352" t="s">
        <v>171</v>
      </c>
      <c r="AU483" s="352" t="s">
        <v>90</v>
      </c>
      <c r="AV483" s="350" t="s">
        <v>90</v>
      </c>
      <c r="AW483" s="350" t="s">
        <v>42</v>
      </c>
      <c r="AX483" s="350" t="s">
        <v>82</v>
      </c>
      <c r="AY483" s="352" t="s">
        <v>163</v>
      </c>
    </row>
    <row r="484" spans="2:51" s="355" customFormat="1" ht="13.5">
      <c r="B484" s="356"/>
      <c r="D484" s="346" t="s">
        <v>171</v>
      </c>
      <c r="E484" s="357" t="s">
        <v>5</v>
      </c>
      <c r="F484" s="358" t="s">
        <v>653</v>
      </c>
      <c r="H484" s="359">
        <v>4</v>
      </c>
      <c r="L484" s="356"/>
      <c r="M484" s="412"/>
      <c r="N484" s="413"/>
      <c r="O484" s="413"/>
      <c r="P484" s="413"/>
      <c r="Q484" s="413"/>
      <c r="R484" s="413"/>
      <c r="S484" s="413"/>
      <c r="T484" s="414"/>
      <c r="AT484" s="357" t="s">
        <v>171</v>
      </c>
      <c r="AU484" s="357" t="s">
        <v>90</v>
      </c>
      <c r="AV484" s="355" t="s">
        <v>93</v>
      </c>
      <c r="AW484" s="355" t="s">
        <v>42</v>
      </c>
      <c r="AX484" s="355" t="s">
        <v>82</v>
      </c>
      <c r="AY484" s="357" t="s">
        <v>163</v>
      </c>
    </row>
    <row r="485" spans="2:51" s="344" customFormat="1" ht="13.5">
      <c r="B485" s="345"/>
      <c r="D485" s="346" t="s">
        <v>171</v>
      </c>
      <c r="E485" s="347" t="s">
        <v>5</v>
      </c>
      <c r="F485" s="348" t="s">
        <v>960</v>
      </c>
      <c r="H485" s="349" t="s">
        <v>5</v>
      </c>
      <c r="L485" s="345"/>
      <c r="M485" s="406"/>
      <c r="N485" s="407"/>
      <c r="O485" s="407"/>
      <c r="P485" s="407"/>
      <c r="Q485" s="407"/>
      <c r="R485" s="407"/>
      <c r="S485" s="407"/>
      <c r="T485" s="408"/>
      <c r="AT485" s="349" t="s">
        <v>171</v>
      </c>
      <c r="AU485" s="349" t="s">
        <v>90</v>
      </c>
      <c r="AV485" s="344" t="s">
        <v>44</v>
      </c>
      <c r="AW485" s="344" t="s">
        <v>42</v>
      </c>
      <c r="AX485" s="344" t="s">
        <v>82</v>
      </c>
      <c r="AY485" s="349" t="s">
        <v>163</v>
      </c>
    </row>
    <row r="486" spans="2:51" s="350" customFormat="1" ht="13.5">
      <c r="B486" s="351"/>
      <c r="D486" s="346" t="s">
        <v>171</v>
      </c>
      <c r="E486" s="352" t="s">
        <v>5</v>
      </c>
      <c r="F486" s="353" t="s">
        <v>1088</v>
      </c>
      <c r="H486" s="354">
        <v>3</v>
      </c>
      <c r="L486" s="351"/>
      <c r="M486" s="409"/>
      <c r="N486" s="410"/>
      <c r="O486" s="410"/>
      <c r="P486" s="410"/>
      <c r="Q486" s="410"/>
      <c r="R486" s="410"/>
      <c r="S486" s="410"/>
      <c r="T486" s="411"/>
      <c r="AT486" s="352" t="s">
        <v>171</v>
      </c>
      <c r="AU486" s="352" t="s">
        <v>90</v>
      </c>
      <c r="AV486" s="350" t="s">
        <v>90</v>
      </c>
      <c r="AW486" s="350" t="s">
        <v>42</v>
      </c>
      <c r="AX486" s="350" t="s">
        <v>82</v>
      </c>
      <c r="AY486" s="352" t="s">
        <v>163</v>
      </c>
    </row>
    <row r="487" spans="2:51" s="355" customFormat="1" ht="13.5">
      <c r="B487" s="356"/>
      <c r="D487" s="346" t="s">
        <v>171</v>
      </c>
      <c r="E487" s="357" t="s">
        <v>5</v>
      </c>
      <c r="F487" s="358" t="s">
        <v>184</v>
      </c>
      <c r="H487" s="359">
        <v>3</v>
      </c>
      <c r="L487" s="356"/>
      <c r="M487" s="412"/>
      <c r="N487" s="413"/>
      <c r="O487" s="413"/>
      <c r="P487" s="413"/>
      <c r="Q487" s="413"/>
      <c r="R487" s="413"/>
      <c r="S487" s="413"/>
      <c r="T487" s="414"/>
      <c r="AT487" s="357" t="s">
        <v>171</v>
      </c>
      <c r="AU487" s="357" t="s">
        <v>90</v>
      </c>
      <c r="AV487" s="355" t="s">
        <v>93</v>
      </c>
      <c r="AW487" s="355" t="s">
        <v>42</v>
      </c>
      <c r="AX487" s="355" t="s">
        <v>82</v>
      </c>
      <c r="AY487" s="357" t="s">
        <v>163</v>
      </c>
    </row>
    <row r="488" spans="2:51" s="344" customFormat="1" ht="13.5">
      <c r="B488" s="345"/>
      <c r="D488" s="346" t="s">
        <v>171</v>
      </c>
      <c r="E488" s="347" t="s">
        <v>5</v>
      </c>
      <c r="F488" s="348" t="s">
        <v>961</v>
      </c>
      <c r="H488" s="349" t="s">
        <v>5</v>
      </c>
      <c r="L488" s="345"/>
      <c r="M488" s="406"/>
      <c r="N488" s="407"/>
      <c r="O488" s="407"/>
      <c r="P488" s="407"/>
      <c r="Q488" s="407"/>
      <c r="R488" s="407"/>
      <c r="S488" s="407"/>
      <c r="T488" s="408"/>
      <c r="AT488" s="349" t="s">
        <v>171</v>
      </c>
      <c r="AU488" s="349" t="s">
        <v>90</v>
      </c>
      <c r="AV488" s="344" t="s">
        <v>44</v>
      </c>
      <c r="AW488" s="344" t="s">
        <v>42</v>
      </c>
      <c r="AX488" s="344" t="s">
        <v>82</v>
      </c>
      <c r="AY488" s="349" t="s">
        <v>163</v>
      </c>
    </row>
    <row r="489" spans="2:51" s="350" customFormat="1" ht="13.5">
      <c r="B489" s="351"/>
      <c r="D489" s="346" t="s">
        <v>171</v>
      </c>
      <c r="E489" s="352" t="s">
        <v>5</v>
      </c>
      <c r="F489" s="353" t="s">
        <v>907</v>
      </c>
      <c r="H489" s="354">
        <v>4</v>
      </c>
      <c r="L489" s="351"/>
      <c r="M489" s="409"/>
      <c r="N489" s="410"/>
      <c r="O489" s="410"/>
      <c r="P489" s="410"/>
      <c r="Q489" s="410"/>
      <c r="R489" s="410"/>
      <c r="S489" s="410"/>
      <c r="T489" s="411"/>
      <c r="AT489" s="352" t="s">
        <v>171</v>
      </c>
      <c r="AU489" s="352" t="s">
        <v>90</v>
      </c>
      <c r="AV489" s="350" t="s">
        <v>90</v>
      </c>
      <c r="AW489" s="350" t="s">
        <v>42</v>
      </c>
      <c r="AX489" s="350" t="s">
        <v>82</v>
      </c>
      <c r="AY489" s="352" t="s">
        <v>163</v>
      </c>
    </row>
    <row r="490" spans="2:51" s="355" customFormat="1" ht="13.5">
      <c r="B490" s="356"/>
      <c r="D490" s="346" t="s">
        <v>171</v>
      </c>
      <c r="E490" s="357" t="s">
        <v>5</v>
      </c>
      <c r="F490" s="358" t="s">
        <v>792</v>
      </c>
      <c r="H490" s="359">
        <v>4</v>
      </c>
      <c r="L490" s="356"/>
      <c r="M490" s="412"/>
      <c r="N490" s="413"/>
      <c r="O490" s="413"/>
      <c r="P490" s="413"/>
      <c r="Q490" s="413"/>
      <c r="R490" s="413"/>
      <c r="S490" s="413"/>
      <c r="T490" s="414"/>
      <c r="AT490" s="357" t="s">
        <v>171</v>
      </c>
      <c r="AU490" s="357" t="s">
        <v>90</v>
      </c>
      <c r="AV490" s="355" t="s">
        <v>93</v>
      </c>
      <c r="AW490" s="355" t="s">
        <v>42</v>
      </c>
      <c r="AX490" s="355" t="s">
        <v>82</v>
      </c>
      <c r="AY490" s="357" t="s">
        <v>163</v>
      </c>
    </row>
    <row r="491" spans="2:51" s="344" customFormat="1" ht="13.5">
      <c r="B491" s="345"/>
      <c r="D491" s="346" t="s">
        <v>171</v>
      </c>
      <c r="E491" s="347" t="s">
        <v>5</v>
      </c>
      <c r="F491" s="348" t="s">
        <v>962</v>
      </c>
      <c r="H491" s="349" t="s">
        <v>5</v>
      </c>
      <c r="L491" s="345"/>
      <c r="M491" s="406"/>
      <c r="N491" s="407"/>
      <c r="O491" s="407"/>
      <c r="P491" s="407"/>
      <c r="Q491" s="407"/>
      <c r="R491" s="407"/>
      <c r="S491" s="407"/>
      <c r="T491" s="408"/>
      <c r="AT491" s="349" t="s">
        <v>171</v>
      </c>
      <c r="AU491" s="349" t="s">
        <v>90</v>
      </c>
      <c r="AV491" s="344" t="s">
        <v>44</v>
      </c>
      <c r="AW491" s="344" t="s">
        <v>42</v>
      </c>
      <c r="AX491" s="344" t="s">
        <v>82</v>
      </c>
      <c r="AY491" s="349" t="s">
        <v>163</v>
      </c>
    </row>
    <row r="492" spans="2:51" s="350" customFormat="1" ht="13.5">
      <c r="B492" s="351"/>
      <c r="D492" s="346" t="s">
        <v>171</v>
      </c>
      <c r="E492" s="352" t="s">
        <v>5</v>
      </c>
      <c r="F492" s="353" t="s">
        <v>907</v>
      </c>
      <c r="H492" s="354">
        <v>4</v>
      </c>
      <c r="L492" s="351"/>
      <c r="M492" s="409"/>
      <c r="N492" s="410"/>
      <c r="O492" s="410"/>
      <c r="P492" s="410"/>
      <c r="Q492" s="410"/>
      <c r="R492" s="410"/>
      <c r="S492" s="410"/>
      <c r="T492" s="411"/>
      <c r="AT492" s="352" t="s">
        <v>171</v>
      </c>
      <c r="AU492" s="352" t="s">
        <v>90</v>
      </c>
      <c r="AV492" s="350" t="s">
        <v>90</v>
      </c>
      <c r="AW492" s="350" t="s">
        <v>42</v>
      </c>
      <c r="AX492" s="350" t="s">
        <v>82</v>
      </c>
      <c r="AY492" s="352" t="s">
        <v>163</v>
      </c>
    </row>
    <row r="493" spans="2:51" s="355" customFormat="1" ht="13.5">
      <c r="B493" s="356"/>
      <c r="D493" s="346" t="s">
        <v>171</v>
      </c>
      <c r="E493" s="357" t="s">
        <v>5</v>
      </c>
      <c r="F493" s="358" t="s">
        <v>963</v>
      </c>
      <c r="H493" s="359">
        <v>4</v>
      </c>
      <c r="L493" s="356"/>
      <c r="M493" s="412"/>
      <c r="N493" s="413"/>
      <c r="O493" s="413"/>
      <c r="P493" s="413"/>
      <c r="Q493" s="413"/>
      <c r="R493" s="413"/>
      <c r="S493" s="413"/>
      <c r="T493" s="414"/>
      <c r="AT493" s="357" t="s">
        <v>171</v>
      </c>
      <c r="AU493" s="357" t="s">
        <v>90</v>
      </c>
      <c r="AV493" s="355" t="s">
        <v>93</v>
      </c>
      <c r="AW493" s="355" t="s">
        <v>42</v>
      </c>
      <c r="AX493" s="355" t="s">
        <v>82</v>
      </c>
      <c r="AY493" s="357" t="s">
        <v>163</v>
      </c>
    </row>
    <row r="494" spans="2:51" s="360" customFormat="1" ht="13.5">
      <c r="B494" s="361"/>
      <c r="D494" s="362" t="s">
        <v>171</v>
      </c>
      <c r="E494" s="363" t="s">
        <v>5</v>
      </c>
      <c r="F494" s="364" t="s">
        <v>185</v>
      </c>
      <c r="H494" s="365">
        <v>25</v>
      </c>
      <c r="L494" s="361"/>
      <c r="M494" s="415"/>
      <c r="N494" s="416"/>
      <c r="O494" s="416"/>
      <c r="P494" s="416"/>
      <c r="Q494" s="416"/>
      <c r="R494" s="416"/>
      <c r="S494" s="416"/>
      <c r="T494" s="417"/>
      <c r="AT494" s="418" t="s">
        <v>171</v>
      </c>
      <c r="AU494" s="418" t="s">
        <v>90</v>
      </c>
      <c r="AV494" s="360" t="s">
        <v>96</v>
      </c>
      <c r="AW494" s="360" t="s">
        <v>42</v>
      </c>
      <c r="AX494" s="360" t="s">
        <v>44</v>
      </c>
      <c r="AY494" s="418" t="s">
        <v>163</v>
      </c>
    </row>
    <row r="495" spans="2:65" s="267" customFormat="1" ht="22.5" customHeight="1">
      <c r="B495" s="268"/>
      <c r="C495" s="367" t="s">
        <v>469</v>
      </c>
      <c r="D495" s="367" t="s">
        <v>256</v>
      </c>
      <c r="E495" s="368" t="s">
        <v>481</v>
      </c>
      <c r="F495" s="369" t="s">
        <v>482</v>
      </c>
      <c r="G495" s="370" t="s">
        <v>168</v>
      </c>
      <c r="H495" s="371">
        <v>25</v>
      </c>
      <c r="I495" s="137"/>
      <c r="J495" s="372">
        <f>ROUND(I495*H495,2)</f>
        <v>0</v>
      </c>
      <c r="K495" s="369" t="s">
        <v>5</v>
      </c>
      <c r="L495" s="421"/>
      <c r="M495" s="422" t="s">
        <v>5</v>
      </c>
      <c r="N495" s="423" t="s">
        <v>53</v>
      </c>
      <c r="O495" s="269"/>
      <c r="P495" s="403">
        <f>O495*H495</f>
        <v>0</v>
      </c>
      <c r="Q495" s="403">
        <v>0.0024</v>
      </c>
      <c r="R495" s="403">
        <f>Q495*H495</f>
        <v>0.06</v>
      </c>
      <c r="S495" s="403">
        <v>0</v>
      </c>
      <c r="T495" s="404">
        <f>S495*H495</f>
        <v>0</v>
      </c>
      <c r="AR495" s="386" t="s">
        <v>423</v>
      </c>
      <c r="AT495" s="386" t="s">
        <v>256</v>
      </c>
      <c r="AU495" s="386" t="s">
        <v>90</v>
      </c>
      <c r="AY495" s="386" t="s">
        <v>163</v>
      </c>
      <c r="BE495" s="405">
        <f>IF(N495="základní",J495,0)</f>
        <v>0</v>
      </c>
      <c r="BF495" s="405">
        <f>IF(N495="snížená",J495,0)</f>
        <v>0</v>
      </c>
      <c r="BG495" s="405">
        <f>IF(N495="zákl. přenesená",J495,0)</f>
        <v>0</v>
      </c>
      <c r="BH495" s="405">
        <f>IF(N495="sníž. přenesená",J495,0)</f>
        <v>0</v>
      </c>
      <c r="BI495" s="405">
        <f>IF(N495="nulová",J495,0)</f>
        <v>0</v>
      </c>
      <c r="BJ495" s="386" t="s">
        <v>44</v>
      </c>
      <c r="BK495" s="405">
        <f>ROUND(I495*H495,2)</f>
        <v>0</v>
      </c>
      <c r="BL495" s="386" t="s">
        <v>333</v>
      </c>
      <c r="BM495" s="386" t="s">
        <v>1089</v>
      </c>
    </row>
    <row r="496" spans="2:65" s="267" customFormat="1" ht="22.5" customHeight="1">
      <c r="B496" s="268"/>
      <c r="C496" s="338" t="s">
        <v>473</v>
      </c>
      <c r="D496" s="338" t="s">
        <v>165</v>
      </c>
      <c r="E496" s="339" t="s">
        <v>485</v>
      </c>
      <c r="F496" s="340" t="s">
        <v>486</v>
      </c>
      <c r="G496" s="341" t="s">
        <v>168</v>
      </c>
      <c r="H496" s="342">
        <v>18</v>
      </c>
      <c r="I496" s="107"/>
      <c r="J496" s="343">
        <f>ROUND(I496*H496,2)</f>
        <v>0</v>
      </c>
      <c r="K496" s="340" t="s">
        <v>169</v>
      </c>
      <c r="L496" s="268"/>
      <c r="M496" s="401" t="s">
        <v>5</v>
      </c>
      <c r="N496" s="402" t="s">
        <v>53</v>
      </c>
      <c r="O496" s="269"/>
      <c r="P496" s="403">
        <f>O496*H496</f>
        <v>0</v>
      </c>
      <c r="Q496" s="403">
        <v>0</v>
      </c>
      <c r="R496" s="403">
        <f>Q496*H496</f>
        <v>0</v>
      </c>
      <c r="S496" s="403">
        <v>0</v>
      </c>
      <c r="T496" s="404">
        <f>S496*H496</f>
        <v>0</v>
      </c>
      <c r="AR496" s="386" t="s">
        <v>333</v>
      </c>
      <c r="AT496" s="386" t="s">
        <v>165</v>
      </c>
      <c r="AU496" s="386" t="s">
        <v>90</v>
      </c>
      <c r="AY496" s="386" t="s">
        <v>163</v>
      </c>
      <c r="BE496" s="405">
        <f>IF(N496="základní",J496,0)</f>
        <v>0</v>
      </c>
      <c r="BF496" s="405">
        <f>IF(N496="snížená",J496,0)</f>
        <v>0</v>
      </c>
      <c r="BG496" s="405">
        <f>IF(N496="zákl. přenesená",J496,0)</f>
        <v>0</v>
      </c>
      <c r="BH496" s="405">
        <f>IF(N496="sníž. přenesená",J496,0)</f>
        <v>0</v>
      </c>
      <c r="BI496" s="405">
        <f>IF(N496="nulová",J496,0)</f>
        <v>0</v>
      </c>
      <c r="BJ496" s="386" t="s">
        <v>44</v>
      </c>
      <c r="BK496" s="405">
        <f>ROUND(I496*H496,2)</f>
        <v>0</v>
      </c>
      <c r="BL496" s="386" t="s">
        <v>333</v>
      </c>
      <c r="BM496" s="386" t="s">
        <v>1090</v>
      </c>
    </row>
    <row r="497" spans="2:47" s="267" customFormat="1" ht="148.5">
      <c r="B497" s="268"/>
      <c r="D497" s="346" t="s">
        <v>190</v>
      </c>
      <c r="F497" s="366" t="s">
        <v>418</v>
      </c>
      <c r="L497" s="268"/>
      <c r="M497" s="419"/>
      <c r="N497" s="269"/>
      <c r="O497" s="269"/>
      <c r="P497" s="269"/>
      <c r="Q497" s="269"/>
      <c r="R497" s="269"/>
      <c r="S497" s="269"/>
      <c r="T497" s="420"/>
      <c r="AT497" s="386" t="s">
        <v>190</v>
      </c>
      <c r="AU497" s="386" t="s">
        <v>90</v>
      </c>
    </row>
    <row r="498" spans="2:51" s="344" customFormat="1" ht="13.5">
      <c r="B498" s="345"/>
      <c r="D498" s="346" t="s">
        <v>171</v>
      </c>
      <c r="E498" s="347" t="s">
        <v>5</v>
      </c>
      <c r="F498" s="348" t="s">
        <v>172</v>
      </c>
      <c r="H498" s="349" t="s">
        <v>5</v>
      </c>
      <c r="L498" s="345"/>
      <c r="M498" s="406"/>
      <c r="N498" s="407"/>
      <c r="O498" s="407"/>
      <c r="P498" s="407"/>
      <c r="Q498" s="407"/>
      <c r="R498" s="407"/>
      <c r="S498" s="407"/>
      <c r="T498" s="408"/>
      <c r="AT498" s="349" t="s">
        <v>171</v>
      </c>
      <c r="AU498" s="349" t="s">
        <v>90</v>
      </c>
      <c r="AV498" s="344" t="s">
        <v>44</v>
      </c>
      <c r="AW498" s="344" t="s">
        <v>42</v>
      </c>
      <c r="AX498" s="344" t="s">
        <v>82</v>
      </c>
      <c r="AY498" s="349" t="s">
        <v>163</v>
      </c>
    </row>
    <row r="499" spans="2:51" s="344" customFormat="1" ht="13.5">
      <c r="B499" s="345"/>
      <c r="D499" s="346" t="s">
        <v>171</v>
      </c>
      <c r="E499" s="347" t="s">
        <v>5</v>
      </c>
      <c r="F499" s="348" t="s">
        <v>957</v>
      </c>
      <c r="H499" s="349" t="s">
        <v>5</v>
      </c>
      <c r="L499" s="345"/>
      <c r="M499" s="406"/>
      <c r="N499" s="407"/>
      <c r="O499" s="407"/>
      <c r="P499" s="407"/>
      <c r="Q499" s="407"/>
      <c r="R499" s="407"/>
      <c r="S499" s="407"/>
      <c r="T499" s="408"/>
      <c r="AT499" s="349" t="s">
        <v>171</v>
      </c>
      <c r="AU499" s="349" t="s">
        <v>90</v>
      </c>
      <c r="AV499" s="344" t="s">
        <v>44</v>
      </c>
      <c r="AW499" s="344" t="s">
        <v>42</v>
      </c>
      <c r="AX499" s="344" t="s">
        <v>82</v>
      </c>
      <c r="AY499" s="349" t="s">
        <v>163</v>
      </c>
    </row>
    <row r="500" spans="2:51" s="350" customFormat="1" ht="13.5">
      <c r="B500" s="351"/>
      <c r="D500" s="346" t="s">
        <v>171</v>
      </c>
      <c r="E500" s="352" t="s">
        <v>5</v>
      </c>
      <c r="F500" s="353" t="s">
        <v>272</v>
      </c>
      <c r="H500" s="354">
        <v>6</v>
      </c>
      <c r="L500" s="351"/>
      <c r="M500" s="409"/>
      <c r="N500" s="410"/>
      <c r="O500" s="410"/>
      <c r="P500" s="410"/>
      <c r="Q500" s="410"/>
      <c r="R500" s="410"/>
      <c r="S500" s="410"/>
      <c r="T500" s="411"/>
      <c r="AT500" s="352" t="s">
        <v>171</v>
      </c>
      <c r="AU500" s="352" t="s">
        <v>90</v>
      </c>
      <c r="AV500" s="350" t="s">
        <v>90</v>
      </c>
      <c r="AW500" s="350" t="s">
        <v>42</v>
      </c>
      <c r="AX500" s="350" t="s">
        <v>82</v>
      </c>
      <c r="AY500" s="352" t="s">
        <v>163</v>
      </c>
    </row>
    <row r="501" spans="2:51" s="355" customFormat="1" ht="13.5">
      <c r="B501" s="356"/>
      <c r="D501" s="346" t="s">
        <v>171</v>
      </c>
      <c r="E501" s="357" t="s">
        <v>5</v>
      </c>
      <c r="F501" s="358" t="s">
        <v>179</v>
      </c>
      <c r="H501" s="359">
        <v>6</v>
      </c>
      <c r="L501" s="356"/>
      <c r="M501" s="412"/>
      <c r="N501" s="413"/>
      <c r="O501" s="413"/>
      <c r="P501" s="413"/>
      <c r="Q501" s="413"/>
      <c r="R501" s="413"/>
      <c r="S501" s="413"/>
      <c r="T501" s="414"/>
      <c r="AT501" s="357" t="s">
        <v>171</v>
      </c>
      <c r="AU501" s="357" t="s">
        <v>90</v>
      </c>
      <c r="AV501" s="355" t="s">
        <v>93</v>
      </c>
      <c r="AW501" s="355" t="s">
        <v>42</v>
      </c>
      <c r="AX501" s="355" t="s">
        <v>82</v>
      </c>
      <c r="AY501" s="357" t="s">
        <v>163</v>
      </c>
    </row>
    <row r="502" spans="2:51" s="344" customFormat="1" ht="13.5">
      <c r="B502" s="345"/>
      <c r="D502" s="346" t="s">
        <v>171</v>
      </c>
      <c r="E502" s="347" t="s">
        <v>5</v>
      </c>
      <c r="F502" s="348" t="s">
        <v>959</v>
      </c>
      <c r="H502" s="349" t="s">
        <v>5</v>
      </c>
      <c r="L502" s="345"/>
      <c r="M502" s="406"/>
      <c r="N502" s="407"/>
      <c r="O502" s="407"/>
      <c r="P502" s="407"/>
      <c r="Q502" s="407"/>
      <c r="R502" s="407"/>
      <c r="S502" s="407"/>
      <c r="T502" s="408"/>
      <c r="AT502" s="349" t="s">
        <v>171</v>
      </c>
      <c r="AU502" s="349" t="s">
        <v>90</v>
      </c>
      <c r="AV502" s="344" t="s">
        <v>44</v>
      </c>
      <c r="AW502" s="344" t="s">
        <v>42</v>
      </c>
      <c r="AX502" s="344" t="s">
        <v>82</v>
      </c>
      <c r="AY502" s="349" t="s">
        <v>163</v>
      </c>
    </row>
    <row r="503" spans="2:51" s="350" customFormat="1" ht="13.5">
      <c r="B503" s="351"/>
      <c r="D503" s="346" t="s">
        <v>171</v>
      </c>
      <c r="E503" s="352" t="s">
        <v>5</v>
      </c>
      <c r="F503" s="353" t="s">
        <v>272</v>
      </c>
      <c r="H503" s="354">
        <v>6</v>
      </c>
      <c r="L503" s="351"/>
      <c r="M503" s="409"/>
      <c r="N503" s="410"/>
      <c r="O503" s="410"/>
      <c r="P503" s="410"/>
      <c r="Q503" s="410"/>
      <c r="R503" s="410"/>
      <c r="S503" s="410"/>
      <c r="T503" s="411"/>
      <c r="AT503" s="352" t="s">
        <v>171</v>
      </c>
      <c r="AU503" s="352" t="s">
        <v>90</v>
      </c>
      <c r="AV503" s="350" t="s">
        <v>90</v>
      </c>
      <c r="AW503" s="350" t="s">
        <v>42</v>
      </c>
      <c r="AX503" s="350" t="s">
        <v>82</v>
      </c>
      <c r="AY503" s="352" t="s">
        <v>163</v>
      </c>
    </row>
    <row r="504" spans="2:51" s="355" customFormat="1" ht="13.5">
      <c r="B504" s="356"/>
      <c r="D504" s="346" t="s">
        <v>171</v>
      </c>
      <c r="E504" s="357" t="s">
        <v>5</v>
      </c>
      <c r="F504" s="358" t="s">
        <v>653</v>
      </c>
      <c r="H504" s="359">
        <v>6</v>
      </c>
      <c r="L504" s="356"/>
      <c r="M504" s="412"/>
      <c r="N504" s="413"/>
      <c r="O504" s="413"/>
      <c r="P504" s="413"/>
      <c r="Q504" s="413"/>
      <c r="R504" s="413"/>
      <c r="S504" s="413"/>
      <c r="T504" s="414"/>
      <c r="AT504" s="357" t="s">
        <v>171</v>
      </c>
      <c r="AU504" s="357" t="s">
        <v>90</v>
      </c>
      <c r="AV504" s="355" t="s">
        <v>93</v>
      </c>
      <c r="AW504" s="355" t="s">
        <v>42</v>
      </c>
      <c r="AX504" s="355" t="s">
        <v>82</v>
      </c>
      <c r="AY504" s="357" t="s">
        <v>163</v>
      </c>
    </row>
    <row r="505" spans="2:51" s="344" customFormat="1" ht="13.5">
      <c r="B505" s="345"/>
      <c r="D505" s="346" t="s">
        <v>171</v>
      </c>
      <c r="E505" s="347" t="s">
        <v>5</v>
      </c>
      <c r="F505" s="348" t="s">
        <v>960</v>
      </c>
      <c r="H505" s="349" t="s">
        <v>5</v>
      </c>
      <c r="L505" s="345"/>
      <c r="M505" s="406"/>
      <c r="N505" s="407"/>
      <c r="O505" s="407"/>
      <c r="P505" s="407"/>
      <c r="Q505" s="407"/>
      <c r="R505" s="407"/>
      <c r="S505" s="407"/>
      <c r="T505" s="408"/>
      <c r="AT505" s="349" t="s">
        <v>171</v>
      </c>
      <c r="AU505" s="349" t="s">
        <v>90</v>
      </c>
      <c r="AV505" s="344" t="s">
        <v>44</v>
      </c>
      <c r="AW505" s="344" t="s">
        <v>42</v>
      </c>
      <c r="AX505" s="344" t="s">
        <v>82</v>
      </c>
      <c r="AY505" s="349" t="s">
        <v>163</v>
      </c>
    </row>
    <row r="506" spans="2:51" s="350" customFormat="1" ht="13.5">
      <c r="B506" s="351"/>
      <c r="D506" s="346" t="s">
        <v>171</v>
      </c>
      <c r="E506" s="352" t="s">
        <v>5</v>
      </c>
      <c r="F506" s="353" t="s">
        <v>274</v>
      </c>
      <c r="H506" s="354">
        <v>2</v>
      </c>
      <c r="L506" s="351"/>
      <c r="M506" s="409"/>
      <c r="N506" s="410"/>
      <c r="O506" s="410"/>
      <c r="P506" s="410"/>
      <c r="Q506" s="410"/>
      <c r="R506" s="410"/>
      <c r="S506" s="410"/>
      <c r="T506" s="411"/>
      <c r="AT506" s="352" t="s">
        <v>171</v>
      </c>
      <c r="AU506" s="352" t="s">
        <v>90</v>
      </c>
      <c r="AV506" s="350" t="s">
        <v>90</v>
      </c>
      <c r="AW506" s="350" t="s">
        <v>42</v>
      </c>
      <c r="AX506" s="350" t="s">
        <v>82</v>
      </c>
      <c r="AY506" s="352" t="s">
        <v>163</v>
      </c>
    </row>
    <row r="507" spans="2:51" s="355" customFormat="1" ht="13.5">
      <c r="B507" s="356"/>
      <c r="D507" s="346" t="s">
        <v>171</v>
      </c>
      <c r="E507" s="357" t="s">
        <v>5</v>
      </c>
      <c r="F507" s="358" t="s">
        <v>184</v>
      </c>
      <c r="H507" s="359">
        <v>2</v>
      </c>
      <c r="L507" s="356"/>
      <c r="M507" s="412"/>
      <c r="N507" s="413"/>
      <c r="O507" s="413"/>
      <c r="P507" s="413"/>
      <c r="Q507" s="413"/>
      <c r="R507" s="413"/>
      <c r="S507" s="413"/>
      <c r="T507" s="414"/>
      <c r="AT507" s="357" t="s">
        <v>171</v>
      </c>
      <c r="AU507" s="357" t="s">
        <v>90</v>
      </c>
      <c r="AV507" s="355" t="s">
        <v>93</v>
      </c>
      <c r="AW507" s="355" t="s">
        <v>42</v>
      </c>
      <c r="AX507" s="355" t="s">
        <v>82</v>
      </c>
      <c r="AY507" s="357" t="s">
        <v>163</v>
      </c>
    </row>
    <row r="508" spans="2:51" s="344" customFormat="1" ht="13.5">
      <c r="B508" s="345"/>
      <c r="D508" s="346" t="s">
        <v>171</v>
      </c>
      <c r="E508" s="347" t="s">
        <v>5</v>
      </c>
      <c r="F508" s="348" t="s">
        <v>961</v>
      </c>
      <c r="H508" s="349" t="s">
        <v>5</v>
      </c>
      <c r="L508" s="345"/>
      <c r="M508" s="406"/>
      <c r="N508" s="407"/>
      <c r="O508" s="407"/>
      <c r="P508" s="407"/>
      <c r="Q508" s="407"/>
      <c r="R508" s="407"/>
      <c r="S508" s="407"/>
      <c r="T508" s="408"/>
      <c r="AT508" s="349" t="s">
        <v>171</v>
      </c>
      <c r="AU508" s="349" t="s">
        <v>90</v>
      </c>
      <c r="AV508" s="344" t="s">
        <v>44</v>
      </c>
      <c r="AW508" s="344" t="s">
        <v>42</v>
      </c>
      <c r="AX508" s="344" t="s">
        <v>82</v>
      </c>
      <c r="AY508" s="349" t="s">
        <v>163</v>
      </c>
    </row>
    <row r="509" spans="2:51" s="350" customFormat="1" ht="13.5">
      <c r="B509" s="351"/>
      <c r="D509" s="346" t="s">
        <v>171</v>
      </c>
      <c r="E509" s="352" t="s">
        <v>5</v>
      </c>
      <c r="F509" s="353" t="s">
        <v>274</v>
      </c>
      <c r="H509" s="354">
        <v>2</v>
      </c>
      <c r="L509" s="351"/>
      <c r="M509" s="409"/>
      <c r="N509" s="410"/>
      <c r="O509" s="410"/>
      <c r="P509" s="410"/>
      <c r="Q509" s="410"/>
      <c r="R509" s="410"/>
      <c r="S509" s="410"/>
      <c r="T509" s="411"/>
      <c r="AT509" s="352" t="s">
        <v>171</v>
      </c>
      <c r="AU509" s="352" t="s">
        <v>90</v>
      </c>
      <c r="AV509" s="350" t="s">
        <v>90</v>
      </c>
      <c r="AW509" s="350" t="s">
        <v>42</v>
      </c>
      <c r="AX509" s="350" t="s">
        <v>82</v>
      </c>
      <c r="AY509" s="352" t="s">
        <v>163</v>
      </c>
    </row>
    <row r="510" spans="2:51" s="355" customFormat="1" ht="13.5">
      <c r="B510" s="356"/>
      <c r="D510" s="346" t="s">
        <v>171</v>
      </c>
      <c r="E510" s="357" t="s">
        <v>5</v>
      </c>
      <c r="F510" s="358" t="s">
        <v>792</v>
      </c>
      <c r="H510" s="359">
        <v>2</v>
      </c>
      <c r="L510" s="356"/>
      <c r="M510" s="412"/>
      <c r="N510" s="413"/>
      <c r="O510" s="413"/>
      <c r="P510" s="413"/>
      <c r="Q510" s="413"/>
      <c r="R510" s="413"/>
      <c r="S510" s="413"/>
      <c r="T510" s="414"/>
      <c r="AT510" s="357" t="s">
        <v>171</v>
      </c>
      <c r="AU510" s="357" t="s">
        <v>90</v>
      </c>
      <c r="AV510" s="355" t="s">
        <v>93</v>
      </c>
      <c r="AW510" s="355" t="s">
        <v>42</v>
      </c>
      <c r="AX510" s="355" t="s">
        <v>82</v>
      </c>
      <c r="AY510" s="357" t="s">
        <v>163</v>
      </c>
    </row>
    <row r="511" spans="2:51" s="344" customFormat="1" ht="13.5">
      <c r="B511" s="345"/>
      <c r="D511" s="346" t="s">
        <v>171</v>
      </c>
      <c r="E511" s="347" t="s">
        <v>5</v>
      </c>
      <c r="F511" s="348" t="s">
        <v>962</v>
      </c>
      <c r="H511" s="349" t="s">
        <v>5</v>
      </c>
      <c r="L511" s="345"/>
      <c r="M511" s="406"/>
      <c r="N511" s="407"/>
      <c r="O511" s="407"/>
      <c r="P511" s="407"/>
      <c r="Q511" s="407"/>
      <c r="R511" s="407"/>
      <c r="S511" s="407"/>
      <c r="T511" s="408"/>
      <c r="AT511" s="349" t="s">
        <v>171</v>
      </c>
      <c r="AU511" s="349" t="s">
        <v>90</v>
      </c>
      <c r="AV511" s="344" t="s">
        <v>44</v>
      </c>
      <c r="AW511" s="344" t="s">
        <v>42</v>
      </c>
      <c r="AX511" s="344" t="s">
        <v>82</v>
      </c>
      <c r="AY511" s="349" t="s">
        <v>163</v>
      </c>
    </row>
    <row r="512" spans="2:51" s="350" customFormat="1" ht="13.5">
      <c r="B512" s="351"/>
      <c r="D512" s="346" t="s">
        <v>171</v>
      </c>
      <c r="E512" s="352" t="s">
        <v>5</v>
      </c>
      <c r="F512" s="353" t="s">
        <v>274</v>
      </c>
      <c r="H512" s="354">
        <v>2</v>
      </c>
      <c r="L512" s="351"/>
      <c r="M512" s="409"/>
      <c r="N512" s="410"/>
      <c r="O512" s="410"/>
      <c r="P512" s="410"/>
      <c r="Q512" s="410"/>
      <c r="R512" s="410"/>
      <c r="S512" s="410"/>
      <c r="T512" s="411"/>
      <c r="AT512" s="352" t="s">
        <v>171</v>
      </c>
      <c r="AU512" s="352" t="s">
        <v>90</v>
      </c>
      <c r="AV512" s="350" t="s">
        <v>90</v>
      </c>
      <c r="AW512" s="350" t="s">
        <v>42</v>
      </c>
      <c r="AX512" s="350" t="s">
        <v>82</v>
      </c>
      <c r="AY512" s="352" t="s">
        <v>163</v>
      </c>
    </row>
    <row r="513" spans="2:51" s="355" customFormat="1" ht="13.5">
      <c r="B513" s="356"/>
      <c r="D513" s="346" t="s">
        <v>171</v>
      </c>
      <c r="E513" s="357" t="s">
        <v>5</v>
      </c>
      <c r="F513" s="358" t="s">
        <v>963</v>
      </c>
      <c r="H513" s="359">
        <v>2</v>
      </c>
      <c r="L513" s="356"/>
      <c r="M513" s="412"/>
      <c r="N513" s="413"/>
      <c r="O513" s="413"/>
      <c r="P513" s="413"/>
      <c r="Q513" s="413"/>
      <c r="R513" s="413"/>
      <c r="S513" s="413"/>
      <c r="T513" s="414"/>
      <c r="AT513" s="357" t="s">
        <v>171</v>
      </c>
      <c r="AU513" s="357" t="s">
        <v>90</v>
      </c>
      <c r="AV513" s="355" t="s">
        <v>93</v>
      </c>
      <c r="AW513" s="355" t="s">
        <v>42</v>
      </c>
      <c r="AX513" s="355" t="s">
        <v>82</v>
      </c>
      <c r="AY513" s="357" t="s">
        <v>163</v>
      </c>
    </row>
    <row r="514" spans="2:51" s="360" customFormat="1" ht="13.5">
      <c r="B514" s="361"/>
      <c r="D514" s="362" t="s">
        <v>171</v>
      </c>
      <c r="E514" s="363" t="s">
        <v>5</v>
      </c>
      <c r="F514" s="364" t="s">
        <v>185</v>
      </c>
      <c r="H514" s="365">
        <v>18</v>
      </c>
      <c r="L514" s="361"/>
      <c r="M514" s="415"/>
      <c r="N514" s="416"/>
      <c r="O514" s="416"/>
      <c r="P514" s="416"/>
      <c r="Q514" s="416"/>
      <c r="R514" s="416"/>
      <c r="S514" s="416"/>
      <c r="T514" s="417"/>
      <c r="AT514" s="418" t="s">
        <v>171</v>
      </c>
      <c r="AU514" s="418" t="s">
        <v>90</v>
      </c>
      <c r="AV514" s="360" t="s">
        <v>96</v>
      </c>
      <c r="AW514" s="360" t="s">
        <v>42</v>
      </c>
      <c r="AX514" s="360" t="s">
        <v>44</v>
      </c>
      <c r="AY514" s="418" t="s">
        <v>163</v>
      </c>
    </row>
    <row r="515" spans="2:65" s="267" customFormat="1" ht="22.5" customHeight="1">
      <c r="B515" s="268"/>
      <c r="C515" s="367" t="s">
        <v>480</v>
      </c>
      <c r="D515" s="367" t="s">
        <v>256</v>
      </c>
      <c r="E515" s="368" t="s">
        <v>490</v>
      </c>
      <c r="F515" s="369" t="s">
        <v>491</v>
      </c>
      <c r="G515" s="370" t="s">
        <v>168</v>
      </c>
      <c r="H515" s="371">
        <v>18</v>
      </c>
      <c r="I515" s="137"/>
      <c r="J515" s="372">
        <f>ROUND(I515*H515,2)</f>
        <v>0</v>
      </c>
      <c r="K515" s="369" t="s">
        <v>169</v>
      </c>
      <c r="L515" s="421"/>
      <c r="M515" s="422" t="s">
        <v>5</v>
      </c>
      <c r="N515" s="423" t="s">
        <v>53</v>
      </c>
      <c r="O515" s="269"/>
      <c r="P515" s="403">
        <f>O515*H515</f>
        <v>0</v>
      </c>
      <c r="Q515" s="403">
        <v>0.0012</v>
      </c>
      <c r="R515" s="403">
        <f>Q515*H515</f>
        <v>0.021599999999999998</v>
      </c>
      <c r="S515" s="403">
        <v>0</v>
      </c>
      <c r="T515" s="404">
        <f>S515*H515</f>
        <v>0</v>
      </c>
      <c r="AR515" s="386" t="s">
        <v>423</v>
      </c>
      <c r="AT515" s="386" t="s">
        <v>256</v>
      </c>
      <c r="AU515" s="386" t="s">
        <v>90</v>
      </c>
      <c r="AY515" s="386" t="s">
        <v>163</v>
      </c>
      <c r="BE515" s="405">
        <f>IF(N515="základní",J515,0)</f>
        <v>0</v>
      </c>
      <c r="BF515" s="405">
        <f>IF(N515="snížená",J515,0)</f>
        <v>0</v>
      </c>
      <c r="BG515" s="405">
        <f>IF(N515="zákl. přenesená",J515,0)</f>
        <v>0</v>
      </c>
      <c r="BH515" s="405">
        <f>IF(N515="sníž. přenesená",J515,0)</f>
        <v>0</v>
      </c>
      <c r="BI515" s="405">
        <f>IF(N515="nulová",J515,0)</f>
        <v>0</v>
      </c>
      <c r="BJ515" s="386" t="s">
        <v>44</v>
      </c>
      <c r="BK515" s="405">
        <f>ROUND(I515*H515,2)</f>
        <v>0</v>
      </c>
      <c r="BL515" s="386" t="s">
        <v>333</v>
      </c>
      <c r="BM515" s="386" t="s">
        <v>1091</v>
      </c>
    </row>
    <row r="516" spans="2:47" s="267" customFormat="1" ht="27">
      <c r="B516" s="268"/>
      <c r="D516" s="362" t="s">
        <v>493</v>
      </c>
      <c r="F516" s="376" t="s">
        <v>494</v>
      </c>
      <c r="L516" s="268"/>
      <c r="M516" s="419"/>
      <c r="N516" s="269"/>
      <c r="O516" s="269"/>
      <c r="P516" s="269"/>
      <c r="Q516" s="269"/>
      <c r="R516" s="269"/>
      <c r="S516" s="269"/>
      <c r="T516" s="420"/>
      <c r="AT516" s="386" t="s">
        <v>493</v>
      </c>
      <c r="AU516" s="386" t="s">
        <v>90</v>
      </c>
    </row>
    <row r="517" spans="2:65" s="267" customFormat="1" ht="31.5" customHeight="1">
      <c r="B517" s="268"/>
      <c r="C517" s="338" t="s">
        <v>484</v>
      </c>
      <c r="D517" s="338" t="s">
        <v>165</v>
      </c>
      <c r="E517" s="339" t="s">
        <v>496</v>
      </c>
      <c r="F517" s="340" t="s">
        <v>497</v>
      </c>
      <c r="G517" s="341" t="s">
        <v>369</v>
      </c>
      <c r="H517" s="342">
        <v>0.823</v>
      </c>
      <c r="I517" s="107"/>
      <c r="J517" s="343">
        <f>ROUND(I517*H517,2)</f>
        <v>0</v>
      </c>
      <c r="K517" s="340" t="s">
        <v>169</v>
      </c>
      <c r="L517" s="268"/>
      <c r="M517" s="401" t="s">
        <v>5</v>
      </c>
      <c r="N517" s="402" t="s">
        <v>53</v>
      </c>
      <c r="O517" s="269"/>
      <c r="P517" s="403">
        <f>O517*H517</f>
        <v>0</v>
      </c>
      <c r="Q517" s="403">
        <v>0</v>
      </c>
      <c r="R517" s="403">
        <f>Q517*H517</f>
        <v>0</v>
      </c>
      <c r="S517" s="403">
        <v>0</v>
      </c>
      <c r="T517" s="404">
        <f>S517*H517</f>
        <v>0</v>
      </c>
      <c r="AR517" s="386" t="s">
        <v>333</v>
      </c>
      <c r="AT517" s="386" t="s">
        <v>165</v>
      </c>
      <c r="AU517" s="386" t="s">
        <v>90</v>
      </c>
      <c r="AY517" s="386" t="s">
        <v>163</v>
      </c>
      <c r="BE517" s="405">
        <f>IF(N517="základní",J517,0)</f>
        <v>0</v>
      </c>
      <c r="BF517" s="405">
        <f>IF(N517="snížená",J517,0)</f>
        <v>0</v>
      </c>
      <c r="BG517" s="405">
        <f>IF(N517="zákl. přenesená",J517,0)</f>
        <v>0</v>
      </c>
      <c r="BH517" s="405">
        <f>IF(N517="sníž. přenesená",J517,0)</f>
        <v>0</v>
      </c>
      <c r="BI517" s="405">
        <f>IF(N517="nulová",J517,0)</f>
        <v>0</v>
      </c>
      <c r="BJ517" s="386" t="s">
        <v>44</v>
      </c>
      <c r="BK517" s="405">
        <f>ROUND(I517*H517,2)</f>
        <v>0</v>
      </c>
      <c r="BL517" s="386" t="s">
        <v>333</v>
      </c>
      <c r="BM517" s="386" t="s">
        <v>1092</v>
      </c>
    </row>
    <row r="518" spans="2:47" s="267" customFormat="1" ht="121.5">
      <c r="B518" s="268"/>
      <c r="D518" s="362" t="s">
        <v>190</v>
      </c>
      <c r="F518" s="376" t="s">
        <v>499</v>
      </c>
      <c r="L518" s="268"/>
      <c r="M518" s="419"/>
      <c r="N518" s="269"/>
      <c r="O518" s="269"/>
      <c r="P518" s="269"/>
      <c r="Q518" s="269"/>
      <c r="R518" s="269"/>
      <c r="S518" s="269"/>
      <c r="T518" s="420"/>
      <c r="AT518" s="386" t="s">
        <v>190</v>
      </c>
      <c r="AU518" s="386" t="s">
        <v>90</v>
      </c>
    </row>
    <row r="519" spans="2:65" s="267" customFormat="1" ht="44.25" customHeight="1">
      <c r="B519" s="268"/>
      <c r="C519" s="338" t="s">
        <v>489</v>
      </c>
      <c r="D519" s="338" t="s">
        <v>165</v>
      </c>
      <c r="E519" s="339" t="s">
        <v>501</v>
      </c>
      <c r="F519" s="340" t="s">
        <v>502</v>
      </c>
      <c r="G519" s="341" t="s">
        <v>369</v>
      </c>
      <c r="H519" s="342">
        <v>0.823</v>
      </c>
      <c r="I519" s="107"/>
      <c r="J519" s="343">
        <f>ROUND(I519*H519,2)</f>
        <v>0</v>
      </c>
      <c r="K519" s="340" t="s">
        <v>169</v>
      </c>
      <c r="L519" s="268"/>
      <c r="M519" s="401" t="s">
        <v>5</v>
      </c>
      <c r="N519" s="402" t="s">
        <v>53</v>
      </c>
      <c r="O519" s="269"/>
      <c r="P519" s="403">
        <f>O519*H519</f>
        <v>0</v>
      </c>
      <c r="Q519" s="403">
        <v>0</v>
      </c>
      <c r="R519" s="403">
        <f>Q519*H519</f>
        <v>0</v>
      </c>
      <c r="S519" s="403">
        <v>0</v>
      </c>
      <c r="T519" s="404">
        <f>S519*H519</f>
        <v>0</v>
      </c>
      <c r="AR519" s="386" t="s">
        <v>333</v>
      </c>
      <c r="AT519" s="386" t="s">
        <v>165</v>
      </c>
      <c r="AU519" s="386" t="s">
        <v>90</v>
      </c>
      <c r="AY519" s="386" t="s">
        <v>163</v>
      </c>
      <c r="BE519" s="405">
        <f>IF(N519="základní",J519,0)</f>
        <v>0</v>
      </c>
      <c r="BF519" s="405">
        <f>IF(N519="snížená",J519,0)</f>
        <v>0</v>
      </c>
      <c r="BG519" s="405">
        <f>IF(N519="zákl. přenesená",J519,0)</f>
        <v>0</v>
      </c>
      <c r="BH519" s="405">
        <f>IF(N519="sníž. přenesená",J519,0)</f>
        <v>0</v>
      </c>
      <c r="BI519" s="405">
        <f>IF(N519="nulová",J519,0)</f>
        <v>0</v>
      </c>
      <c r="BJ519" s="386" t="s">
        <v>44</v>
      </c>
      <c r="BK519" s="405">
        <f>ROUND(I519*H519,2)</f>
        <v>0</v>
      </c>
      <c r="BL519" s="386" t="s">
        <v>333</v>
      </c>
      <c r="BM519" s="386" t="s">
        <v>1093</v>
      </c>
    </row>
    <row r="520" spans="2:47" s="267" customFormat="1" ht="121.5">
      <c r="B520" s="268"/>
      <c r="D520" s="346" t="s">
        <v>190</v>
      </c>
      <c r="F520" s="366" t="s">
        <v>499</v>
      </c>
      <c r="L520" s="268"/>
      <c r="M520" s="419"/>
      <c r="N520" s="269"/>
      <c r="O520" s="269"/>
      <c r="P520" s="269"/>
      <c r="Q520" s="269"/>
      <c r="R520" s="269"/>
      <c r="S520" s="269"/>
      <c r="T520" s="420"/>
      <c r="AT520" s="386" t="s">
        <v>190</v>
      </c>
      <c r="AU520" s="386" t="s">
        <v>90</v>
      </c>
    </row>
    <row r="521" spans="2:63" s="330" customFormat="1" ht="29.85" customHeight="1">
      <c r="B521" s="331"/>
      <c r="D521" s="335" t="s">
        <v>81</v>
      </c>
      <c r="E521" s="336" t="s">
        <v>504</v>
      </c>
      <c r="F521" s="336" t="s">
        <v>505</v>
      </c>
      <c r="J521" s="337">
        <f>BK521</f>
        <v>0</v>
      </c>
      <c r="L521" s="331"/>
      <c r="M521" s="395"/>
      <c r="N521" s="396"/>
      <c r="O521" s="396"/>
      <c r="P521" s="397">
        <f>SUM(P522:P549)</f>
        <v>0</v>
      </c>
      <c r="Q521" s="396"/>
      <c r="R521" s="397">
        <f>SUM(R522:R549)</f>
        <v>0.06444</v>
      </c>
      <c r="S521" s="396"/>
      <c r="T521" s="398">
        <f>SUM(T522:T549)</f>
        <v>0.054</v>
      </c>
      <c r="AR521" s="332" t="s">
        <v>90</v>
      </c>
      <c r="AT521" s="399" t="s">
        <v>81</v>
      </c>
      <c r="AU521" s="399" t="s">
        <v>44</v>
      </c>
      <c r="AY521" s="332" t="s">
        <v>163</v>
      </c>
      <c r="BK521" s="400">
        <f>SUM(BK522:BK549)</f>
        <v>0</v>
      </c>
    </row>
    <row r="522" spans="2:65" s="267" customFormat="1" ht="31.5" customHeight="1">
      <c r="B522" s="268"/>
      <c r="C522" s="338" t="s">
        <v>495</v>
      </c>
      <c r="D522" s="338" t="s">
        <v>165</v>
      </c>
      <c r="E522" s="339" t="s">
        <v>507</v>
      </c>
      <c r="F522" s="340" t="s">
        <v>508</v>
      </c>
      <c r="G522" s="341" t="s">
        <v>168</v>
      </c>
      <c r="H522" s="342">
        <v>18</v>
      </c>
      <c r="I522" s="107"/>
      <c r="J522" s="343">
        <f>ROUND(I522*H522,2)</f>
        <v>0</v>
      </c>
      <c r="K522" s="340" t="s">
        <v>169</v>
      </c>
      <c r="L522" s="268"/>
      <c r="M522" s="401" t="s">
        <v>5</v>
      </c>
      <c r="N522" s="402" t="s">
        <v>53</v>
      </c>
      <c r="O522" s="269"/>
      <c r="P522" s="403">
        <f>O522*H522</f>
        <v>0</v>
      </c>
      <c r="Q522" s="403">
        <v>0.00035</v>
      </c>
      <c r="R522" s="403">
        <f>Q522*H522</f>
        <v>0.0063</v>
      </c>
      <c r="S522" s="403">
        <v>0.003</v>
      </c>
      <c r="T522" s="404">
        <f>S522*H522</f>
        <v>0.054</v>
      </c>
      <c r="AR522" s="386" t="s">
        <v>333</v>
      </c>
      <c r="AT522" s="386" t="s">
        <v>165</v>
      </c>
      <c r="AU522" s="386" t="s">
        <v>90</v>
      </c>
      <c r="AY522" s="386" t="s">
        <v>163</v>
      </c>
      <c r="BE522" s="405">
        <f>IF(N522="základní",J522,0)</f>
        <v>0</v>
      </c>
      <c r="BF522" s="405">
        <f>IF(N522="snížená",J522,0)</f>
        <v>0</v>
      </c>
      <c r="BG522" s="405">
        <f>IF(N522="zákl. přenesená",J522,0)</f>
        <v>0</v>
      </c>
      <c r="BH522" s="405">
        <f>IF(N522="sníž. přenesená",J522,0)</f>
        <v>0</v>
      </c>
      <c r="BI522" s="405">
        <f>IF(N522="nulová",J522,0)</f>
        <v>0</v>
      </c>
      <c r="BJ522" s="386" t="s">
        <v>44</v>
      </c>
      <c r="BK522" s="405">
        <f>ROUND(I522*H522,2)</f>
        <v>0</v>
      </c>
      <c r="BL522" s="386" t="s">
        <v>333</v>
      </c>
      <c r="BM522" s="386" t="s">
        <v>1094</v>
      </c>
    </row>
    <row r="523" spans="2:47" s="267" customFormat="1" ht="27">
      <c r="B523" s="268"/>
      <c r="D523" s="346" t="s">
        <v>190</v>
      </c>
      <c r="F523" s="366" t="s">
        <v>510</v>
      </c>
      <c r="L523" s="268"/>
      <c r="M523" s="419"/>
      <c r="N523" s="269"/>
      <c r="O523" s="269"/>
      <c r="P523" s="269"/>
      <c r="Q523" s="269"/>
      <c r="R523" s="269"/>
      <c r="S523" s="269"/>
      <c r="T523" s="420"/>
      <c r="AT523" s="386" t="s">
        <v>190</v>
      </c>
      <c r="AU523" s="386" t="s">
        <v>90</v>
      </c>
    </row>
    <row r="524" spans="2:51" s="344" customFormat="1" ht="13.5">
      <c r="B524" s="345"/>
      <c r="D524" s="346" t="s">
        <v>171</v>
      </c>
      <c r="E524" s="347" t="s">
        <v>5</v>
      </c>
      <c r="F524" s="348" t="s">
        <v>172</v>
      </c>
      <c r="H524" s="349" t="s">
        <v>5</v>
      </c>
      <c r="L524" s="345"/>
      <c r="M524" s="406"/>
      <c r="N524" s="407"/>
      <c r="O524" s="407"/>
      <c r="P524" s="407"/>
      <c r="Q524" s="407"/>
      <c r="R524" s="407"/>
      <c r="S524" s="407"/>
      <c r="T524" s="408"/>
      <c r="AT524" s="349" t="s">
        <v>171</v>
      </c>
      <c r="AU524" s="349" t="s">
        <v>90</v>
      </c>
      <c r="AV524" s="344" t="s">
        <v>44</v>
      </c>
      <c r="AW524" s="344" t="s">
        <v>42</v>
      </c>
      <c r="AX524" s="344" t="s">
        <v>82</v>
      </c>
      <c r="AY524" s="349" t="s">
        <v>163</v>
      </c>
    </row>
    <row r="525" spans="2:51" s="344" customFormat="1" ht="13.5">
      <c r="B525" s="345"/>
      <c r="D525" s="346" t="s">
        <v>171</v>
      </c>
      <c r="E525" s="347" t="s">
        <v>5</v>
      </c>
      <c r="F525" s="348" t="s">
        <v>511</v>
      </c>
      <c r="H525" s="349" t="s">
        <v>5</v>
      </c>
      <c r="L525" s="345"/>
      <c r="M525" s="406"/>
      <c r="N525" s="407"/>
      <c r="O525" s="407"/>
      <c r="P525" s="407"/>
      <c r="Q525" s="407"/>
      <c r="R525" s="407"/>
      <c r="S525" s="407"/>
      <c r="T525" s="408"/>
      <c r="AT525" s="349" t="s">
        <v>171</v>
      </c>
      <c r="AU525" s="349" t="s">
        <v>90</v>
      </c>
      <c r="AV525" s="344" t="s">
        <v>44</v>
      </c>
      <c r="AW525" s="344" t="s">
        <v>42</v>
      </c>
      <c r="AX525" s="344" t="s">
        <v>82</v>
      </c>
      <c r="AY525" s="349" t="s">
        <v>163</v>
      </c>
    </row>
    <row r="526" spans="2:51" s="344" customFormat="1" ht="13.5">
      <c r="B526" s="345"/>
      <c r="D526" s="346" t="s">
        <v>171</v>
      </c>
      <c r="E526" s="347" t="s">
        <v>5</v>
      </c>
      <c r="F526" s="348" t="s">
        <v>957</v>
      </c>
      <c r="H526" s="349" t="s">
        <v>5</v>
      </c>
      <c r="L526" s="345"/>
      <c r="M526" s="406"/>
      <c r="N526" s="407"/>
      <c r="O526" s="407"/>
      <c r="P526" s="407"/>
      <c r="Q526" s="407"/>
      <c r="R526" s="407"/>
      <c r="S526" s="407"/>
      <c r="T526" s="408"/>
      <c r="AT526" s="349" t="s">
        <v>171</v>
      </c>
      <c r="AU526" s="349" t="s">
        <v>90</v>
      </c>
      <c r="AV526" s="344" t="s">
        <v>44</v>
      </c>
      <c r="AW526" s="344" t="s">
        <v>42</v>
      </c>
      <c r="AX526" s="344" t="s">
        <v>82</v>
      </c>
      <c r="AY526" s="349" t="s">
        <v>163</v>
      </c>
    </row>
    <row r="527" spans="2:51" s="350" customFormat="1" ht="13.5">
      <c r="B527" s="351"/>
      <c r="D527" s="346" t="s">
        <v>171</v>
      </c>
      <c r="E527" s="352" t="s">
        <v>5</v>
      </c>
      <c r="F527" s="353" t="s">
        <v>272</v>
      </c>
      <c r="H527" s="354">
        <v>6</v>
      </c>
      <c r="L527" s="351"/>
      <c r="M527" s="409"/>
      <c r="N527" s="410"/>
      <c r="O527" s="410"/>
      <c r="P527" s="410"/>
      <c r="Q527" s="410"/>
      <c r="R527" s="410"/>
      <c r="S527" s="410"/>
      <c r="T527" s="411"/>
      <c r="AT527" s="352" t="s">
        <v>171</v>
      </c>
      <c r="AU527" s="352" t="s">
        <v>90</v>
      </c>
      <c r="AV527" s="350" t="s">
        <v>90</v>
      </c>
      <c r="AW527" s="350" t="s">
        <v>42</v>
      </c>
      <c r="AX527" s="350" t="s">
        <v>82</v>
      </c>
      <c r="AY527" s="352" t="s">
        <v>163</v>
      </c>
    </row>
    <row r="528" spans="2:51" s="355" customFormat="1" ht="13.5">
      <c r="B528" s="356"/>
      <c r="D528" s="346" t="s">
        <v>171</v>
      </c>
      <c r="E528" s="357" t="s">
        <v>5</v>
      </c>
      <c r="F528" s="358" t="s">
        <v>179</v>
      </c>
      <c r="H528" s="359">
        <v>6</v>
      </c>
      <c r="L528" s="356"/>
      <c r="M528" s="412"/>
      <c r="N528" s="413"/>
      <c r="O528" s="413"/>
      <c r="P528" s="413"/>
      <c r="Q528" s="413"/>
      <c r="R528" s="413"/>
      <c r="S528" s="413"/>
      <c r="T528" s="414"/>
      <c r="AT528" s="357" t="s">
        <v>171</v>
      </c>
      <c r="AU528" s="357" t="s">
        <v>90</v>
      </c>
      <c r="AV528" s="355" t="s">
        <v>93</v>
      </c>
      <c r="AW528" s="355" t="s">
        <v>42</v>
      </c>
      <c r="AX528" s="355" t="s">
        <v>82</v>
      </c>
      <c r="AY528" s="357" t="s">
        <v>163</v>
      </c>
    </row>
    <row r="529" spans="2:51" s="344" customFormat="1" ht="13.5">
      <c r="B529" s="345"/>
      <c r="D529" s="346" t="s">
        <v>171</v>
      </c>
      <c r="E529" s="347" t="s">
        <v>5</v>
      </c>
      <c r="F529" s="348" t="s">
        <v>959</v>
      </c>
      <c r="H529" s="349" t="s">
        <v>5</v>
      </c>
      <c r="L529" s="345"/>
      <c r="M529" s="406"/>
      <c r="N529" s="407"/>
      <c r="O529" s="407"/>
      <c r="P529" s="407"/>
      <c r="Q529" s="407"/>
      <c r="R529" s="407"/>
      <c r="S529" s="407"/>
      <c r="T529" s="408"/>
      <c r="AT529" s="349" t="s">
        <v>171</v>
      </c>
      <c r="AU529" s="349" t="s">
        <v>90</v>
      </c>
      <c r="AV529" s="344" t="s">
        <v>44</v>
      </c>
      <c r="AW529" s="344" t="s">
        <v>42</v>
      </c>
      <c r="AX529" s="344" t="s">
        <v>82</v>
      </c>
      <c r="AY529" s="349" t="s">
        <v>163</v>
      </c>
    </row>
    <row r="530" spans="2:51" s="350" customFormat="1" ht="13.5">
      <c r="B530" s="351"/>
      <c r="D530" s="346" t="s">
        <v>171</v>
      </c>
      <c r="E530" s="352" t="s">
        <v>5</v>
      </c>
      <c r="F530" s="353" t="s">
        <v>272</v>
      </c>
      <c r="H530" s="354">
        <v>6</v>
      </c>
      <c r="L530" s="351"/>
      <c r="M530" s="409"/>
      <c r="N530" s="410"/>
      <c r="O530" s="410"/>
      <c r="P530" s="410"/>
      <c r="Q530" s="410"/>
      <c r="R530" s="410"/>
      <c r="S530" s="410"/>
      <c r="T530" s="411"/>
      <c r="AT530" s="352" t="s">
        <v>171</v>
      </c>
      <c r="AU530" s="352" t="s">
        <v>90</v>
      </c>
      <c r="AV530" s="350" t="s">
        <v>90</v>
      </c>
      <c r="AW530" s="350" t="s">
        <v>42</v>
      </c>
      <c r="AX530" s="350" t="s">
        <v>82</v>
      </c>
      <c r="AY530" s="352" t="s">
        <v>163</v>
      </c>
    </row>
    <row r="531" spans="2:51" s="355" customFormat="1" ht="13.5">
      <c r="B531" s="356"/>
      <c r="D531" s="346" t="s">
        <v>171</v>
      </c>
      <c r="E531" s="357" t="s">
        <v>5</v>
      </c>
      <c r="F531" s="358" t="s">
        <v>653</v>
      </c>
      <c r="H531" s="359">
        <v>6</v>
      </c>
      <c r="L531" s="356"/>
      <c r="M531" s="412"/>
      <c r="N531" s="413"/>
      <c r="O531" s="413"/>
      <c r="P531" s="413"/>
      <c r="Q531" s="413"/>
      <c r="R531" s="413"/>
      <c r="S531" s="413"/>
      <c r="T531" s="414"/>
      <c r="AT531" s="357" t="s">
        <v>171</v>
      </c>
      <c r="AU531" s="357" t="s">
        <v>90</v>
      </c>
      <c r="AV531" s="355" t="s">
        <v>93</v>
      </c>
      <c r="AW531" s="355" t="s">
        <v>42</v>
      </c>
      <c r="AX531" s="355" t="s">
        <v>82</v>
      </c>
      <c r="AY531" s="357" t="s">
        <v>163</v>
      </c>
    </row>
    <row r="532" spans="2:51" s="344" customFormat="1" ht="13.5">
      <c r="B532" s="345"/>
      <c r="D532" s="346" t="s">
        <v>171</v>
      </c>
      <c r="E532" s="347" t="s">
        <v>5</v>
      </c>
      <c r="F532" s="348" t="s">
        <v>960</v>
      </c>
      <c r="H532" s="349" t="s">
        <v>5</v>
      </c>
      <c r="L532" s="345"/>
      <c r="M532" s="406"/>
      <c r="N532" s="407"/>
      <c r="O532" s="407"/>
      <c r="P532" s="407"/>
      <c r="Q532" s="407"/>
      <c r="R532" s="407"/>
      <c r="S532" s="407"/>
      <c r="T532" s="408"/>
      <c r="AT532" s="349" t="s">
        <v>171</v>
      </c>
      <c r="AU532" s="349" t="s">
        <v>90</v>
      </c>
      <c r="AV532" s="344" t="s">
        <v>44</v>
      </c>
      <c r="AW532" s="344" t="s">
        <v>42</v>
      </c>
      <c r="AX532" s="344" t="s">
        <v>82</v>
      </c>
      <c r="AY532" s="349" t="s">
        <v>163</v>
      </c>
    </row>
    <row r="533" spans="2:51" s="350" customFormat="1" ht="13.5">
      <c r="B533" s="351"/>
      <c r="D533" s="346" t="s">
        <v>171</v>
      </c>
      <c r="E533" s="352" t="s">
        <v>5</v>
      </c>
      <c r="F533" s="353" t="s">
        <v>274</v>
      </c>
      <c r="H533" s="354">
        <v>2</v>
      </c>
      <c r="L533" s="351"/>
      <c r="M533" s="409"/>
      <c r="N533" s="410"/>
      <c r="O533" s="410"/>
      <c r="P533" s="410"/>
      <c r="Q533" s="410"/>
      <c r="R533" s="410"/>
      <c r="S533" s="410"/>
      <c r="T533" s="411"/>
      <c r="AT533" s="352" t="s">
        <v>171</v>
      </c>
      <c r="AU533" s="352" t="s">
        <v>90</v>
      </c>
      <c r="AV533" s="350" t="s">
        <v>90</v>
      </c>
      <c r="AW533" s="350" t="s">
        <v>42</v>
      </c>
      <c r="AX533" s="350" t="s">
        <v>82</v>
      </c>
      <c r="AY533" s="352" t="s">
        <v>163</v>
      </c>
    </row>
    <row r="534" spans="2:51" s="355" customFormat="1" ht="13.5">
      <c r="B534" s="356"/>
      <c r="D534" s="346" t="s">
        <v>171</v>
      </c>
      <c r="E534" s="357" t="s">
        <v>5</v>
      </c>
      <c r="F534" s="358" t="s">
        <v>184</v>
      </c>
      <c r="H534" s="359">
        <v>2</v>
      </c>
      <c r="L534" s="356"/>
      <c r="M534" s="412"/>
      <c r="N534" s="413"/>
      <c r="O534" s="413"/>
      <c r="P534" s="413"/>
      <c r="Q534" s="413"/>
      <c r="R534" s="413"/>
      <c r="S534" s="413"/>
      <c r="T534" s="414"/>
      <c r="AT534" s="357" t="s">
        <v>171</v>
      </c>
      <c r="AU534" s="357" t="s">
        <v>90</v>
      </c>
      <c r="AV534" s="355" t="s">
        <v>93</v>
      </c>
      <c r="AW534" s="355" t="s">
        <v>42</v>
      </c>
      <c r="AX534" s="355" t="s">
        <v>82</v>
      </c>
      <c r="AY534" s="357" t="s">
        <v>163</v>
      </c>
    </row>
    <row r="535" spans="2:51" s="344" customFormat="1" ht="13.5">
      <c r="B535" s="345"/>
      <c r="D535" s="346" t="s">
        <v>171</v>
      </c>
      <c r="E535" s="347" t="s">
        <v>5</v>
      </c>
      <c r="F535" s="348" t="s">
        <v>961</v>
      </c>
      <c r="H535" s="349" t="s">
        <v>5</v>
      </c>
      <c r="L535" s="345"/>
      <c r="M535" s="406"/>
      <c r="N535" s="407"/>
      <c r="O535" s="407"/>
      <c r="P535" s="407"/>
      <c r="Q535" s="407"/>
      <c r="R535" s="407"/>
      <c r="S535" s="407"/>
      <c r="T535" s="408"/>
      <c r="AT535" s="349" t="s">
        <v>171</v>
      </c>
      <c r="AU535" s="349" t="s">
        <v>90</v>
      </c>
      <c r="AV535" s="344" t="s">
        <v>44</v>
      </c>
      <c r="AW535" s="344" t="s">
        <v>42</v>
      </c>
      <c r="AX535" s="344" t="s">
        <v>82</v>
      </c>
      <c r="AY535" s="349" t="s">
        <v>163</v>
      </c>
    </row>
    <row r="536" spans="2:51" s="350" customFormat="1" ht="13.5">
      <c r="B536" s="351"/>
      <c r="D536" s="346" t="s">
        <v>171</v>
      </c>
      <c r="E536" s="352" t="s">
        <v>5</v>
      </c>
      <c r="F536" s="353" t="s">
        <v>274</v>
      </c>
      <c r="H536" s="354">
        <v>2</v>
      </c>
      <c r="L536" s="351"/>
      <c r="M536" s="409"/>
      <c r="N536" s="410"/>
      <c r="O536" s="410"/>
      <c r="P536" s="410"/>
      <c r="Q536" s="410"/>
      <c r="R536" s="410"/>
      <c r="S536" s="410"/>
      <c r="T536" s="411"/>
      <c r="AT536" s="352" t="s">
        <v>171</v>
      </c>
      <c r="AU536" s="352" t="s">
        <v>90</v>
      </c>
      <c r="AV536" s="350" t="s">
        <v>90</v>
      </c>
      <c r="AW536" s="350" t="s">
        <v>42</v>
      </c>
      <c r="AX536" s="350" t="s">
        <v>82</v>
      </c>
      <c r="AY536" s="352" t="s">
        <v>163</v>
      </c>
    </row>
    <row r="537" spans="2:51" s="355" customFormat="1" ht="13.5">
      <c r="B537" s="356"/>
      <c r="D537" s="346" t="s">
        <v>171</v>
      </c>
      <c r="E537" s="357" t="s">
        <v>5</v>
      </c>
      <c r="F537" s="358" t="s">
        <v>792</v>
      </c>
      <c r="H537" s="359">
        <v>2</v>
      </c>
      <c r="L537" s="356"/>
      <c r="M537" s="412"/>
      <c r="N537" s="413"/>
      <c r="O537" s="413"/>
      <c r="P537" s="413"/>
      <c r="Q537" s="413"/>
      <c r="R537" s="413"/>
      <c r="S537" s="413"/>
      <c r="T537" s="414"/>
      <c r="AT537" s="357" t="s">
        <v>171</v>
      </c>
      <c r="AU537" s="357" t="s">
        <v>90</v>
      </c>
      <c r="AV537" s="355" t="s">
        <v>93</v>
      </c>
      <c r="AW537" s="355" t="s">
        <v>42</v>
      </c>
      <c r="AX537" s="355" t="s">
        <v>82</v>
      </c>
      <c r="AY537" s="357" t="s">
        <v>163</v>
      </c>
    </row>
    <row r="538" spans="2:51" s="344" customFormat="1" ht="13.5">
      <c r="B538" s="345"/>
      <c r="D538" s="346" t="s">
        <v>171</v>
      </c>
      <c r="E538" s="347" t="s">
        <v>5</v>
      </c>
      <c r="F538" s="348" t="s">
        <v>962</v>
      </c>
      <c r="H538" s="349" t="s">
        <v>5</v>
      </c>
      <c r="L538" s="345"/>
      <c r="M538" s="406"/>
      <c r="N538" s="407"/>
      <c r="O538" s="407"/>
      <c r="P538" s="407"/>
      <c r="Q538" s="407"/>
      <c r="R538" s="407"/>
      <c r="S538" s="407"/>
      <c r="T538" s="408"/>
      <c r="AT538" s="349" t="s">
        <v>171</v>
      </c>
      <c r="AU538" s="349" t="s">
        <v>90</v>
      </c>
      <c r="AV538" s="344" t="s">
        <v>44</v>
      </c>
      <c r="AW538" s="344" t="s">
        <v>42</v>
      </c>
      <c r="AX538" s="344" t="s">
        <v>82</v>
      </c>
      <c r="AY538" s="349" t="s">
        <v>163</v>
      </c>
    </row>
    <row r="539" spans="2:51" s="350" customFormat="1" ht="13.5">
      <c r="B539" s="351"/>
      <c r="D539" s="346" t="s">
        <v>171</v>
      </c>
      <c r="E539" s="352" t="s">
        <v>5</v>
      </c>
      <c r="F539" s="353" t="s">
        <v>274</v>
      </c>
      <c r="H539" s="354">
        <v>2</v>
      </c>
      <c r="L539" s="351"/>
      <c r="M539" s="409"/>
      <c r="N539" s="410"/>
      <c r="O539" s="410"/>
      <c r="P539" s="410"/>
      <c r="Q539" s="410"/>
      <c r="R539" s="410"/>
      <c r="S539" s="410"/>
      <c r="T539" s="411"/>
      <c r="AT539" s="352" t="s">
        <v>171</v>
      </c>
      <c r="AU539" s="352" t="s">
        <v>90</v>
      </c>
      <c r="AV539" s="350" t="s">
        <v>90</v>
      </c>
      <c r="AW539" s="350" t="s">
        <v>42</v>
      </c>
      <c r="AX539" s="350" t="s">
        <v>82</v>
      </c>
      <c r="AY539" s="352" t="s">
        <v>163</v>
      </c>
    </row>
    <row r="540" spans="2:51" s="355" customFormat="1" ht="13.5">
      <c r="B540" s="356"/>
      <c r="D540" s="346" t="s">
        <v>171</v>
      </c>
      <c r="E540" s="357" t="s">
        <v>5</v>
      </c>
      <c r="F540" s="358" t="s">
        <v>963</v>
      </c>
      <c r="H540" s="359">
        <v>2</v>
      </c>
      <c r="L540" s="356"/>
      <c r="M540" s="412"/>
      <c r="N540" s="413"/>
      <c r="O540" s="413"/>
      <c r="P540" s="413"/>
      <c r="Q540" s="413"/>
      <c r="R540" s="413"/>
      <c r="S540" s="413"/>
      <c r="T540" s="414"/>
      <c r="AT540" s="357" t="s">
        <v>171</v>
      </c>
      <c r="AU540" s="357" t="s">
        <v>90</v>
      </c>
      <c r="AV540" s="355" t="s">
        <v>93</v>
      </c>
      <c r="AW540" s="355" t="s">
        <v>42</v>
      </c>
      <c r="AX540" s="355" t="s">
        <v>82</v>
      </c>
      <c r="AY540" s="357" t="s">
        <v>163</v>
      </c>
    </row>
    <row r="541" spans="2:51" s="360" customFormat="1" ht="13.5">
      <c r="B541" s="361"/>
      <c r="D541" s="362" t="s">
        <v>171</v>
      </c>
      <c r="E541" s="363" t="s">
        <v>5</v>
      </c>
      <c r="F541" s="364" t="s">
        <v>185</v>
      </c>
      <c r="H541" s="365">
        <v>18</v>
      </c>
      <c r="L541" s="361"/>
      <c r="M541" s="415"/>
      <c r="N541" s="416"/>
      <c r="O541" s="416"/>
      <c r="P541" s="416"/>
      <c r="Q541" s="416"/>
      <c r="R541" s="416"/>
      <c r="S541" s="416"/>
      <c r="T541" s="417"/>
      <c r="AT541" s="418" t="s">
        <v>171</v>
      </c>
      <c r="AU541" s="418" t="s">
        <v>90</v>
      </c>
      <c r="AV541" s="360" t="s">
        <v>96</v>
      </c>
      <c r="AW541" s="360" t="s">
        <v>42</v>
      </c>
      <c r="AX541" s="360" t="s">
        <v>44</v>
      </c>
      <c r="AY541" s="418" t="s">
        <v>163</v>
      </c>
    </row>
    <row r="542" spans="2:65" s="267" customFormat="1" ht="31.5" customHeight="1">
      <c r="B542" s="268"/>
      <c r="C542" s="367" t="s">
        <v>500</v>
      </c>
      <c r="D542" s="367" t="s">
        <v>256</v>
      </c>
      <c r="E542" s="368" t="s">
        <v>513</v>
      </c>
      <c r="F542" s="369" t="s">
        <v>514</v>
      </c>
      <c r="G542" s="370" t="s">
        <v>188</v>
      </c>
      <c r="H542" s="371">
        <v>18</v>
      </c>
      <c r="I542" s="137"/>
      <c r="J542" s="372">
        <f>ROUND(I542*H542,2)</f>
        <v>0</v>
      </c>
      <c r="K542" s="369" t="s">
        <v>169</v>
      </c>
      <c r="L542" s="421"/>
      <c r="M542" s="422" t="s">
        <v>5</v>
      </c>
      <c r="N542" s="423" t="s">
        <v>53</v>
      </c>
      <c r="O542" s="269"/>
      <c r="P542" s="403">
        <f>O542*H542</f>
        <v>0</v>
      </c>
      <c r="Q542" s="403">
        <v>0.00315</v>
      </c>
      <c r="R542" s="403">
        <f>Q542*H542</f>
        <v>0.0567</v>
      </c>
      <c r="S542" s="403">
        <v>0</v>
      </c>
      <c r="T542" s="404">
        <f>S542*H542</f>
        <v>0</v>
      </c>
      <c r="AR542" s="386" t="s">
        <v>423</v>
      </c>
      <c r="AT542" s="386" t="s">
        <v>256</v>
      </c>
      <c r="AU542" s="386" t="s">
        <v>90</v>
      </c>
      <c r="AY542" s="386" t="s">
        <v>163</v>
      </c>
      <c r="BE542" s="405">
        <f>IF(N542="základní",J542,0)</f>
        <v>0</v>
      </c>
      <c r="BF542" s="405">
        <f>IF(N542="snížená",J542,0)</f>
        <v>0</v>
      </c>
      <c r="BG542" s="405">
        <f>IF(N542="zákl. přenesená",J542,0)</f>
        <v>0</v>
      </c>
      <c r="BH542" s="405">
        <f>IF(N542="sníž. přenesená",J542,0)</f>
        <v>0</v>
      </c>
      <c r="BI542" s="405">
        <f>IF(N542="nulová",J542,0)</f>
        <v>0</v>
      </c>
      <c r="BJ542" s="386" t="s">
        <v>44</v>
      </c>
      <c r="BK542" s="405">
        <f>ROUND(I542*H542,2)</f>
        <v>0</v>
      </c>
      <c r="BL542" s="386" t="s">
        <v>333</v>
      </c>
      <c r="BM542" s="386" t="s">
        <v>1095</v>
      </c>
    </row>
    <row r="543" spans="2:47" s="267" customFormat="1" ht="27">
      <c r="B543" s="268"/>
      <c r="D543" s="362" t="s">
        <v>493</v>
      </c>
      <c r="F543" s="376" t="s">
        <v>516</v>
      </c>
      <c r="L543" s="268"/>
      <c r="M543" s="419"/>
      <c r="N543" s="269"/>
      <c r="O543" s="269"/>
      <c r="P543" s="269"/>
      <c r="Q543" s="269"/>
      <c r="R543" s="269"/>
      <c r="S543" s="269"/>
      <c r="T543" s="420"/>
      <c r="AT543" s="386" t="s">
        <v>493</v>
      </c>
      <c r="AU543" s="386" t="s">
        <v>90</v>
      </c>
    </row>
    <row r="544" spans="2:65" s="267" customFormat="1" ht="22.5" customHeight="1">
      <c r="B544" s="268"/>
      <c r="C544" s="338" t="s">
        <v>506</v>
      </c>
      <c r="D544" s="338" t="s">
        <v>165</v>
      </c>
      <c r="E544" s="339" t="s">
        <v>518</v>
      </c>
      <c r="F544" s="340" t="s">
        <v>519</v>
      </c>
      <c r="G544" s="341" t="s">
        <v>221</v>
      </c>
      <c r="H544" s="342">
        <v>72</v>
      </c>
      <c r="I544" s="107"/>
      <c r="J544" s="343">
        <f>ROUND(I544*H544,2)</f>
        <v>0</v>
      </c>
      <c r="K544" s="340" t="s">
        <v>169</v>
      </c>
      <c r="L544" s="268"/>
      <c r="M544" s="401" t="s">
        <v>5</v>
      </c>
      <c r="N544" s="402" t="s">
        <v>53</v>
      </c>
      <c r="O544" s="269"/>
      <c r="P544" s="403">
        <f>O544*H544</f>
        <v>0</v>
      </c>
      <c r="Q544" s="403">
        <v>2E-05</v>
      </c>
      <c r="R544" s="403">
        <f>Q544*H544</f>
        <v>0.00144</v>
      </c>
      <c r="S544" s="403">
        <v>0</v>
      </c>
      <c r="T544" s="404">
        <f>S544*H544</f>
        <v>0</v>
      </c>
      <c r="AR544" s="386" t="s">
        <v>333</v>
      </c>
      <c r="AT544" s="386" t="s">
        <v>165</v>
      </c>
      <c r="AU544" s="386" t="s">
        <v>90</v>
      </c>
      <c r="AY544" s="386" t="s">
        <v>163</v>
      </c>
      <c r="BE544" s="405">
        <f>IF(N544="základní",J544,0)</f>
        <v>0</v>
      </c>
      <c r="BF544" s="405">
        <f>IF(N544="snížená",J544,0)</f>
        <v>0</v>
      </c>
      <c r="BG544" s="405">
        <f>IF(N544="zákl. přenesená",J544,0)</f>
        <v>0</v>
      </c>
      <c r="BH544" s="405">
        <f>IF(N544="sníž. přenesená",J544,0)</f>
        <v>0</v>
      </c>
      <c r="BI544" s="405">
        <f>IF(N544="nulová",J544,0)</f>
        <v>0</v>
      </c>
      <c r="BJ544" s="386" t="s">
        <v>44</v>
      </c>
      <c r="BK544" s="405">
        <f>ROUND(I544*H544,2)</f>
        <v>0</v>
      </c>
      <c r="BL544" s="386" t="s">
        <v>333</v>
      </c>
      <c r="BM544" s="386" t="s">
        <v>1096</v>
      </c>
    </row>
    <row r="545" spans="2:51" s="350" customFormat="1" ht="13.5">
      <c r="B545" s="351"/>
      <c r="D545" s="362" t="s">
        <v>171</v>
      </c>
      <c r="E545" s="379" t="s">
        <v>5</v>
      </c>
      <c r="F545" s="377" t="s">
        <v>521</v>
      </c>
      <c r="H545" s="378">
        <v>72</v>
      </c>
      <c r="I545" s="121"/>
      <c r="L545" s="351"/>
      <c r="M545" s="409"/>
      <c r="N545" s="410"/>
      <c r="O545" s="410"/>
      <c r="P545" s="410"/>
      <c r="Q545" s="410"/>
      <c r="R545" s="410"/>
      <c r="S545" s="410"/>
      <c r="T545" s="411"/>
      <c r="AT545" s="352" t="s">
        <v>171</v>
      </c>
      <c r="AU545" s="352" t="s">
        <v>90</v>
      </c>
      <c r="AV545" s="350" t="s">
        <v>90</v>
      </c>
      <c r="AW545" s="350" t="s">
        <v>42</v>
      </c>
      <c r="AX545" s="350" t="s">
        <v>44</v>
      </c>
      <c r="AY545" s="352" t="s">
        <v>163</v>
      </c>
    </row>
    <row r="546" spans="2:65" s="267" customFormat="1" ht="31.5" customHeight="1">
      <c r="B546" s="268"/>
      <c r="C546" s="338" t="s">
        <v>512</v>
      </c>
      <c r="D546" s="338" t="s">
        <v>165</v>
      </c>
      <c r="E546" s="339" t="s">
        <v>523</v>
      </c>
      <c r="F546" s="340" t="s">
        <v>524</v>
      </c>
      <c r="G546" s="341" t="s">
        <v>369</v>
      </c>
      <c r="H546" s="342">
        <v>0.064</v>
      </c>
      <c r="I546" s="107"/>
      <c r="J546" s="343">
        <f>ROUND(I546*H546,2)</f>
        <v>0</v>
      </c>
      <c r="K546" s="340" t="s">
        <v>169</v>
      </c>
      <c r="L546" s="268"/>
      <c r="M546" s="401" t="s">
        <v>5</v>
      </c>
      <c r="N546" s="402" t="s">
        <v>53</v>
      </c>
      <c r="O546" s="269"/>
      <c r="P546" s="403">
        <f>O546*H546</f>
        <v>0</v>
      </c>
      <c r="Q546" s="403">
        <v>0</v>
      </c>
      <c r="R546" s="403">
        <f>Q546*H546</f>
        <v>0</v>
      </c>
      <c r="S546" s="403">
        <v>0</v>
      </c>
      <c r="T546" s="404">
        <f>S546*H546</f>
        <v>0</v>
      </c>
      <c r="AR546" s="386" t="s">
        <v>333</v>
      </c>
      <c r="AT546" s="386" t="s">
        <v>165</v>
      </c>
      <c r="AU546" s="386" t="s">
        <v>90</v>
      </c>
      <c r="AY546" s="386" t="s">
        <v>163</v>
      </c>
      <c r="BE546" s="405">
        <f>IF(N546="základní",J546,0)</f>
        <v>0</v>
      </c>
      <c r="BF546" s="405">
        <f>IF(N546="snížená",J546,0)</f>
        <v>0</v>
      </c>
      <c r="BG546" s="405">
        <f>IF(N546="zákl. přenesená",J546,0)</f>
        <v>0</v>
      </c>
      <c r="BH546" s="405">
        <f>IF(N546="sníž. přenesená",J546,0)</f>
        <v>0</v>
      </c>
      <c r="BI546" s="405">
        <f>IF(N546="nulová",J546,0)</f>
        <v>0</v>
      </c>
      <c r="BJ546" s="386" t="s">
        <v>44</v>
      </c>
      <c r="BK546" s="405">
        <f>ROUND(I546*H546,2)</f>
        <v>0</v>
      </c>
      <c r="BL546" s="386" t="s">
        <v>333</v>
      </c>
      <c r="BM546" s="386" t="s">
        <v>1097</v>
      </c>
    </row>
    <row r="547" spans="2:47" s="267" customFormat="1" ht="121.5">
      <c r="B547" s="268"/>
      <c r="D547" s="362" t="s">
        <v>190</v>
      </c>
      <c r="F547" s="376" t="s">
        <v>499</v>
      </c>
      <c r="L547" s="268"/>
      <c r="M547" s="419"/>
      <c r="N547" s="269"/>
      <c r="O547" s="269"/>
      <c r="P547" s="269"/>
      <c r="Q547" s="269"/>
      <c r="R547" s="269"/>
      <c r="S547" s="269"/>
      <c r="T547" s="420"/>
      <c r="AT547" s="386" t="s">
        <v>190</v>
      </c>
      <c r="AU547" s="386" t="s">
        <v>90</v>
      </c>
    </row>
    <row r="548" spans="2:65" s="267" customFormat="1" ht="44.25" customHeight="1">
      <c r="B548" s="268"/>
      <c r="C548" s="338" t="s">
        <v>517</v>
      </c>
      <c r="D548" s="338" t="s">
        <v>165</v>
      </c>
      <c r="E548" s="339" t="s">
        <v>527</v>
      </c>
      <c r="F548" s="340" t="s">
        <v>528</v>
      </c>
      <c r="G548" s="341" t="s">
        <v>369</v>
      </c>
      <c r="H548" s="342">
        <v>0.064</v>
      </c>
      <c r="I548" s="107"/>
      <c r="J548" s="343">
        <f>ROUND(I548*H548,2)</f>
        <v>0</v>
      </c>
      <c r="K548" s="340" t="s">
        <v>169</v>
      </c>
      <c r="L548" s="268"/>
      <c r="M548" s="401" t="s">
        <v>5</v>
      </c>
      <c r="N548" s="402" t="s">
        <v>53</v>
      </c>
      <c r="O548" s="269"/>
      <c r="P548" s="403">
        <f>O548*H548</f>
        <v>0</v>
      </c>
      <c r="Q548" s="403">
        <v>0</v>
      </c>
      <c r="R548" s="403">
        <f>Q548*H548</f>
        <v>0</v>
      </c>
      <c r="S548" s="403">
        <v>0</v>
      </c>
      <c r="T548" s="404">
        <f>S548*H548</f>
        <v>0</v>
      </c>
      <c r="AR548" s="386" t="s">
        <v>333</v>
      </c>
      <c r="AT548" s="386" t="s">
        <v>165</v>
      </c>
      <c r="AU548" s="386" t="s">
        <v>90</v>
      </c>
      <c r="AY548" s="386" t="s">
        <v>163</v>
      </c>
      <c r="BE548" s="405">
        <f>IF(N548="základní",J548,0)</f>
        <v>0</v>
      </c>
      <c r="BF548" s="405">
        <f>IF(N548="snížená",J548,0)</f>
        <v>0</v>
      </c>
      <c r="BG548" s="405">
        <f>IF(N548="zákl. přenesená",J548,0)</f>
        <v>0</v>
      </c>
      <c r="BH548" s="405">
        <f>IF(N548="sníž. přenesená",J548,0)</f>
        <v>0</v>
      </c>
      <c r="BI548" s="405">
        <f>IF(N548="nulová",J548,0)</f>
        <v>0</v>
      </c>
      <c r="BJ548" s="386" t="s">
        <v>44</v>
      </c>
      <c r="BK548" s="405">
        <f>ROUND(I548*H548,2)</f>
        <v>0</v>
      </c>
      <c r="BL548" s="386" t="s">
        <v>333</v>
      </c>
      <c r="BM548" s="386" t="s">
        <v>1098</v>
      </c>
    </row>
    <row r="549" spans="2:47" s="267" customFormat="1" ht="121.5">
      <c r="B549" s="268"/>
      <c r="D549" s="346" t="s">
        <v>190</v>
      </c>
      <c r="F549" s="366" t="s">
        <v>499</v>
      </c>
      <c r="L549" s="268"/>
      <c r="M549" s="419"/>
      <c r="N549" s="269"/>
      <c r="O549" s="269"/>
      <c r="P549" s="269"/>
      <c r="Q549" s="269"/>
      <c r="R549" s="269"/>
      <c r="S549" s="269"/>
      <c r="T549" s="420"/>
      <c r="AT549" s="386" t="s">
        <v>190</v>
      </c>
      <c r="AU549" s="386" t="s">
        <v>90</v>
      </c>
    </row>
    <row r="550" spans="2:63" s="330" customFormat="1" ht="29.85" customHeight="1">
      <c r="B550" s="331"/>
      <c r="D550" s="335" t="s">
        <v>81</v>
      </c>
      <c r="E550" s="336" t="s">
        <v>530</v>
      </c>
      <c r="F550" s="336" t="s">
        <v>531</v>
      </c>
      <c r="J550" s="337">
        <f>BK550</f>
        <v>0</v>
      </c>
      <c r="L550" s="331"/>
      <c r="M550" s="395"/>
      <c r="N550" s="396"/>
      <c r="O550" s="396"/>
      <c r="P550" s="397">
        <f>SUM(P551:P658)</f>
        <v>0</v>
      </c>
      <c r="Q550" s="396"/>
      <c r="R550" s="397">
        <f>SUM(R551:R658)</f>
        <v>0.007753600000000001</v>
      </c>
      <c r="S550" s="396"/>
      <c r="T550" s="398">
        <f>SUM(T551:T658)</f>
        <v>0</v>
      </c>
      <c r="AR550" s="332" t="s">
        <v>90</v>
      </c>
      <c r="AT550" s="399" t="s">
        <v>81</v>
      </c>
      <c r="AU550" s="399" t="s">
        <v>44</v>
      </c>
      <c r="AY550" s="332" t="s">
        <v>163</v>
      </c>
      <c r="BK550" s="400">
        <f>SUM(BK551:BK658)</f>
        <v>0</v>
      </c>
    </row>
    <row r="551" spans="2:65" s="267" customFormat="1" ht="31.5" customHeight="1">
      <c r="B551" s="268"/>
      <c r="C551" s="338" t="s">
        <v>522</v>
      </c>
      <c r="D551" s="338" t="s">
        <v>165</v>
      </c>
      <c r="E551" s="339" t="s">
        <v>533</v>
      </c>
      <c r="F551" s="340" t="s">
        <v>534</v>
      </c>
      <c r="G551" s="341" t="s">
        <v>188</v>
      </c>
      <c r="H551" s="342">
        <v>24.23</v>
      </c>
      <c r="I551" s="107"/>
      <c r="J551" s="343">
        <f>ROUND(I551*H551,2)</f>
        <v>0</v>
      </c>
      <c r="K551" s="340" t="s">
        <v>169</v>
      </c>
      <c r="L551" s="268"/>
      <c r="M551" s="401" t="s">
        <v>5</v>
      </c>
      <c r="N551" s="402" t="s">
        <v>53</v>
      </c>
      <c r="O551" s="269"/>
      <c r="P551" s="403">
        <f>O551*H551</f>
        <v>0</v>
      </c>
      <c r="Q551" s="403">
        <v>8E-05</v>
      </c>
      <c r="R551" s="403">
        <f>Q551*H551</f>
        <v>0.0019384000000000003</v>
      </c>
      <c r="S551" s="403">
        <v>0</v>
      </c>
      <c r="T551" s="404">
        <f>S551*H551</f>
        <v>0</v>
      </c>
      <c r="AR551" s="386" t="s">
        <v>333</v>
      </c>
      <c r="AT551" s="386" t="s">
        <v>165</v>
      </c>
      <c r="AU551" s="386" t="s">
        <v>90</v>
      </c>
      <c r="AY551" s="386" t="s">
        <v>163</v>
      </c>
      <c r="BE551" s="405">
        <f>IF(N551="základní",J551,0)</f>
        <v>0</v>
      </c>
      <c r="BF551" s="405">
        <f>IF(N551="snížená",J551,0)</f>
        <v>0</v>
      </c>
      <c r="BG551" s="405">
        <f>IF(N551="zákl. přenesená",J551,0)</f>
        <v>0</v>
      </c>
      <c r="BH551" s="405">
        <f>IF(N551="sníž. přenesená",J551,0)</f>
        <v>0</v>
      </c>
      <c r="BI551" s="405">
        <f>IF(N551="nulová",J551,0)</f>
        <v>0</v>
      </c>
      <c r="BJ551" s="386" t="s">
        <v>44</v>
      </c>
      <c r="BK551" s="405">
        <f>ROUND(I551*H551,2)</f>
        <v>0</v>
      </c>
      <c r="BL551" s="386" t="s">
        <v>333</v>
      </c>
      <c r="BM551" s="386" t="s">
        <v>1099</v>
      </c>
    </row>
    <row r="552" spans="2:51" s="344" customFormat="1" ht="13.5">
      <c r="B552" s="345"/>
      <c r="D552" s="346" t="s">
        <v>171</v>
      </c>
      <c r="E552" s="347" t="s">
        <v>5</v>
      </c>
      <c r="F552" s="348" t="s">
        <v>172</v>
      </c>
      <c r="H552" s="349" t="s">
        <v>5</v>
      </c>
      <c r="L552" s="345"/>
      <c r="M552" s="406"/>
      <c r="N552" s="407"/>
      <c r="O552" s="407"/>
      <c r="P552" s="407"/>
      <c r="Q552" s="407"/>
      <c r="R552" s="407"/>
      <c r="S552" s="407"/>
      <c r="T552" s="408"/>
      <c r="AT552" s="349" t="s">
        <v>171</v>
      </c>
      <c r="AU552" s="349" t="s">
        <v>90</v>
      </c>
      <c r="AV552" s="344" t="s">
        <v>44</v>
      </c>
      <c r="AW552" s="344" t="s">
        <v>42</v>
      </c>
      <c r="AX552" s="344" t="s">
        <v>82</v>
      </c>
      <c r="AY552" s="349" t="s">
        <v>163</v>
      </c>
    </row>
    <row r="553" spans="2:51" s="344" customFormat="1" ht="13.5">
      <c r="B553" s="345"/>
      <c r="D553" s="346" t="s">
        <v>171</v>
      </c>
      <c r="E553" s="347" t="s">
        <v>5</v>
      </c>
      <c r="F553" s="348" t="s">
        <v>310</v>
      </c>
      <c r="H553" s="349" t="s">
        <v>5</v>
      </c>
      <c r="L553" s="345"/>
      <c r="M553" s="406"/>
      <c r="N553" s="407"/>
      <c r="O553" s="407"/>
      <c r="P553" s="407"/>
      <c r="Q553" s="407"/>
      <c r="R553" s="407"/>
      <c r="S553" s="407"/>
      <c r="T553" s="408"/>
      <c r="AT553" s="349" t="s">
        <v>171</v>
      </c>
      <c r="AU553" s="349" t="s">
        <v>90</v>
      </c>
      <c r="AV553" s="344" t="s">
        <v>44</v>
      </c>
      <c r="AW553" s="344" t="s">
        <v>42</v>
      </c>
      <c r="AX553" s="344" t="s">
        <v>82</v>
      </c>
      <c r="AY553" s="349" t="s">
        <v>163</v>
      </c>
    </row>
    <row r="554" spans="2:51" s="350" customFormat="1" ht="13.5">
      <c r="B554" s="351"/>
      <c r="D554" s="346" t="s">
        <v>171</v>
      </c>
      <c r="E554" s="352" t="s">
        <v>5</v>
      </c>
      <c r="F554" s="353" t="s">
        <v>1041</v>
      </c>
      <c r="H554" s="354">
        <v>1.31</v>
      </c>
      <c r="L554" s="351"/>
      <c r="M554" s="409"/>
      <c r="N554" s="410"/>
      <c r="O554" s="410"/>
      <c r="P554" s="410"/>
      <c r="Q554" s="410"/>
      <c r="R554" s="410"/>
      <c r="S554" s="410"/>
      <c r="T554" s="411"/>
      <c r="AT554" s="352" t="s">
        <v>171</v>
      </c>
      <c r="AU554" s="352" t="s">
        <v>90</v>
      </c>
      <c r="AV554" s="350" t="s">
        <v>90</v>
      </c>
      <c r="AW554" s="350" t="s">
        <v>42</v>
      </c>
      <c r="AX554" s="350" t="s">
        <v>82</v>
      </c>
      <c r="AY554" s="352" t="s">
        <v>163</v>
      </c>
    </row>
    <row r="555" spans="2:51" s="350" customFormat="1" ht="13.5">
      <c r="B555" s="351"/>
      <c r="D555" s="346" t="s">
        <v>171</v>
      </c>
      <c r="E555" s="352" t="s">
        <v>5</v>
      </c>
      <c r="F555" s="353" t="s">
        <v>1042</v>
      </c>
      <c r="H555" s="354">
        <v>1.401</v>
      </c>
      <c r="L555" s="351"/>
      <c r="M555" s="409"/>
      <c r="N555" s="410"/>
      <c r="O555" s="410"/>
      <c r="P555" s="410"/>
      <c r="Q555" s="410"/>
      <c r="R555" s="410"/>
      <c r="S555" s="410"/>
      <c r="T555" s="411"/>
      <c r="AT555" s="352" t="s">
        <v>171</v>
      </c>
      <c r="AU555" s="352" t="s">
        <v>90</v>
      </c>
      <c r="AV555" s="350" t="s">
        <v>90</v>
      </c>
      <c r="AW555" s="350" t="s">
        <v>42</v>
      </c>
      <c r="AX555" s="350" t="s">
        <v>82</v>
      </c>
      <c r="AY555" s="352" t="s">
        <v>163</v>
      </c>
    </row>
    <row r="556" spans="2:51" s="350" customFormat="1" ht="13.5">
      <c r="B556" s="351"/>
      <c r="D556" s="346" t="s">
        <v>171</v>
      </c>
      <c r="E556" s="352" t="s">
        <v>5</v>
      </c>
      <c r="F556" s="353" t="s">
        <v>1043</v>
      </c>
      <c r="H556" s="354">
        <v>1.401</v>
      </c>
      <c r="L556" s="351"/>
      <c r="M556" s="409"/>
      <c r="N556" s="410"/>
      <c r="O556" s="410"/>
      <c r="P556" s="410"/>
      <c r="Q556" s="410"/>
      <c r="R556" s="410"/>
      <c r="S556" s="410"/>
      <c r="T556" s="411"/>
      <c r="AT556" s="352" t="s">
        <v>171</v>
      </c>
      <c r="AU556" s="352" t="s">
        <v>90</v>
      </c>
      <c r="AV556" s="350" t="s">
        <v>90</v>
      </c>
      <c r="AW556" s="350" t="s">
        <v>42</v>
      </c>
      <c r="AX556" s="350" t="s">
        <v>82</v>
      </c>
      <c r="AY556" s="352" t="s">
        <v>163</v>
      </c>
    </row>
    <row r="557" spans="2:51" s="350" customFormat="1" ht="13.5">
      <c r="B557" s="351"/>
      <c r="D557" s="346" t="s">
        <v>171</v>
      </c>
      <c r="E557" s="352" t="s">
        <v>5</v>
      </c>
      <c r="F557" s="353" t="s">
        <v>1044</v>
      </c>
      <c r="H557" s="354">
        <v>1.401</v>
      </c>
      <c r="L557" s="351"/>
      <c r="M557" s="409"/>
      <c r="N557" s="410"/>
      <c r="O557" s="410"/>
      <c r="P557" s="410"/>
      <c r="Q557" s="410"/>
      <c r="R557" s="410"/>
      <c r="S557" s="410"/>
      <c r="T557" s="411"/>
      <c r="AT557" s="352" t="s">
        <v>171</v>
      </c>
      <c r="AU557" s="352" t="s">
        <v>90</v>
      </c>
      <c r="AV557" s="350" t="s">
        <v>90</v>
      </c>
      <c r="AW557" s="350" t="s">
        <v>42</v>
      </c>
      <c r="AX557" s="350" t="s">
        <v>82</v>
      </c>
      <c r="AY557" s="352" t="s">
        <v>163</v>
      </c>
    </row>
    <row r="558" spans="2:51" s="350" customFormat="1" ht="13.5">
      <c r="B558" s="351"/>
      <c r="D558" s="346" t="s">
        <v>171</v>
      </c>
      <c r="E558" s="352" t="s">
        <v>5</v>
      </c>
      <c r="F558" s="353" t="s">
        <v>1045</v>
      </c>
      <c r="H558" s="354">
        <v>1.401</v>
      </c>
      <c r="L558" s="351"/>
      <c r="M558" s="409"/>
      <c r="N558" s="410"/>
      <c r="O558" s="410"/>
      <c r="P558" s="410"/>
      <c r="Q558" s="410"/>
      <c r="R558" s="410"/>
      <c r="S558" s="410"/>
      <c r="T558" s="411"/>
      <c r="AT558" s="352" t="s">
        <v>171</v>
      </c>
      <c r="AU558" s="352" t="s">
        <v>90</v>
      </c>
      <c r="AV558" s="350" t="s">
        <v>90</v>
      </c>
      <c r="AW558" s="350" t="s">
        <v>42</v>
      </c>
      <c r="AX558" s="350" t="s">
        <v>82</v>
      </c>
      <c r="AY558" s="352" t="s">
        <v>163</v>
      </c>
    </row>
    <row r="559" spans="2:51" s="350" customFormat="1" ht="13.5">
      <c r="B559" s="351"/>
      <c r="D559" s="346" t="s">
        <v>171</v>
      </c>
      <c r="E559" s="352" t="s">
        <v>5</v>
      </c>
      <c r="F559" s="353" t="s">
        <v>1046</v>
      </c>
      <c r="H559" s="354">
        <v>1.349</v>
      </c>
      <c r="L559" s="351"/>
      <c r="M559" s="409"/>
      <c r="N559" s="410"/>
      <c r="O559" s="410"/>
      <c r="P559" s="410"/>
      <c r="Q559" s="410"/>
      <c r="R559" s="410"/>
      <c r="S559" s="410"/>
      <c r="T559" s="411"/>
      <c r="AT559" s="352" t="s">
        <v>171</v>
      </c>
      <c r="AU559" s="352" t="s">
        <v>90</v>
      </c>
      <c r="AV559" s="350" t="s">
        <v>90</v>
      </c>
      <c r="AW559" s="350" t="s">
        <v>42</v>
      </c>
      <c r="AX559" s="350" t="s">
        <v>82</v>
      </c>
      <c r="AY559" s="352" t="s">
        <v>163</v>
      </c>
    </row>
    <row r="560" spans="2:51" s="355" customFormat="1" ht="13.5">
      <c r="B560" s="356"/>
      <c r="D560" s="346" t="s">
        <v>171</v>
      </c>
      <c r="E560" s="357" t="s">
        <v>5</v>
      </c>
      <c r="F560" s="358" t="s">
        <v>179</v>
      </c>
      <c r="H560" s="359">
        <v>8.263</v>
      </c>
      <c r="L560" s="356"/>
      <c r="M560" s="412"/>
      <c r="N560" s="413"/>
      <c r="O560" s="413"/>
      <c r="P560" s="413"/>
      <c r="Q560" s="413"/>
      <c r="R560" s="413"/>
      <c r="S560" s="413"/>
      <c r="T560" s="414"/>
      <c r="AT560" s="357" t="s">
        <v>171</v>
      </c>
      <c r="AU560" s="357" t="s">
        <v>90</v>
      </c>
      <c r="AV560" s="355" t="s">
        <v>93</v>
      </c>
      <c r="AW560" s="355" t="s">
        <v>42</v>
      </c>
      <c r="AX560" s="355" t="s">
        <v>82</v>
      </c>
      <c r="AY560" s="357" t="s">
        <v>163</v>
      </c>
    </row>
    <row r="561" spans="2:51" s="350" customFormat="1" ht="13.5">
      <c r="B561" s="351"/>
      <c r="D561" s="346" t="s">
        <v>171</v>
      </c>
      <c r="E561" s="352" t="s">
        <v>5</v>
      </c>
      <c r="F561" s="353" t="s">
        <v>1047</v>
      </c>
      <c r="H561" s="354">
        <v>1.401</v>
      </c>
      <c r="L561" s="351"/>
      <c r="M561" s="409"/>
      <c r="N561" s="410"/>
      <c r="O561" s="410"/>
      <c r="P561" s="410"/>
      <c r="Q561" s="410"/>
      <c r="R561" s="410"/>
      <c r="S561" s="410"/>
      <c r="T561" s="411"/>
      <c r="AT561" s="352" t="s">
        <v>171</v>
      </c>
      <c r="AU561" s="352" t="s">
        <v>90</v>
      </c>
      <c r="AV561" s="350" t="s">
        <v>90</v>
      </c>
      <c r="AW561" s="350" t="s">
        <v>42</v>
      </c>
      <c r="AX561" s="350" t="s">
        <v>82</v>
      </c>
      <c r="AY561" s="352" t="s">
        <v>163</v>
      </c>
    </row>
    <row r="562" spans="2:51" s="350" customFormat="1" ht="13.5">
      <c r="B562" s="351"/>
      <c r="D562" s="346" t="s">
        <v>171</v>
      </c>
      <c r="E562" s="352" t="s">
        <v>5</v>
      </c>
      <c r="F562" s="353" t="s">
        <v>1048</v>
      </c>
      <c r="H562" s="354">
        <v>1.401</v>
      </c>
      <c r="L562" s="351"/>
      <c r="M562" s="409"/>
      <c r="N562" s="410"/>
      <c r="O562" s="410"/>
      <c r="P562" s="410"/>
      <c r="Q562" s="410"/>
      <c r="R562" s="410"/>
      <c r="S562" s="410"/>
      <c r="T562" s="411"/>
      <c r="AT562" s="352" t="s">
        <v>171</v>
      </c>
      <c r="AU562" s="352" t="s">
        <v>90</v>
      </c>
      <c r="AV562" s="350" t="s">
        <v>90</v>
      </c>
      <c r="AW562" s="350" t="s">
        <v>42</v>
      </c>
      <c r="AX562" s="350" t="s">
        <v>82</v>
      </c>
      <c r="AY562" s="352" t="s">
        <v>163</v>
      </c>
    </row>
    <row r="563" spans="2:51" s="350" customFormat="1" ht="13.5">
      <c r="B563" s="351"/>
      <c r="D563" s="346" t="s">
        <v>171</v>
      </c>
      <c r="E563" s="352" t="s">
        <v>5</v>
      </c>
      <c r="F563" s="353" t="s">
        <v>1049</v>
      </c>
      <c r="H563" s="354">
        <v>1.232</v>
      </c>
      <c r="L563" s="351"/>
      <c r="M563" s="409"/>
      <c r="N563" s="410"/>
      <c r="O563" s="410"/>
      <c r="P563" s="410"/>
      <c r="Q563" s="410"/>
      <c r="R563" s="410"/>
      <c r="S563" s="410"/>
      <c r="T563" s="411"/>
      <c r="AT563" s="352" t="s">
        <v>171</v>
      </c>
      <c r="AU563" s="352" t="s">
        <v>90</v>
      </c>
      <c r="AV563" s="350" t="s">
        <v>90</v>
      </c>
      <c r="AW563" s="350" t="s">
        <v>42</v>
      </c>
      <c r="AX563" s="350" t="s">
        <v>82</v>
      </c>
      <c r="AY563" s="352" t="s">
        <v>163</v>
      </c>
    </row>
    <row r="564" spans="2:51" s="350" customFormat="1" ht="13.5">
      <c r="B564" s="351"/>
      <c r="D564" s="346" t="s">
        <v>171</v>
      </c>
      <c r="E564" s="352" t="s">
        <v>5</v>
      </c>
      <c r="F564" s="353" t="s">
        <v>1050</v>
      </c>
      <c r="H564" s="354">
        <v>1.232</v>
      </c>
      <c r="L564" s="351"/>
      <c r="M564" s="409"/>
      <c r="N564" s="410"/>
      <c r="O564" s="410"/>
      <c r="P564" s="410"/>
      <c r="Q564" s="410"/>
      <c r="R564" s="410"/>
      <c r="S564" s="410"/>
      <c r="T564" s="411"/>
      <c r="AT564" s="352" t="s">
        <v>171</v>
      </c>
      <c r="AU564" s="352" t="s">
        <v>90</v>
      </c>
      <c r="AV564" s="350" t="s">
        <v>90</v>
      </c>
      <c r="AW564" s="350" t="s">
        <v>42</v>
      </c>
      <c r="AX564" s="350" t="s">
        <v>82</v>
      </c>
      <c r="AY564" s="352" t="s">
        <v>163</v>
      </c>
    </row>
    <row r="565" spans="2:51" s="350" customFormat="1" ht="13.5">
      <c r="B565" s="351"/>
      <c r="D565" s="346" t="s">
        <v>171</v>
      </c>
      <c r="E565" s="352" t="s">
        <v>5</v>
      </c>
      <c r="F565" s="353" t="s">
        <v>1051</v>
      </c>
      <c r="H565" s="354">
        <v>1.232</v>
      </c>
      <c r="L565" s="351"/>
      <c r="M565" s="409"/>
      <c r="N565" s="410"/>
      <c r="O565" s="410"/>
      <c r="P565" s="410"/>
      <c r="Q565" s="410"/>
      <c r="R565" s="410"/>
      <c r="S565" s="410"/>
      <c r="T565" s="411"/>
      <c r="AT565" s="352" t="s">
        <v>171</v>
      </c>
      <c r="AU565" s="352" t="s">
        <v>90</v>
      </c>
      <c r="AV565" s="350" t="s">
        <v>90</v>
      </c>
      <c r="AW565" s="350" t="s">
        <v>42</v>
      </c>
      <c r="AX565" s="350" t="s">
        <v>82</v>
      </c>
      <c r="AY565" s="352" t="s">
        <v>163</v>
      </c>
    </row>
    <row r="566" spans="2:51" s="350" customFormat="1" ht="13.5">
      <c r="B566" s="351"/>
      <c r="D566" s="346" t="s">
        <v>171</v>
      </c>
      <c r="E566" s="352" t="s">
        <v>5</v>
      </c>
      <c r="F566" s="353" t="s">
        <v>1052</v>
      </c>
      <c r="H566" s="354">
        <v>1.232</v>
      </c>
      <c r="L566" s="351"/>
      <c r="M566" s="409"/>
      <c r="N566" s="410"/>
      <c r="O566" s="410"/>
      <c r="P566" s="410"/>
      <c r="Q566" s="410"/>
      <c r="R566" s="410"/>
      <c r="S566" s="410"/>
      <c r="T566" s="411"/>
      <c r="AT566" s="352" t="s">
        <v>171</v>
      </c>
      <c r="AU566" s="352" t="s">
        <v>90</v>
      </c>
      <c r="AV566" s="350" t="s">
        <v>90</v>
      </c>
      <c r="AW566" s="350" t="s">
        <v>42</v>
      </c>
      <c r="AX566" s="350" t="s">
        <v>82</v>
      </c>
      <c r="AY566" s="352" t="s">
        <v>163</v>
      </c>
    </row>
    <row r="567" spans="2:51" s="355" customFormat="1" ht="13.5">
      <c r="B567" s="356"/>
      <c r="D567" s="346" t="s">
        <v>171</v>
      </c>
      <c r="E567" s="357" t="s">
        <v>5</v>
      </c>
      <c r="F567" s="358" t="s">
        <v>653</v>
      </c>
      <c r="H567" s="359">
        <v>7.73</v>
      </c>
      <c r="L567" s="356"/>
      <c r="M567" s="412"/>
      <c r="N567" s="413"/>
      <c r="O567" s="413"/>
      <c r="P567" s="413"/>
      <c r="Q567" s="413"/>
      <c r="R567" s="413"/>
      <c r="S567" s="413"/>
      <c r="T567" s="414"/>
      <c r="AT567" s="357" t="s">
        <v>171</v>
      </c>
      <c r="AU567" s="357" t="s">
        <v>90</v>
      </c>
      <c r="AV567" s="355" t="s">
        <v>93</v>
      </c>
      <c r="AW567" s="355" t="s">
        <v>42</v>
      </c>
      <c r="AX567" s="355" t="s">
        <v>82</v>
      </c>
      <c r="AY567" s="357" t="s">
        <v>163</v>
      </c>
    </row>
    <row r="568" spans="2:51" s="350" customFormat="1" ht="13.5">
      <c r="B568" s="351"/>
      <c r="D568" s="346" t="s">
        <v>171</v>
      </c>
      <c r="E568" s="352" t="s">
        <v>5</v>
      </c>
      <c r="F568" s="353" t="s">
        <v>1053</v>
      </c>
      <c r="H568" s="354">
        <v>1.401</v>
      </c>
      <c r="L568" s="351"/>
      <c r="M568" s="409"/>
      <c r="N568" s="410"/>
      <c r="O568" s="410"/>
      <c r="P568" s="410"/>
      <c r="Q568" s="410"/>
      <c r="R568" s="410"/>
      <c r="S568" s="410"/>
      <c r="T568" s="411"/>
      <c r="AT568" s="352" t="s">
        <v>171</v>
      </c>
      <c r="AU568" s="352" t="s">
        <v>90</v>
      </c>
      <c r="AV568" s="350" t="s">
        <v>90</v>
      </c>
      <c r="AW568" s="350" t="s">
        <v>42</v>
      </c>
      <c r="AX568" s="350" t="s">
        <v>82</v>
      </c>
      <c r="AY568" s="352" t="s">
        <v>163</v>
      </c>
    </row>
    <row r="569" spans="2:51" s="350" customFormat="1" ht="13.5">
      <c r="B569" s="351"/>
      <c r="D569" s="346" t="s">
        <v>171</v>
      </c>
      <c r="E569" s="352" t="s">
        <v>5</v>
      </c>
      <c r="F569" s="353" t="s">
        <v>1054</v>
      </c>
      <c r="H569" s="354">
        <v>1.232</v>
      </c>
      <c r="L569" s="351"/>
      <c r="M569" s="409"/>
      <c r="N569" s="410"/>
      <c r="O569" s="410"/>
      <c r="P569" s="410"/>
      <c r="Q569" s="410"/>
      <c r="R569" s="410"/>
      <c r="S569" s="410"/>
      <c r="T569" s="411"/>
      <c r="AT569" s="352" t="s">
        <v>171</v>
      </c>
      <c r="AU569" s="352" t="s">
        <v>90</v>
      </c>
      <c r="AV569" s="350" t="s">
        <v>90</v>
      </c>
      <c r="AW569" s="350" t="s">
        <v>42</v>
      </c>
      <c r="AX569" s="350" t="s">
        <v>82</v>
      </c>
      <c r="AY569" s="352" t="s">
        <v>163</v>
      </c>
    </row>
    <row r="570" spans="2:51" s="355" customFormat="1" ht="13.5">
      <c r="B570" s="356"/>
      <c r="D570" s="346" t="s">
        <v>171</v>
      </c>
      <c r="E570" s="357" t="s">
        <v>5</v>
      </c>
      <c r="F570" s="358" t="s">
        <v>184</v>
      </c>
      <c r="H570" s="359">
        <v>2.633</v>
      </c>
      <c r="L570" s="356"/>
      <c r="M570" s="412"/>
      <c r="N570" s="413"/>
      <c r="O570" s="413"/>
      <c r="P570" s="413"/>
      <c r="Q570" s="413"/>
      <c r="R570" s="413"/>
      <c r="S570" s="413"/>
      <c r="T570" s="414"/>
      <c r="AT570" s="357" t="s">
        <v>171</v>
      </c>
      <c r="AU570" s="357" t="s">
        <v>90</v>
      </c>
      <c r="AV570" s="355" t="s">
        <v>93</v>
      </c>
      <c r="AW570" s="355" t="s">
        <v>42</v>
      </c>
      <c r="AX570" s="355" t="s">
        <v>82</v>
      </c>
      <c r="AY570" s="357" t="s">
        <v>163</v>
      </c>
    </row>
    <row r="571" spans="2:51" s="350" customFormat="1" ht="13.5">
      <c r="B571" s="351"/>
      <c r="D571" s="346" t="s">
        <v>171</v>
      </c>
      <c r="E571" s="352" t="s">
        <v>5</v>
      </c>
      <c r="F571" s="353" t="s">
        <v>1055</v>
      </c>
      <c r="H571" s="354">
        <v>1.401</v>
      </c>
      <c r="L571" s="351"/>
      <c r="M571" s="409"/>
      <c r="N571" s="410"/>
      <c r="O571" s="410"/>
      <c r="P571" s="410"/>
      <c r="Q571" s="410"/>
      <c r="R571" s="410"/>
      <c r="S571" s="410"/>
      <c r="T571" s="411"/>
      <c r="AT571" s="352" t="s">
        <v>171</v>
      </c>
      <c r="AU571" s="352" t="s">
        <v>90</v>
      </c>
      <c r="AV571" s="350" t="s">
        <v>90</v>
      </c>
      <c r="AW571" s="350" t="s">
        <v>42</v>
      </c>
      <c r="AX571" s="350" t="s">
        <v>82</v>
      </c>
      <c r="AY571" s="352" t="s">
        <v>163</v>
      </c>
    </row>
    <row r="572" spans="2:51" s="350" customFormat="1" ht="13.5">
      <c r="B572" s="351"/>
      <c r="D572" s="346" t="s">
        <v>171</v>
      </c>
      <c r="E572" s="352" t="s">
        <v>5</v>
      </c>
      <c r="F572" s="353" t="s">
        <v>1056</v>
      </c>
      <c r="H572" s="354">
        <v>1.401</v>
      </c>
      <c r="L572" s="351"/>
      <c r="M572" s="409"/>
      <c r="N572" s="410"/>
      <c r="O572" s="410"/>
      <c r="P572" s="410"/>
      <c r="Q572" s="410"/>
      <c r="R572" s="410"/>
      <c r="S572" s="410"/>
      <c r="T572" s="411"/>
      <c r="AT572" s="352" t="s">
        <v>171</v>
      </c>
      <c r="AU572" s="352" t="s">
        <v>90</v>
      </c>
      <c r="AV572" s="350" t="s">
        <v>90</v>
      </c>
      <c r="AW572" s="350" t="s">
        <v>42</v>
      </c>
      <c r="AX572" s="350" t="s">
        <v>82</v>
      </c>
      <c r="AY572" s="352" t="s">
        <v>163</v>
      </c>
    </row>
    <row r="573" spans="2:51" s="355" customFormat="1" ht="13.5">
      <c r="B573" s="356"/>
      <c r="D573" s="346" t="s">
        <v>171</v>
      </c>
      <c r="E573" s="357" t="s">
        <v>5</v>
      </c>
      <c r="F573" s="358" t="s">
        <v>792</v>
      </c>
      <c r="H573" s="359">
        <v>2.802</v>
      </c>
      <c r="L573" s="356"/>
      <c r="M573" s="412"/>
      <c r="N573" s="413"/>
      <c r="O573" s="413"/>
      <c r="P573" s="413"/>
      <c r="Q573" s="413"/>
      <c r="R573" s="413"/>
      <c r="S573" s="413"/>
      <c r="T573" s="414"/>
      <c r="AT573" s="357" t="s">
        <v>171</v>
      </c>
      <c r="AU573" s="357" t="s">
        <v>90</v>
      </c>
      <c r="AV573" s="355" t="s">
        <v>93</v>
      </c>
      <c r="AW573" s="355" t="s">
        <v>42</v>
      </c>
      <c r="AX573" s="355" t="s">
        <v>82</v>
      </c>
      <c r="AY573" s="357" t="s">
        <v>163</v>
      </c>
    </row>
    <row r="574" spans="2:51" s="350" customFormat="1" ht="13.5">
      <c r="B574" s="351"/>
      <c r="D574" s="346" t="s">
        <v>171</v>
      </c>
      <c r="E574" s="352" t="s">
        <v>5</v>
      </c>
      <c r="F574" s="353" t="s">
        <v>1057</v>
      </c>
      <c r="H574" s="354">
        <v>1.401</v>
      </c>
      <c r="L574" s="351"/>
      <c r="M574" s="409"/>
      <c r="N574" s="410"/>
      <c r="O574" s="410"/>
      <c r="P574" s="410"/>
      <c r="Q574" s="410"/>
      <c r="R574" s="410"/>
      <c r="S574" s="410"/>
      <c r="T574" s="411"/>
      <c r="AT574" s="352" t="s">
        <v>171</v>
      </c>
      <c r="AU574" s="352" t="s">
        <v>90</v>
      </c>
      <c r="AV574" s="350" t="s">
        <v>90</v>
      </c>
      <c r="AW574" s="350" t="s">
        <v>42</v>
      </c>
      <c r="AX574" s="350" t="s">
        <v>82</v>
      </c>
      <c r="AY574" s="352" t="s">
        <v>163</v>
      </c>
    </row>
    <row r="575" spans="2:51" s="350" customFormat="1" ht="13.5">
      <c r="B575" s="351"/>
      <c r="D575" s="346" t="s">
        <v>171</v>
      </c>
      <c r="E575" s="352" t="s">
        <v>5</v>
      </c>
      <c r="F575" s="353" t="s">
        <v>1058</v>
      </c>
      <c r="H575" s="354">
        <v>1.401</v>
      </c>
      <c r="L575" s="351"/>
      <c r="M575" s="409"/>
      <c r="N575" s="410"/>
      <c r="O575" s="410"/>
      <c r="P575" s="410"/>
      <c r="Q575" s="410"/>
      <c r="R575" s="410"/>
      <c r="S575" s="410"/>
      <c r="T575" s="411"/>
      <c r="AT575" s="352" t="s">
        <v>171</v>
      </c>
      <c r="AU575" s="352" t="s">
        <v>90</v>
      </c>
      <c r="AV575" s="350" t="s">
        <v>90</v>
      </c>
      <c r="AW575" s="350" t="s">
        <v>42</v>
      </c>
      <c r="AX575" s="350" t="s">
        <v>82</v>
      </c>
      <c r="AY575" s="352" t="s">
        <v>163</v>
      </c>
    </row>
    <row r="576" spans="2:51" s="355" customFormat="1" ht="13.5">
      <c r="B576" s="356"/>
      <c r="D576" s="346" t="s">
        <v>171</v>
      </c>
      <c r="E576" s="357" t="s">
        <v>5</v>
      </c>
      <c r="F576" s="358" t="s">
        <v>963</v>
      </c>
      <c r="H576" s="359">
        <v>2.802</v>
      </c>
      <c r="L576" s="356"/>
      <c r="M576" s="412"/>
      <c r="N576" s="413"/>
      <c r="O576" s="413"/>
      <c r="P576" s="413"/>
      <c r="Q576" s="413"/>
      <c r="R576" s="413"/>
      <c r="S576" s="413"/>
      <c r="T576" s="414"/>
      <c r="AT576" s="357" t="s">
        <v>171</v>
      </c>
      <c r="AU576" s="357" t="s">
        <v>90</v>
      </c>
      <c r="AV576" s="355" t="s">
        <v>93</v>
      </c>
      <c r="AW576" s="355" t="s">
        <v>42</v>
      </c>
      <c r="AX576" s="355" t="s">
        <v>82</v>
      </c>
      <c r="AY576" s="357" t="s">
        <v>163</v>
      </c>
    </row>
    <row r="577" spans="2:51" s="360" customFormat="1" ht="13.5">
      <c r="B577" s="361"/>
      <c r="D577" s="362" t="s">
        <v>171</v>
      </c>
      <c r="E577" s="363" t="s">
        <v>5</v>
      </c>
      <c r="F577" s="364" t="s">
        <v>185</v>
      </c>
      <c r="H577" s="365">
        <v>24.23</v>
      </c>
      <c r="L577" s="361"/>
      <c r="M577" s="415"/>
      <c r="N577" s="416"/>
      <c r="O577" s="416"/>
      <c r="P577" s="416"/>
      <c r="Q577" s="416"/>
      <c r="R577" s="416"/>
      <c r="S577" s="416"/>
      <c r="T577" s="417"/>
      <c r="AT577" s="418" t="s">
        <v>171</v>
      </c>
      <c r="AU577" s="418" t="s">
        <v>90</v>
      </c>
      <c r="AV577" s="360" t="s">
        <v>96</v>
      </c>
      <c r="AW577" s="360" t="s">
        <v>42</v>
      </c>
      <c r="AX577" s="360" t="s">
        <v>44</v>
      </c>
      <c r="AY577" s="418" t="s">
        <v>163</v>
      </c>
    </row>
    <row r="578" spans="2:65" s="267" customFormat="1" ht="22.5" customHeight="1">
      <c r="B578" s="268"/>
      <c r="C578" s="338" t="s">
        <v>526</v>
      </c>
      <c r="D578" s="338" t="s">
        <v>165</v>
      </c>
      <c r="E578" s="339" t="s">
        <v>537</v>
      </c>
      <c r="F578" s="340" t="s">
        <v>538</v>
      </c>
      <c r="G578" s="341" t="s">
        <v>188</v>
      </c>
      <c r="H578" s="342">
        <v>24.23</v>
      </c>
      <c r="I578" s="107"/>
      <c r="J578" s="343">
        <f>ROUND(I578*H578,2)</f>
        <v>0</v>
      </c>
      <c r="K578" s="340" t="s">
        <v>169</v>
      </c>
      <c r="L578" s="268"/>
      <c r="M578" s="401" t="s">
        <v>5</v>
      </c>
      <c r="N578" s="402" t="s">
        <v>53</v>
      </c>
      <c r="O578" s="269"/>
      <c r="P578" s="403">
        <f>O578*H578</f>
        <v>0</v>
      </c>
      <c r="Q578" s="403">
        <v>0</v>
      </c>
      <c r="R578" s="403">
        <f>Q578*H578</f>
        <v>0</v>
      </c>
      <c r="S578" s="403">
        <v>0</v>
      </c>
      <c r="T578" s="404">
        <f>S578*H578</f>
        <v>0</v>
      </c>
      <c r="AR578" s="386" t="s">
        <v>333</v>
      </c>
      <c r="AT578" s="386" t="s">
        <v>165</v>
      </c>
      <c r="AU578" s="386" t="s">
        <v>90</v>
      </c>
      <c r="AY578" s="386" t="s">
        <v>163</v>
      </c>
      <c r="BE578" s="405">
        <f>IF(N578="základní",J578,0)</f>
        <v>0</v>
      </c>
      <c r="BF578" s="405">
        <f>IF(N578="snížená",J578,0)</f>
        <v>0</v>
      </c>
      <c r="BG578" s="405">
        <f>IF(N578="zákl. přenesená",J578,0)</f>
        <v>0</v>
      </c>
      <c r="BH578" s="405">
        <f>IF(N578="sníž. přenesená",J578,0)</f>
        <v>0</v>
      </c>
      <c r="BI578" s="405">
        <f>IF(N578="nulová",J578,0)</f>
        <v>0</v>
      </c>
      <c r="BJ578" s="386" t="s">
        <v>44</v>
      </c>
      <c r="BK578" s="405">
        <f>ROUND(I578*H578,2)</f>
        <v>0</v>
      </c>
      <c r="BL578" s="386" t="s">
        <v>333</v>
      </c>
      <c r="BM578" s="386" t="s">
        <v>1100</v>
      </c>
    </row>
    <row r="579" spans="2:51" s="344" customFormat="1" ht="13.5">
      <c r="B579" s="345"/>
      <c r="D579" s="346" t="s">
        <v>171</v>
      </c>
      <c r="E579" s="347" t="s">
        <v>5</v>
      </c>
      <c r="F579" s="348" t="s">
        <v>172</v>
      </c>
      <c r="H579" s="349" t="s">
        <v>5</v>
      </c>
      <c r="L579" s="345"/>
      <c r="M579" s="406"/>
      <c r="N579" s="407"/>
      <c r="O579" s="407"/>
      <c r="P579" s="407"/>
      <c r="Q579" s="407"/>
      <c r="R579" s="407"/>
      <c r="S579" s="407"/>
      <c r="T579" s="408"/>
      <c r="AT579" s="349" t="s">
        <v>171</v>
      </c>
      <c r="AU579" s="349" t="s">
        <v>90</v>
      </c>
      <c r="AV579" s="344" t="s">
        <v>44</v>
      </c>
      <c r="AW579" s="344" t="s">
        <v>42</v>
      </c>
      <c r="AX579" s="344" t="s">
        <v>82</v>
      </c>
      <c r="AY579" s="349" t="s">
        <v>163</v>
      </c>
    </row>
    <row r="580" spans="2:51" s="344" customFormat="1" ht="13.5">
      <c r="B580" s="345"/>
      <c r="D580" s="346" t="s">
        <v>171</v>
      </c>
      <c r="E580" s="347" t="s">
        <v>5</v>
      </c>
      <c r="F580" s="348" t="s">
        <v>310</v>
      </c>
      <c r="H580" s="349" t="s">
        <v>5</v>
      </c>
      <c r="L580" s="345"/>
      <c r="M580" s="406"/>
      <c r="N580" s="407"/>
      <c r="O580" s="407"/>
      <c r="P580" s="407"/>
      <c r="Q580" s="407"/>
      <c r="R580" s="407"/>
      <c r="S580" s="407"/>
      <c r="T580" s="408"/>
      <c r="AT580" s="349" t="s">
        <v>171</v>
      </c>
      <c r="AU580" s="349" t="s">
        <v>90</v>
      </c>
      <c r="AV580" s="344" t="s">
        <v>44</v>
      </c>
      <c r="AW580" s="344" t="s">
        <v>42</v>
      </c>
      <c r="AX580" s="344" t="s">
        <v>82</v>
      </c>
      <c r="AY580" s="349" t="s">
        <v>163</v>
      </c>
    </row>
    <row r="581" spans="2:51" s="350" customFormat="1" ht="13.5">
      <c r="B581" s="351"/>
      <c r="D581" s="346" t="s">
        <v>171</v>
      </c>
      <c r="E581" s="352" t="s">
        <v>5</v>
      </c>
      <c r="F581" s="353" t="s">
        <v>1041</v>
      </c>
      <c r="H581" s="354">
        <v>1.31</v>
      </c>
      <c r="L581" s="351"/>
      <c r="M581" s="409"/>
      <c r="N581" s="410"/>
      <c r="O581" s="410"/>
      <c r="P581" s="410"/>
      <c r="Q581" s="410"/>
      <c r="R581" s="410"/>
      <c r="S581" s="410"/>
      <c r="T581" s="411"/>
      <c r="AT581" s="352" t="s">
        <v>171</v>
      </c>
      <c r="AU581" s="352" t="s">
        <v>90</v>
      </c>
      <c r="AV581" s="350" t="s">
        <v>90</v>
      </c>
      <c r="AW581" s="350" t="s">
        <v>42</v>
      </c>
      <c r="AX581" s="350" t="s">
        <v>82</v>
      </c>
      <c r="AY581" s="352" t="s">
        <v>163</v>
      </c>
    </row>
    <row r="582" spans="2:51" s="350" customFormat="1" ht="13.5">
      <c r="B582" s="351"/>
      <c r="D582" s="346" t="s">
        <v>171</v>
      </c>
      <c r="E582" s="352" t="s">
        <v>5</v>
      </c>
      <c r="F582" s="353" t="s">
        <v>1042</v>
      </c>
      <c r="H582" s="354">
        <v>1.401</v>
      </c>
      <c r="L582" s="351"/>
      <c r="M582" s="409"/>
      <c r="N582" s="410"/>
      <c r="O582" s="410"/>
      <c r="P582" s="410"/>
      <c r="Q582" s="410"/>
      <c r="R582" s="410"/>
      <c r="S582" s="410"/>
      <c r="T582" s="411"/>
      <c r="AT582" s="352" t="s">
        <v>171</v>
      </c>
      <c r="AU582" s="352" t="s">
        <v>90</v>
      </c>
      <c r="AV582" s="350" t="s">
        <v>90</v>
      </c>
      <c r="AW582" s="350" t="s">
        <v>42</v>
      </c>
      <c r="AX582" s="350" t="s">
        <v>82</v>
      </c>
      <c r="AY582" s="352" t="s">
        <v>163</v>
      </c>
    </row>
    <row r="583" spans="2:51" s="350" customFormat="1" ht="13.5">
      <c r="B583" s="351"/>
      <c r="D583" s="346" t="s">
        <v>171</v>
      </c>
      <c r="E583" s="352" t="s">
        <v>5</v>
      </c>
      <c r="F583" s="353" t="s">
        <v>1043</v>
      </c>
      <c r="H583" s="354">
        <v>1.401</v>
      </c>
      <c r="L583" s="351"/>
      <c r="M583" s="409"/>
      <c r="N583" s="410"/>
      <c r="O583" s="410"/>
      <c r="P583" s="410"/>
      <c r="Q583" s="410"/>
      <c r="R583" s="410"/>
      <c r="S583" s="410"/>
      <c r="T583" s="411"/>
      <c r="AT583" s="352" t="s">
        <v>171</v>
      </c>
      <c r="AU583" s="352" t="s">
        <v>90</v>
      </c>
      <c r="AV583" s="350" t="s">
        <v>90</v>
      </c>
      <c r="AW583" s="350" t="s">
        <v>42</v>
      </c>
      <c r="AX583" s="350" t="s">
        <v>82</v>
      </c>
      <c r="AY583" s="352" t="s">
        <v>163</v>
      </c>
    </row>
    <row r="584" spans="2:51" s="350" customFormat="1" ht="13.5">
      <c r="B584" s="351"/>
      <c r="D584" s="346" t="s">
        <v>171</v>
      </c>
      <c r="E584" s="352" t="s">
        <v>5</v>
      </c>
      <c r="F584" s="353" t="s">
        <v>1044</v>
      </c>
      <c r="H584" s="354">
        <v>1.401</v>
      </c>
      <c r="L584" s="351"/>
      <c r="M584" s="409"/>
      <c r="N584" s="410"/>
      <c r="O584" s="410"/>
      <c r="P584" s="410"/>
      <c r="Q584" s="410"/>
      <c r="R584" s="410"/>
      <c r="S584" s="410"/>
      <c r="T584" s="411"/>
      <c r="AT584" s="352" t="s">
        <v>171</v>
      </c>
      <c r="AU584" s="352" t="s">
        <v>90</v>
      </c>
      <c r="AV584" s="350" t="s">
        <v>90</v>
      </c>
      <c r="AW584" s="350" t="s">
        <v>42</v>
      </c>
      <c r="AX584" s="350" t="s">
        <v>82</v>
      </c>
      <c r="AY584" s="352" t="s">
        <v>163</v>
      </c>
    </row>
    <row r="585" spans="2:51" s="350" customFormat="1" ht="13.5">
      <c r="B585" s="351"/>
      <c r="D585" s="346" t="s">
        <v>171</v>
      </c>
      <c r="E585" s="352" t="s">
        <v>5</v>
      </c>
      <c r="F585" s="353" t="s">
        <v>1045</v>
      </c>
      <c r="H585" s="354">
        <v>1.401</v>
      </c>
      <c r="L585" s="351"/>
      <c r="M585" s="409"/>
      <c r="N585" s="410"/>
      <c r="O585" s="410"/>
      <c r="P585" s="410"/>
      <c r="Q585" s="410"/>
      <c r="R585" s="410"/>
      <c r="S585" s="410"/>
      <c r="T585" s="411"/>
      <c r="AT585" s="352" t="s">
        <v>171</v>
      </c>
      <c r="AU585" s="352" t="s">
        <v>90</v>
      </c>
      <c r="AV585" s="350" t="s">
        <v>90</v>
      </c>
      <c r="AW585" s="350" t="s">
        <v>42</v>
      </c>
      <c r="AX585" s="350" t="s">
        <v>82</v>
      </c>
      <c r="AY585" s="352" t="s">
        <v>163</v>
      </c>
    </row>
    <row r="586" spans="2:51" s="350" customFormat="1" ht="13.5">
      <c r="B586" s="351"/>
      <c r="D586" s="346" t="s">
        <v>171</v>
      </c>
      <c r="E586" s="352" t="s">
        <v>5</v>
      </c>
      <c r="F586" s="353" t="s">
        <v>1046</v>
      </c>
      <c r="H586" s="354">
        <v>1.349</v>
      </c>
      <c r="L586" s="351"/>
      <c r="M586" s="409"/>
      <c r="N586" s="410"/>
      <c r="O586" s="410"/>
      <c r="P586" s="410"/>
      <c r="Q586" s="410"/>
      <c r="R586" s="410"/>
      <c r="S586" s="410"/>
      <c r="T586" s="411"/>
      <c r="AT586" s="352" t="s">
        <v>171</v>
      </c>
      <c r="AU586" s="352" t="s">
        <v>90</v>
      </c>
      <c r="AV586" s="350" t="s">
        <v>90</v>
      </c>
      <c r="AW586" s="350" t="s">
        <v>42</v>
      </c>
      <c r="AX586" s="350" t="s">
        <v>82</v>
      </c>
      <c r="AY586" s="352" t="s">
        <v>163</v>
      </c>
    </row>
    <row r="587" spans="2:51" s="355" customFormat="1" ht="13.5">
      <c r="B587" s="356"/>
      <c r="D587" s="346" t="s">
        <v>171</v>
      </c>
      <c r="E587" s="357" t="s">
        <v>5</v>
      </c>
      <c r="F587" s="358" t="s">
        <v>179</v>
      </c>
      <c r="H587" s="359">
        <v>8.263</v>
      </c>
      <c r="L587" s="356"/>
      <c r="M587" s="412"/>
      <c r="N587" s="413"/>
      <c r="O587" s="413"/>
      <c r="P587" s="413"/>
      <c r="Q587" s="413"/>
      <c r="R587" s="413"/>
      <c r="S587" s="413"/>
      <c r="T587" s="414"/>
      <c r="AT587" s="357" t="s">
        <v>171</v>
      </c>
      <c r="AU587" s="357" t="s">
        <v>90</v>
      </c>
      <c r="AV587" s="355" t="s">
        <v>93</v>
      </c>
      <c r="AW587" s="355" t="s">
        <v>42</v>
      </c>
      <c r="AX587" s="355" t="s">
        <v>82</v>
      </c>
      <c r="AY587" s="357" t="s">
        <v>163</v>
      </c>
    </row>
    <row r="588" spans="2:51" s="350" customFormat="1" ht="13.5">
      <c r="B588" s="351"/>
      <c r="D588" s="346" t="s">
        <v>171</v>
      </c>
      <c r="E588" s="352" t="s">
        <v>5</v>
      </c>
      <c r="F588" s="353" t="s">
        <v>1047</v>
      </c>
      <c r="H588" s="354">
        <v>1.401</v>
      </c>
      <c r="L588" s="351"/>
      <c r="M588" s="409"/>
      <c r="N588" s="410"/>
      <c r="O588" s="410"/>
      <c r="P588" s="410"/>
      <c r="Q588" s="410"/>
      <c r="R588" s="410"/>
      <c r="S588" s="410"/>
      <c r="T588" s="411"/>
      <c r="AT588" s="352" t="s">
        <v>171</v>
      </c>
      <c r="AU588" s="352" t="s">
        <v>90</v>
      </c>
      <c r="AV588" s="350" t="s">
        <v>90</v>
      </c>
      <c r="AW588" s="350" t="s">
        <v>42</v>
      </c>
      <c r="AX588" s="350" t="s">
        <v>82</v>
      </c>
      <c r="AY588" s="352" t="s">
        <v>163</v>
      </c>
    </row>
    <row r="589" spans="2:51" s="350" customFormat="1" ht="13.5">
      <c r="B589" s="351"/>
      <c r="D589" s="346" t="s">
        <v>171</v>
      </c>
      <c r="E589" s="352" t="s">
        <v>5</v>
      </c>
      <c r="F589" s="353" t="s">
        <v>1048</v>
      </c>
      <c r="H589" s="354">
        <v>1.401</v>
      </c>
      <c r="L589" s="351"/>
      <c r="M589" s="409"/>
      <c r="N589" s="410"/>
      <c r="O589" s="410"/>
      <c r="P589" s="410"/>
      <c r="Q589" s="410"/>
      <c r="R589" s="410"/>
      <c r="S589" s="410"/>
      <c r="T589" s="411"/>
      <c r="AT589" s="352" t="s">
        <v>171</v>
      </c>
      <c r="AU589" s="352" t="s">
        <v>90</v>
      </c>
      <c r="AV589" s="350" t="s">
        <v>90</v>
      </c>
      <c r="AW589" s="350" t="s">
        <v>42</v>
      </c>
      <c r="AX589" s="350" t="s">
        <v>82</v>
      </c>
      <c r="AY589" s="352" t="s">
        <v>163</v>
      </c>
    </row>
    <row r="590" spans="2:51" s="350" customFormat="1" ht="13.5">
      <c r="B590" s="351"/>
      <c r="D590" s="346" t="s">
        <v>171</v>
      </c>
      <c r="E590" s="352" t="s">
        <v>5</v>
      </c>
      <c r="F590" s="353" t="s">
        <v>1049</v>
      </c>
      <c r="H590" s="354">
        <v>1.232</v>
      </c>
      <c r="L590" s="351"/>
      <c r="M590" s="409"/>
      <c r="N590" s="410"/>
      <c r="O590" s="410"/>
      <c r="P590" s="410"/>
      <c r="Q590" s="410"/>
      <c r="R590" s="410"/>
      <c r="S590" s="410"/>
      <c r="T590" s="411"/>
      <c r="AT590" s="352" t="s">
        <v>171</v>
      </c>
      <c r="AU590" s="352" t="s">
        <v>90</v>
      </c>
      <c r="AV590" s="350" t="s">
        <v>90</v>
      </c>
      <c r="AW590" s="350" t="s">
        <v>42</v>
      </c>
      <c r="AX590" s="350" t="s">
        <v>82</v>
      </c>
      <c r="AY590" s="352" t="s">
        <v>163</v>
      </c>
    </row>
    <row r="591" spans="2:51" s="350" customFormat="1" ht="13.5">
      <c r="B591" s="351"/>
      <c r="D591" s="346" t="s">
        <v>171</v>
      </c>
      <c r="E591" s="352" t="s">
        <v>5</v>
      </c>
      <c r="F591" s="353" t="s">
        <v>1050</v>
      </c>
      <c r="H591" s="354">
        <v>1.232</v>
      </c>
      <c r="L591" s="351"/>
      <c r="M591" s="409"/>
      <c r="N591" s="410"/>
      <c r="O591" s="410"/>
      <c r="P591" s="410"/>
      <c r="Q591" s="410"/>
      <c r="R591" s="410"/>
      <c r="S591" s="410"/>
      <c r="T591" s="411"/>
      <c r="AT591" s="352" t="s">
        <v>171</v>
      </c>
      <c r="AU591" s="352" t="s">
        <v>90</v>
      </c>
      <c r="AV591" s="350" t="s">
        <v>90</v>
      </c>
      <c r="AW591" s="350" t="s">
        <v>42</v>
      </c>
      <c r="AX591" s="350" t="s">
        <v>82</v>
      </c>
      <c r="AY591" s="352" t="s">
        <v>163</v>
      </c>
    </row>
    <row r="592" spans="2:51" s="350" customFormat="1" ht="13.5">
      <c r="B592" s="351"/>
      <c r="D592" s="346" t="s">
        <v>171</v>
      </c>
      <c r="E592" s="352" t="s">
        <v>5</v>
      </c>
      <c r="F592" s="353" t="s">
        <v>1051</v>
      </c>
      <c r="H592" s="354">
        <v>1.232</v>
      </c>
      <c r="L592" s="351"/>
      <c r="M592" s="409"/>
      <c r="N592" s="410"/>
      <c r="O592" s="410"/>
      <c r="P592" s="410"/>
      <c r="Q592" s="410"/>
      <c r="R592" s="410"/>
      <c r="S592" s="410"/>
      <c r="T592" s="411"/>
      <c r="AT592" s="352" t="s">
        <v>171</v>
      </c>
      <c r="AU592" s="352" t="s">
        <v>90</v>
      </c>
      <c r="AV592" s="350" t="s">
        <v>90</v>
      </c>
      <c r="AW592" s="350" t="s">
        <v>42</v>
      </c>
      <c r="AX592" s="350" t="s">
        <v>82</v>
      </c>
      <c r="AY592" s="352" t="s">
        <v>163</v>
      </c>
    </row>
    <row r="593" spans="2:51" s="350" customFormat="1" ht="13.5">
      <c r="B593" s="351"/>
      <c r="D593" s="346" t="s">
        <v>171</v>
      </c>
      <c r="E593" s="352" t="s">
        <v>5</v>
      </c>
      <c r="F593" s="353" t="s">
        <v>1052</v>
      </c>
      <c r="H593" s="354">
        <v>1.232</v>
      </c>
      <c r="L593" s="351"/>
      <c r="M593" s="409"/>
      <c r="N593" s="410"/>
      <c r="O593" s="410"/>
      <c r="P593" s="410"/>
      <c r="Q593" s="410"/>
      <c r="R593" s="410"/>
      <c r="S593" s="410"/>
      <c r="T593" s="411"/>
      <c r="AT593" s="352" t="s">
        <v>171</v>
      </c>
      <c r="AU593" s="352" t="s">
        <v>90</v>
      </c>
      <c r="AV593" s="350" t="s">
        <v>90</v>
      </c>
      <c r="AW593" s="350" t="s">
        <v>42</v>
      </c>
      <c r="AX593" s="350" t="s">
        <v>82</v>
      </c>
      <c r="AY593" s="352" t="s">
        <v>163</v>
      </c>
    </row>
    <row r="594" spans="2:51" s="355" customFormat="1" ht="13.5">
      <c r="B594" s="356"/>
      <c r="D594" s="346" t="s">
        <v>171</v>
      </c>
      <c r="E594" s="357" t="s">
        <v>5</v>
      </c>
      <c r="F594" s="358" t="s">
        <v>653</v>
      </c>
      <c r="H594" s="359">
        <v>7.73</v>
      </c>
      <c r="L594" s="356"/>
      <c r="M594" s="412"/>
      <c r="N594" s="413"/>
      <c r="O594" s="413"/>
      <c r="P594" s="413"/>
      <c r="Q594" s="413"/>
      <c r="R594" s="413"/>
      <c r="S594" s="413"/>
      <c r="T594" s="414"/>
      <c r="AT594" s="357" t="s">
        <v>171</v>
      </c>
      <c r="AU594" s="357" t="s">
        <v>90</v>
      </c>
      <c r="AV594" s="355" t="s">
        <v>93</v>
      </c>
      <c r="AW594" s="355" t="s">
        <v>42</v>
      </c>
      <c r="AX594" s="355" t="s">
        <v>82</v>
      </c>
      <c r="AY594" s="357" t="s">
        <v>163</v>
      </c>
    </row>
    <row r="595" spans="2:51" s="350" customFormat="1" ht="13.5">
      <c r="B595" s="351"/>
      <c r="D595" s="346" t="s">
        <v>171</v>
      </c>
      <c r="E595" s="352" t="s">
        <v>5</v>
      </c>
      <c r="F595" s="353" t="s">
        <v>1053</v>
      </c>
      <c r="H595" s="354">
        <v>1.401</v>
      </c>
      <c r="L595" s="351"/>
      <c r="M595" s="409"/>
      <c r="N595" s="410"/>
      <c r="O595" s="410"/>
      <c r="P595" s="410"/>
      <c r="Q595" s="410"/>
      <c r="R595" s="410"/>
      <c r="S595" s="410"/>
      <c r="T595" s="411"/>
      <c r="AT595" s="352" t="s">
        <v>171</v>
      </c>
      <c r="AU595" s="352" t="s">
        <v>90</v>
      </c>
      <c r="AV595" s="350" t="s">
        <v>90</v>
      </c>
      <c r="AW595" s="350" t="s">
        <v>42</v>
      </c>
      <c r="AX595" s="350" t="s">
        <v>82</v>
      </c>
      <c r="AY595" s="352" t="s">
        <v>163</v>
      </c>
    </row>
    <row r="596" spans="2:51" s="350" customFormat="1" ht="13.5">
      <c r="B596" s="351"/>
      <c r="D596" s="346" t="s">
        <v>171</v>
      </c>
      <c r="E596" s="352" t="s">
        <v>5</v>
      </c>
      <c r="F596" s="353" t="s">
        <v>1054</v>
      </c>
      <c r="H596" s="354">
        <v>1.232</v>
      </c>
      <c r="L596" s="351"/>
      <c r="M596" s="409"/>
      <c r="N596" s="410"/>
      <c r="O596" s="410"/>
      <c r="P596" s="410"/>
      <c r="Q596" s="410"/>
      <c r="R596" s="410"/>
      <c r="S596" s="410"/>
      <c r="T596" s="411"/>
      <c r="AT596" s="352" t="s">
        <v>171</v>
      </c>
      <c r="AU596" s="352" t="s">
        <v>90</v>
      </c>
      <c r="AV596" s="350" t="s">
        <v>90</v>
      </c>
      <c r="AW596" s="350" t="s">
        <v>42</v>
      </c>
      <c r="AX596" s="350" t="s">
        <v>82</v>
      </c>
      <c r="AY596" s="352" t="s">
        <v>163</v>
      </c>
    </row>
    <row r="597" spans="2:51" s="355" customFormat="1" ht="13.5">
      <c r="B597" s="356"/>
      <c r="D597" s="346" t="s">
        <v>171</v>
      </c>
      <c r="E597" s="357" t="s">
        <v>5</v>
      </c>
      <c r="F597" s="358" t="s">
        <v>184</v>
      </c>
      <c r="H597" s="359">
        <v>2.633</v>
      </c>
      <c r="L597" s="356"/>
      <c r="M597" s="412"/>
      <c r="N597" s="413"/>
      <c r="O597" s="413"/>
      <c r="P597" s="413"/>
      <c r="Q597" s="413"/>
      <c r="R597" s="413"/>
      <c r="S597" s="413"/>
      <c r="T597" s="414"/>
      <c r="AT597" s="357" t="s">
        <v>171</v>
      </c>
      <c r="AU597" s="357" t="s">
        <v>90</v>
      </c>
      <c r="AV597" s="355" t="s">
        <v>93</v>
      </c>
      <c r="AW597" s="355" t="s">
        <v>42</v>
      </c>
      <c r="AX597" s="355" t="s">
        <v>82</v>
      </c>
      <c r="AY597" s="357" t="s">
        <v>163</v>
      </c>
    </row>
    <row r="598" spans="2:51" s="350" customFormat="1" ht="13.5">
      <c r="B598" s="351"/>
      <c r="D598" s="346" t="s">
        <v>171</v>
      </c>
      <c r="E598" s="352" t="s">
        <v>5</v>
      </c>
      <c r="F598" s="353" t="s">
        <v>1055</v>
      </c>
      <c r="H598" s="354">
        <v>1.401</v>
      </c>
      <c r="L598" s="351"/>
      <c r="M598" s="409"/>
      <c r="N598" s="410"/>
      <c r="O598" s="410"/>
      <c r="P598" s="410"/>
      <c r="Q598" s="410"/>
      <c r="R598" s="410"/>
      <c r="S598" s="410"/>
      <c r="T598" s="411"/>
      <c r="AT598" s="352" t="s">
        <v>171</v>
      </c>
      <c r="AU598" s="352" t="s">
        <v>90</v>
      </c>
      <c r="AV598" s="350" t="s">
        <v>90</v>
      </c>
      <c r="AW598" s="350" t="s">
        <v>42</v>
      </c>
      <c r="AX598" s="350" t="s">
        <v>82</v>
      </c>
      <c r="AY598" s="352" t="s">
        <v>163</v>
      </c>
    </row>
    <row r="599" spans="2:51" s="350" customFormat="1" ht="13.5">
      <c r="B599" s="351"/>
      <c r="D599" s="346" t="s">
        <v>171</v>
      </c>
      <c r="E599" s="352" t="s">
        <v>5</v>
      </c>
      <c r="F599" s="353" t="s">
        <v>1056</v>
      </c>
      <c r="H599" s="354">
        <v>1.401</v>
      </c>
      <c r="L599" s="351"/>
      <c r="M599" s="409"/>
      <c r="N599" s="410"/>
      <c r="O599" s="410"/>
      <c r="P599" s="410"/>
      <c r="Q599" s="410"/>
      <c r="R599" s="410"/>
      <c r="S599" s="410"/>
      <c r="T599" s="411"/>
      <c r="AT599" s="352" t="s">
        <v>171</v>
      </c>
      <c r="AU599" s="352" t="s">
        <v>90</v>
      </c>
      <c r="AV599" s="350" t="s">
        <v>90</v>
      </c>
      <c r="AW599" s="350" t="s">
        <v>42</v>
      </c>
      <c r="AX599" s="350" t="s">
        <v>82</v>
      </c>
      <c r="AY599" s="352" t="s">
        <v>163</v>
      </c>
    </row>
    <row r="600" spans="2:51" s="355" customFormat="1" ht="13.5">
      <c r="B600" s="356"/>
      <c r="D600" s="346" t="s">
        <v>171</v>
      </c>
      <c r="E600" s="357" t="s">
        <v>5</v>
      </c>
      <c r="F600" s="358" t="s">
        <v>792</v>
      </c>
      <c r="H600" s="359">
        <v>2.802</v>
      </c>
      <c r="L600" s="356"/>
      <c r="M600" s="412"/>
      <c r="N600" s="413"/>
      <c r="O600" s="413"/>
      <c r="P600" s="413"/>
      <c r="Q600" s="413"/>
      <c r="R600" s="413"/>
      <c r="S600" s="413"/>
      <c r="T600" s="414"/>
      <c r="AT600" s="357" t="s">
        <v>171</v>
      </c>
      <c r="AU600" s="357" t="s">
        <v>90</v>
      </c>
      <c r="AV600" s="355" t="s">
        <v>93</v>
      </c>
      <c r="AW600" s="355" t="s">
        <v>42</v>
      </c>
      <c r="AX600" s="355" t="s">
        <v>82</v>
      </c>
      <c r="AY600" s="357" t="s">
        <v>163</v>
      </c>
    </row>
    <row r="601" spans="2:51" s="350" customFormat="1" ht="13.5">
      <c r="B601" s="351"/>
      <c r="D601" s="346" t="s">
        <v>171</v>
      </c>
      <c r="E601" s="352" t="s">
        <v>5</v>
      </c>
      <c r="F601" s="353" t="s">
        <v>1057</v>
      </c>
      <c r="H601" s="354">
        <v>1.401</v>
      </c>
      <c r="L601" s="351"/>
      <c r="M601" s="409"/>
      <c r="N601" s="410"/>
      <c r="O601" s="410"/>
      <c r="P601" s="410"/>
      <c r="Q601" s="410"/>
      <c r="R601" s="410"/>
      <c r="S601" s="410"/>
      <c r="T601" s="411"/>
      <c r="AT601" s="352" t="s">
        <v>171</v>
      </c>
      <c r="AU601" s="352" t="s">
        <v>90</v>
      </c>
      <c r="AV601" s="350" t="s">
        <v>90</v>
      </c>
      <c r="AW601" s="350" t="s">
        <v>42</v>
      </c>
      <c r="AX601" s="350" t="s">
        <v>82</v>
      </c>
      <c r="AY601" s="352" t="s">
        <v>163</v>
      </c>
    </row>
    <row r="602" spans="2:51" s="350" customFormat="1" ht="13.5">
      <c r="B602" s="351"/>
      <c r="D602" s="346" t="s">
        <v>171</v>
      </c>
      <c r="E602" s="352" t="s">
        <v>5</v>
      </c>
      <c r="F602" s="353" t="s">
        <v>1058</v>
      </c>
      <c r="H602" s="354">
        <v>1.401</v>
      </c>
      <c r="L602" s="351"/>
      <c r="M602" s="409"/>
      <c r="N602" s="410"/>
      <c r="O602" s="410"/>
      <c r="P602" s="410"/>
      <c r="Q602" s="410"/>
      <c r="R602" s="410"/>
      <c r="S602" s="410"/>
      <c r="T602" s="411"/>
      <c r="AT602" s="352" t="s">
        <v>171</v>
      </c>
      <c r="AU602" s="352" t="s">
        <v>90</v>
      </c>
      <c r="AV602" s="350" t="s">
        <v>90</v>
      </c>
      <c r="AW602" s="350" t="s">
        <v>42</v>
      </c>
      <c r="AX602" s="350" t="s">
        <v>82</v>
      </c>
      <c r="AY602" s="352" t="s">
        <v>163</v>
      </c>
    </row>
    <row r="603" spans="2:51" s="355" customFormat="1" ht="13.5">
      <c r="B603" s="356"/>
      <c r="D603" s="346" t="s">
        <v>171</v>
      </c>
      <c r="E603" s="357" t="s">
        <v>5</v>
      </c>
      <c r="F603" s="358" t="s">
        <v>963</v>
      </c>
      <c r="H603" s="359">
        <v>2.802</v>
      </c>
      <c r="L603" s="356"/>
      <c r="M603" s="412"/>
      <c r="N603" s="413"/>
      <c r="O603" s="413"/>
      <c r="P603" s="413"/>
      <c r="Q603" s="413"/>
      <c r="R603" s="413"/>
      <c r="S603" s="413"/>
      <c r="T603" s="414"/>
      <c r="AT603" s="357" t="s">
        <v>171</v>
      </c>
      <c r="AU603" s="357" t="s">
        <v>90</v>
      </c>
      <c r="AV603" s="355" t="s">
        <v>93</v>
      </c>
      <c r="AW603" s="355" t="s">
        <v>42</v>
      </c>
      <c r="AX603" s="355" t="s">
        <v>82</v>
      </c>
      <c r="AY603" s="357" t="s">
        <v>163</v>
      </c>
    </row>
    <row r="604" spans="2:51" s="360" customFormat="1" ht="13.5">
      <c r="B604" s="361"/>
      <c r="D604" s="362" t="s">
        <v>171</v>
      </c>
      <c r="E604" s="363" t="s">
        <v>5</v>
      </c>
      <c r="F604" s="364" t="s">
        <v>185</v>
      </c>
      <c r="H604" s="365">
        <v>24.23</v>
      </c>
      <c r="L604" s="361"/>
      <c r="M604" s="415"/>
      <c r="N604" s="416"/>
      <c r="O604" s="416"/>
      <c r="P604" s="416"/>
      <c r="Q604" s="416"/>
      <c r="R604" s="416"/>
      <c r="S604" s="416"/>
      <c r="T604" s="417"/>
      <c r="AT604" s="418" t="s">
        <v>171</v>
      </c>
      <c r="AU604" s="418" t="s">
        <v>90</v>
      </c>
      <c r="AV604" s="360" t="s">
        <v>96</v>
      </c>
      <c r="AW604" s="360" t="s">
        <v>42</v>
      </c>
      <c r="AX604" s="360" t="s">
        <v>44</v>
      </c>
      <c r="AY604" s="418" t="s">
        <v>163</v>
      </c>
    </row>
    <row r="605" spans="2:65" s="267" customFormat="1" ht="22.5" customHeight="1">
      <c r="B605" s="268"/>
      <c r="C605" s="338" t="s">
        <v>532</v>
      </c>
      <c r="D605" s="338" t="s">
        <v>165</v>
      </c>
      <c r="E605" s="339" t="s">
        <v>541</v>
      </c>
      <c r="F605" s="340" t="s">
        <v>542</v>
      </c>
      <c r="G605" s="341" t="s">
        <v>188</v>
      </c>
      <c r="H605" s="342">
        <v>24.23</v>
      </c>
      <c r="I605" s="107"/>
      <c r="J605" s="343">
        <f>ROUND(I605*H605,2)</f>
        <v>0</v>
      </c>
      <c r="K605" s="340" t="s">
        <v>169</v>
      </c>
      <c r="L605" s="268"/>
      <c r="M605" s="401" t="s">
        <v>5</v>
      </c>
      <c r="N605" s="402" t="s">
        <v>53</v>
      </c>
      <c r="O605" s="269"/>
      <c r="P605" s="403">
        <f>O605*H605</f>
        <v>0</v>
      </c>
      <c r="Q605" s="403">
        <v>0.00012</v>
      </c>
      <c r="R605" s="403">
        <f>Q605*H605</f>
        <v>0.0029076</v>
      </c>
      <c r="S605" s="403">
        <v>0</v>
      </c>
      <c r="T605" s="404">
        <f>S605*H605</f>
        <v>0</v>
      </c>
      <c r="AR605" s="386" t="s">
        <v>333</v>
      </c>
      <c r="AT605" s="386" t="s">
        <v>165</v>
      </c>
      <c r="AU605" s="386" t="s">
        <v>90</v>
      </c>
      <c r="AY605" s="386" t="s">
        <v>163</v>
      </c>
      <c r="BE605" s="405">
        <f>IF(N605="základní",J605,0)</f>
        <v>0</v>
      </c>
      <c r="BF605" s="405">
        <f>IF(N605="snížená",J605,0)</f>
        <v>0</v>
      </c>
      <c r="BG605" s="405">
        <f>IF(N605="zákl. přenesená",J605,0)</f>
        <v>0</v>
      </c>
      <c r="BH605" s="405">
        <f>IF(N605="sníž. přenesená",J605,0)</f>
        <v>0</v>
      </c>
      <c r="BI605" s="405">
        <f>IF(N605="nulová",J605,0)</f>
        <v>0</v>
      </c>
      <c r="BJ605" s="386" t="s">
        <v>44</v>
      </c>
      <c r="BK605" s="405">
        <f>ROUND(I605*H605,2)</f>
        <v>0</v>
      </c>
      <c r="BL605" s="386" t="s">
        <v>333</v>
      </c>
      <c r="BM605" s="386" t="s">
        <v>1101</v>
      </c>
    </row>
    <row r="606" spans="2:51" s="344" customFormat="1" ht="13.5">
      <c r="B606" s="345"/>
      <c r="D606" s="346" t="s">
        <v>171</v>
      </c>
      <c r="E606" s="347" t="s">
        <v>5</v>
      </c>
      <c r="F606" s="348" t="s">
        <v>172</v>
      </c>
      <c r="H606" s="349" t="s">
        <v>5</v>
      </c>
      <c r="L606" s="345"/>
      <c r="M606" s="406"/>
      <c r="N606" s="407"/>
      <c r="O606" s="407"/>
      <c r="P606" s="407"/>
      <c r="Q606" s="407"/>
      <c r="R606" s="407"/>
      <c r="S606" s="407"/>
      <c r="T606" s="408"/>
      <c r="AT606" s="349" t="s">
        <v>171</v>
      </c>
      <c r="AU606" s="349" t="s">
        <v>90</v>
      </c>
      <c r="AV606" s="344" t="s">
        <v>44</v>
      </c>
      <c r="AW606" s="344" t="s">
        <v>42</v>
      </c>
      <c r="AX606" s="344" t="s">
        <v>82</v>
      </c>
      <c r="AY606" s="349" t="s">
        <v>163</v>
      </c>
    </row>
    <row r="607" spans="2:51" s="344" customFormat="1" ht="13.5">
      <c r="B607" s="345"/>
      <c r="D607" s="346" t="s">
        <v>171</v>
      </c>
      <c r="E607" s="347" t="s">
        <v>5</v>
      </c>
      <c r="F607" s="348" t="s">
        <v>310</v>
      </c>
      <c r="H607" s="349" t="s">
        <v>5</v>
      </c>
      <c r="L607" s="345"/>
      <c r="M607" s="406"/>
      <c r="N607" s="407"/>
      <c r="O607" s="407"/>
      <c r="P607" s="407"/>
      <c r="Q607" s="407"/>
      <c r="R607" s="407"/>
      <c r="S607" s="407"/>
      <c r="T607" s="408"/>
      <c r="AT607" s="349" t="s">
        <v>171</v>
      </c>
      <c r="AU607" s="349" t="s">
        <v>90</v>
      </c>
      <c r="AV607" s="344" t="s">
        <v>44</v>
      </c>
      <c r="AW607" s="344" t="s">
        <v>42</v>
      </c>
      <c r="AX607" s="344" t="s">
        <v>82</v>
      </c>
      <c r="AY607" s="349" t="s">
        <v>163</v>
      </c>
    </row>
    <row r="608" spans="2:51" s="350" customFormat="1" ht="13.5">
      <c r="B608" s="351"/>
      <c r="D608" s="346" t="s">
        <v>171</v>
      </c>
      <c r="E608" s="352" t="s">
        <v>5</v>
      </c>
      <c r="F608" s="353" t="s">
        <v>1041</v>
      </c>
      <c r="H608" s="354">
        <v>1.31</v>
      </c>
      <c r="L608" s="351"/>
      <c r="M608" s="409"/>
      <c r="N608" s="410"/>
      <c r="O608" s="410"/>
      <c r="P608" s="410"/>
      <c r="Q608" s="410"/>
      <c r="R608" s="410"/>
      <c r="S608" s="410"/>
      <c r="T608" s="411"/>
      <c r="AT608" s="352" t="s">
        <v>171</v>
      </c>
      <c r="AU608" s="352" t="s">
        <v>90</v>
      </c>
      <c r="AV608" s="350" t="s">
        <v>90</v>
      </c>
      <c r="AW608" s="350" t="s">
        <v>42</v>
      </c>
      <c r="AX608" s="350" t="s">
        <v>82</v>
      </c>
      <c r="AY608" s="352" t="s">
        <v>163</v>
      </c>
    </row>
    <row r="609" spans="2:51" s="350" customFormat="1" ht="13.5">
      <c r="B609" s="351"/>
      <c r="D609" s="346" t="s">
        <v>171</v>
      </c>
      <c r="E609" s="352" t="s">
        <v>5</v>
      </c>
      <c r="F609" s="353" t="s">
        <v>1042</v>
      </c>
      <c r="H609" s="354">
        <v>1.401</v>
      </c>
      <c r="L609" s="351"/>
      <c r="M609" s="409"/>
      <c r="N609" s="410"/>
      <c r="O609" s="410"/>
      <c r="P609" s="410"/>
      <c r="Q609" s="410"/>
      <c r="R609" s="410"/>
      <c r="S609" s="410"/>
      <c r="T609" s="411"/>
      <c r="AT609" s="352" t="s">
        <v>171</v>
      </c>
      <c r="AU609" s="352" t="s">
        <v>90</v>
      </c>
      <c r="AV609" s="350" t="s">
        <v>90</v>
      </c>
      <c r="AW609" s="350" t="s">
        <v>42</v>
      </c>
      <c r="AX609" s="350" t="s">
        <v>82</v>
      </c>
      <c r="AY609" s="352" t="s">
        <v>163</v>
      </c>
    </row>
    <row r="610" spans="2:51" s="350" customFormat="1" ht="13.5">
      <c r="B610" s="351"/>
      <c r="D610" s="346" t="s">
        <v>171</v>
      </c>
      <c r="E610" s="352" t="s">
        <v>5</v>
      </c>
      <c r="F610" s="353" t="s">
        <v>1043</v>
      </c>
      <c r="H610" s="354">
        <v>1.401</v>
      </c>
      <c r="L610" s="351"/>
      <c r="M610" s="409"/>
      <c r="N610" s="410"/>
      <c r="O610" s="410"/>
      <c r="P610" s="410"/>
      <c r="Q610" s="410"/>
      <c r="R610" s="410"/>
      <c r="S610" s="410"/>
      <c r="T610" s="411"/>
      <c r="AT610" s="352" t="s">
        <v>171</v>
      </c>
      <c r="AU610" s="352" t="s">
        <v>90</v>
      </c>
      <c r="AV610" s="350" t="s">
        <v>90</v>
      </c>
      <c r="AW610" s="350" t="s">
        <v>42</v>
      </c>
      <c r="AX610" s="350" t="s">
        <v>82</v>
      </c>
      <c r="AY610" s="352" t="s">
        <v>163</v>
      </c>
    </row>
    <row r="611" spans="2:51" s="350" customFormat="1" ht="13.5">
      <c r="B611" s="351"/>
      <c r="D611" s="346" t="s">
        <v>171</v>
      </c>
      <c r="E611" s="352" t="s">
        <v>5</v>
      </c>
      <c r="F611" s="353" t="s">
        <v>1044</v>
      </c>
      <c r="H611" s="354">
        <v>1.401</v>
      </c>
      <c r="L611" s="351"/>
      <c r="M611" s="409"/>
      <c r="N611" s="410"/>
      <c r="O611" s="410"/>
      <c r="P611" s="410"/>
      <c r="Q611" s="410"/>
      <c r="R611" s="410"/>
      <c r="S611" s="410"/>
      <c r="T611" s="411"/>
      <c r="AT611" s="352" t="s">
        <v>171</v>
      </c>
      <c r="AU611" s="352" t="s">
        <v>90</v>
      </c>
      <c r="AV611" s="350" t="s">
        <v>90</v>
      </c>
      <c r="AW611" s="350" t="s">
        <v>42</v>
      </c>
      <c r="AX611" s="350" t="s">
        <v>82</v>
      </c>
      <c r="AY611" s="352" t="s">
        <v>163</v>
      </c>
    </row>
    <row r="612" spans="2:51" s="350" customFormat="1" ht="13.5">
      <c r="B612" s="351"/>
      <c r="D612" s="346" t="s">
        <v>171</v>
      </c>
      <c r="E612" s="352" t="s">
        <v>5</v>
      </c>
      <c r="F612" s="353" t="s">
        <v>1045</v>
      </c>
      <c r="H612" s="354">
        <v>1.401</v>
      </c>
      <c r="L612" s="351"/>
      <c r="M612" s="409"/>
      <c r="N612" s="410"/>
      <c r="O612" s="410"/>
      <c r="P612" s="410"/>
      <c r="Q612" s="410"/>
      <c r="R612" s="410"/>
      <c r="S612" s="410"/>
      <c r="T612" s="411"/>
      <c r="AT612" s="352" t="s">
        <v>171</v>
      </c>
      <c r="AU612" s="352" t="s">
        <v>90</v>
      </c>
      <c r="AV612" s="350" t="s">
        <v>90</v>
      </c>
      <c r="AW612" s="350" t="s">
        <v>42</v>
      </c>
      <c r="AX612" s="350" t="s">
        <v>82</v>
      </c>
      <c r="AY612" s="352" t="s">
        <v>163</v>
      </c>
    </row>
    <row r="613" spans="2:51" s="350" customFormat="1" ht="13.5">
      <c r="B613" s="351"/>
      <c r="D613" s="346" t="s">
        <v>171</v>
      </c>
      <c r="E613" s="352" t="s">
        <v>5</v>
      </c>
      <c r="F613" s="353" t="s">
        <v>1046</v>
      </c>
      <c r="H613" s="354">
        <v>1.349</v>
      </c>
      <c r="L613" s="351"/>
      <c r="M613" s="409"/>
      <c r="N613" s="410"/>
      <c r="O613" s="410"/>
      <c r="P613" s="410"/>
      <c r="Q613" s="410"/>
      <c r="R613" s="410"/>
      <c r="S613" s="410"/>
      <c r="T613" s="411"/>
      <c r="AT613" s="352" t="s">
        <v>171</v>
      </c>
      <c r="AU613" s="352" t="s">
        <v>90</v>
      </c>
      <c r="AV613" s="350" t="s">
        <v>90</v>
      </c>
      <c r="AW613" s="350" t="s">
        <v>42</v>
      </c>
      <c r="AX613" s="350" t="s">
        <v>82</v>
      </c>
      <c r="AY613" s="352" t="s">
        <v>163</v>
      </c>
    </row>
    <row r="614" spans="2:51" s="355" customFormat="1" ht="13.5">
      <c r="B614" s="356"/>
      <c r="D614" s="346" t="s">
        <v>171</v>
      </c>
      <c r="E614" s="357" t="s">
        <v>5</v>
      </c>
      <c r="F614" s="358" t="s">
        <v>179</v>
      </c>
      <c r="H614" s="359">
        <v>8.263</v>
      </c>
      <c r="L614" s="356"/>
      <c r="M614" s="412"/>
      <c r="N614" s="413"/>
      <c r="O614" s="413"/>
      <c r="P614" s="413"/>
      <c r="Q614" s="413"/>
      <c r="R614" s="413"/>
      <c r="S614" s="413"/>
      <c r="T614" s="414"/>
      <c r="AT614" s="357" t="s">
        <v>171</v>
      </c>
      <c r="AU614" s="357" t="s">
        <v>90</v>
      </c>
      <c r="AV614" s="355" t="s">
        <v>93</v>
      </c>
      <c r="AW614" s="355" t="s">
        <v>42</v>
      </c>
      <c r="AX614" s="355" t="s">
        <v>82</v>
      </c>
      <c r="AY614" s="357" t="s">
        <v>163</v>
      </c>
    </row>
    <row r="615" spans="2:51" s="350" customFormat="1" ht="13.5">
      <c r="B615" s="351"/>
      <c r="D615" s="346" t="s">
        <v>171</v>
      </c>
      <c r="E615" s="352" t="s">
        <v>5</v>
      </c>
      <c r="F615" s="353" t="s">
        <v>1047</v>
      </c>
      <c r="H615" s="354">
        <v>1.401</v>
      </c>
      <c r="L615" s="351"/>
      <c r="M615" s="409"/>
      <c r="N615" s="410"/>
      <c r="O615" s="410"/>
      <c r="P615" s="410"/>
      <c r="Q615" s="410"/>
      <c r="R615" s="410"/>
      <c r="S615" s="410"/>
      <c r="T615" s="411"/>
      <c r="AT615" s="352" t="s">
        <v>171</v>
      </c>
      <c r="AU615" s="352" t="s">
        <v>90</v>
      </c>
      <c r="AV615" s="350" t="s">
        <v>90</v>
      </c>
      <c r="AW615" s="350" t="s">
        <v>42</v>
      </c>
      <c r="AX615" s="350" t="s">
        <v>82</v>
      </c>
      <c r="AY615" s="352" t="s">
        <v>163</v>
      </c>
    </row>
    <row r="616" spans="2:51" s="350" customFormat="1" ht="13.5">
      <c r="B616" s="351"/>
      <c r="D616" s="346" t="s">
        <v>171</v>
      </c>
      <c r="E616" s="352" t="s">
        <v>5</v>
      </c>
      <c r="F616" s="353" t="s">
        <v>1048</v>
      </c>
      <c r="H616" s="354">
        <v>1.401</v>
      </c>
      <c r="L616" s="351"/>
      <c r="M616" s="409"/>
      <c r="N616" s="410"/>
      <c r="O616" s="410"/>
      <c r="P616" s="410"/>
      <c r="Q616" s="410"/>
      <c r="R616" s="410"/>
      <c r="S616" s="410"/>
      <c r="T616" s="411"/>
      <c r="AT616" s="352" t="s">
        <v>171</v>
      </c>
      <c r="AU616" s="352" t="s">
        <v>90</v>
      </c>
      <c r="AV616" s="350" t="s">
        <v>90</v>
      </c>
      <c r="AW616" s="350" t="s">
        <v>42</v>
      </c>
      <c r="AX616" s="350" t="s">
        <v>82</v>
      </c>
      <c r="AY616" s="352" t="s">
        <v>163</v>
      </c>
    </row>
    <row r="617" spans="2:51" s="350" customFormat="1" ht="13.5">
      <c r="B617" s="351"/>
      <c r="D617" s="346" t="s">
        <v>171</v>
      </c>
      <c r="E617" s="352" t="s">
        <v>5</v>
      </c>
      <c r="F617" s="353" t="s">
        <v>1049</v>
      </c>
      <c r="H617" s="354">
        <v>1.232</v>
      </c>
      <c r="L617" s="351"/>
      <c r="M617" s="409"/>
      <c r="N617" s="410"/>
      <c r="O617" s="410"/>
      <c r="P617" s="410"/>
      <c r="Q617" s="410"/>
      <c r="R617" s="410"/>
      <c r="S617" s="410"/>
      <c r="T617" s="411"/>
      <c r="AT617" s="352" t="s">
        <v>171</v>
      </c>
      <c r="AU617" s="352" t="s">
        <v>90</v>
      </c>
      <c r="AV617" s="350" t="s">
        <v>90</v>
      </c>
      <c r="AW617" s="350" t="s">
        <v>42</v>
      </c>
      <c r="AX617" s="350" t="s">
        <v>82</v>
      </c>
      <c r="AY617" s="352" t="s">
        <v>163</v>
      </c>
    </row>
    <row r="618" spans="2:51" s="350" customFormat="1" ht="13.5">
      <c r="B618" s="351"/>
      <c r="D618" s="346" t="s">
        <v>171</v>
      </c>
      <c r="E618" s="352" t="s">
        <v>5</v>
      </c>
      <c r="F618" s="353" t="s">
        <v>1050</v>
      </c>
      <c r="H618" s="354">
        <v>1.232</v>
      </c>
      <c r="L618" s="351"/>
      <c r="M618" s="409"/>
      <c r="N618" s="410"/>
      <c r="O618" s="410"/>
      <c r="P618" s="410"/>
      <c r="Q618" s="410"/>
      <c r="R618" s="410"/>
      <c r="S618" s="410"/>
      <c r="T618" s="411"/>
      <c r="AT618" s="352" t="s">
        <v>171</v>
      </c>
      <c r="AU618" s="352" t="s">
        <v>90</v>
      </c>
      <c r="AV618" s="350" t="s">
        <v>90</v>
      </c>
      <c r="AW618" s="350" t="s">
        <v>42</v>
      </c>
      <c r="AX618" s="350" t="s">
        <v>82</v>
      </c>
      <c r="AY618" s="352" t="s">
        <v>163</v>
      </c>
    </row>
    <row r="619" spans="2:51" s="350" customFormat="1" ht="13.5">
      <c r="B619" s="351"/>
      <c r="D619" s="346" t="s">
        <v>171</v>
      </c>
      <c r="E619" s="352" t="s">
        <v>5</v>
      </c>
      <c r="F619" s="353" t="s">
        <v>1051</v>
      </c>
      <c r="H619" s="354">
        <v>1.232</v>
      </c>
      <c r="L619" s="351"/>
      <c r="M619" s="409"/>
      <c r="N619" s="410"/>
      <c r="O619" s="410"/>
      <c r="P619" s="410"/>
      <c r="Q619" s="410"/>
      <c r="R619" s="410"/>
      <c r="S619" s="410"/>
      <c r="T619" s="411"/>
      <c r="AT619" s="352" t="s">
        <v>171</v>
      </c>
      <c r="AU619" s="352" t="s">
        <v>90</v>
      </c>
      <c r="AV619" s="350" t="s">
        <v>90</v>
      </c>
      <c r="AW619" s="350" t="s">
        <v>42</v>
      </c>
      <c r="AX619" s="350" t="s">
        <v>82</v>
      </c>
      <c r="AY619" s="352" t="s">
        <v>163</v>
      </c>
    </row>
    <row r="620" spans="2:51" s="350" customFormat="1" ht="13.5">
      <c r="B620" s="351"/>
      <c r="D620" s="346" t="s">
        <v>171</v>
      </c>
      <c r="E620" s="352" t="s">
        <v>5</v>
      </c>
      <c r="F620" s="353" t="s">
        <v>1052</v>
      </c>
      <c r="H620" s="354">
        <v>1.232</v>
      </c>
      <c r="L620" s="351"/>
      <c r="M620" s="409"/>
      <c r="N620" s="410"/>
      <c r="O620" s="410"/>
      <c r="P620" s="410"/>
      <c r="Q620" s="410"/>
      <c r="R620" s="410"/>
      <c r="S620" s="410"/>
      <c r="T620" s="411"/>
      <c r="AT620" s="352" t="s">
        <v>171</v>
      </c>
      <c r="AU620" s="352" t="s">
        <v>90</v>
      </c>
      <c r="AV620" s="350" t="s">
        <v>90</v>
      </c>
      <c r="AW620" s="350" t="s">
        <v>42</v>
      </c>
      <c r="AX620" s="350" t="s">
        <v>82</v>
      </c>
      <c r="AY620" s="352" t="s">
        <v>163</v>
      </c>
    </row>
    <row r="621" spans="2:51" s="355" customFormat="1" ht="13.5">
      <c r="B621" s="356"/>
      <c r="D621" s="346" t="s">
        <v>171</v>
      </c>
      <c r="E621" s="357" t="s">
        <v>5</v>
      </c>
      <c r="F621" s="358" t="s">
        <v>653</v>
      </c>
      <c r="H621" s="359">
        <v>7.73</v>
      </c>
      <c r="L621" s="356"/>
      <c r="M621" s="412"/>
      <c r="N621" s="413"/>
      <c r="O621" s="413"/>
      <c r="P621" s="413"/>
      <c r="Q621" s="413"/>
      <c r="R621" s="413"/>
      <c r="S621" s="413"/>
      <c r="T621" s="414"/>
      <c r="AT621" s="357" t="s">
        <v>171</v>
      </c>
      <c r="AU621" s="357" t="s">
        <v>90</v>
      </c>
      <c r="AV621" s="355" t="s">
        <v>93</v>
      </c>
      <c r="AW621" s="355" t="s">
        <v>42</v>
      </c>
      <c r="AX621" s="355" t="s">
        <v>82</v>
      </c>
      <c r="AY621" s="357" t="s">
        <v>163</v>
      </c>
    </row>
    <row r="622" spans="2:51" s="350" customFormat="1" ht="13.5">
      <c r="B622" s="351"/>
      <c r="D622" s="346" t="s">
        <v>171</v>
      </c>
      <c r="E622" s="352" t="s">
        <v>5</v>
      </c>
      <c r="F622" s="353" t="s">
        <v>1053</v>
      </c>
      <c r="H622" s="354">
        <v>1.401</v>
      </c>
      <c r="L622" s="351"/>
      <c r="M622" s="409"/>
      <c r="N622" s="410"/>
      <c r="O622" s="410"/>
      <c r="P622" s="410"/>
      <c r="Q622" s="410"/>
      <c r="R622" s="410"/>
      <c r="S622" s="410"/>
      <c r="T622" s="411"/>
      <c r="AT622" s="352" t="s">
        <v>171</v>
      </c>
      <c r="AU622" s="352" t="s">
        <v>90</v>
      </c>
      <c r="AV622" s="350" t="s">
        <v>90</v>
      </c>
      <c r="AW622" s="350" t="s">
        <v>42</v>
      </c>
      <c r="AX622" s="350" t="s">
        <v>82</v>
      </c>
      <c r="AY622" s="352" t="s">
        <v>163</v>
      </c>
    </row>
    <row r="623" spans="2:51" s="350" customFormat="1" ht="13.5">
      <c r="B623" s="351"/>
      <c r="D623" s="346" t="s">
        <v>171</v>
      </c>
      <c r="E623" s="352" t="s">
        <v>5</v>
      </c>
      <c r="F623" s="353" t="s">
        <v>1054</v>
      </c>
      <c r="H623" s="354">
        <v>1.232</v>
      </c>
      <c r="L623" s="351"/>
      <c r="M623" s="409"/>
      <c r="N623" s="410"/>
      <c r="O623" s="410"/>
      <c r="P623" s="410"/>
      <c r="Q623" s="410"/>
      <c r="R623" s="410"/>
      <c r="S623" s="410"/>
      <c r="T623" s="411"/>
      <c r="AT623" s="352" t="s">
        <v>171</v>
      </c>
      <c r="AU623" s="352" t="s">
        <v>90</v>
      </c>
      <c r="AV623" s="350" t="s">
        <v>90</v>
      </c>
      <c r="AW623" s="350" t="s">
        <v>42</v>
      </c>
      <c r="AX623" s="350" t="s">
        <v>82</v>
      </c>
      <c r="AY623" s="352" t="s">
        <v>163</v>
      </c>
    </row>
    <row r="624" spans="2:51" s="355" customFormat="1" ht="13.5">
      <c r="B624" s="356"/>
      <c r="D624" s="346" t="s">
        <v>171</v>
      </c>
      <c r="E624" s="357" t="s">
        <v>5</v>
      </c>
      <c r="F624" s="358" t="s">
        <v>184</v>
      </c>
      <c r="H624" s="359">
        <v>2.633</v>
      </c>
      <c r="L624" s="356"/>
      <c r="M624" s="412"/>
      <c r="N624" s="413"/>
      <c r="O624" s="413"/>
      <c r="P624" s="413"/>
      <c r="Q624" s="413"/>
      <c r="R624" s="413"/>
      <c r="S624" s="413"/>
      <c r="T624" s="414"/>
      <c r="AT624" s="357" t="s">
        <v>171</v>
      </c>
      <c r="AU624" s="357" t="s">
        <v>90</v>
      </c>
      <c r="AV624" s="355" t="s">
        <v>93</v>
      </c>
      <c r="AW624" s="355" t="s">
        <v>42</v>
      </c>
      <c r="AX624" s="355" t="s">
        <v>82</v>
      </c>
      <c r="AY624" s="357" t="s">
        <v>163</v>
      </c>
    </row>
    <row r="625" spans="2:51" s="350" customFormat="1" ht="13.5">
      <c r="B625" s="351"/>
      <c r="D625" s="346" t="s">
        <v>171</v>
      </c>
      <c r="E625" s="352" t="s">
        <v>5</v>
      </c>
      <c r="F625" s="353" t="s">
        <v>1055</v>
      </c>
      <c r="H625" s="354">
        <v>1.401</v>
      </c>
      <c r="L625" s="351"/>
      <c r="M625" s="409"/>
      <c r="N625" s="410"/>
      <c r="O625" s="410"/>
      <c r="P625" s="410"/>
      <c r="Q625" s="410"/>
      <c r="R625" s="410"/>
      <c r="S625" s="410"/>
      <c r="T625" s="411"/>
      <c r="AT625" s="352" t="s">
        <v>171</v>
      </c>
      <c r="AU625" s="352" t="s">
        <v>90</v>
      </c>
      <c r="AV625" s="350" t="s">
        <v>90</v>
      </c>
      <c r="AW625" s="350" t="s">
        <v>42</v>
      </c>
      <c r="AX625" s="350" t="s">
        <v>82</v>
      </c>
      <c r="AY625" s="352" t="s">
        <v>163</v>
      </c>
    </row>
    <row r="626" spans="2:51" s="350" customFormat="1" ht="13.5">
      <c r="B626" s="351"/>
      <c r="D626" s="346" t="s">
        <v>171</v>
      </c>
      <c r="E626" s="352" t="s">
        <v>5</v>
      </c>
      <c r="F626" s="353" t="s">
        <v>1056</v>
      </c>
      <c r="H626" s="354">
        <v>1.401</v>
      </c>
      <c r="L626" s="351"/>
      <c r="M626" s="409"/>
      <c r="N626" s="410"/>
      <c r="O626" s="410"/>
      <c r="P626" s="410"/>
      <c r="Q626" s="410"/>
      <c r="R626" s="410"/>
      <c r="S626" s="410"/>
      <c r="T626" s="411"/>
      <c r="AT626" s="352" t="s">
        <v>171</v>
      </c>
      <c r="AU626" s="352" t="s">
        <v>90</v>
      </c>
      <c r="AV626" s="350" t="s">
        <v>90</v>
      </c>
      <c r="AW626" s="350" t="s">
        <v>42</v>
      </c>
      <c r="AX626" s="350" t="s">
        <v>82</v>
      </c>
      <c r="AY626" s="352" t="s">
        <v>163</v>
      </c>
    </row>
    <row r="627" spans="2:51" s="355" customFormat="1" ht="13.5">
      <c r="B627" s="356"/>
      <c r="D627" s="346" t="s">
        <v>171</v>
      </c>
      <c r="E627" s="357" t="s">
        <v>5</v>
      </c>
      <c r="F627" s="358" t="s">
        <v>792</v>
      </c>
      <c r="H627" s="359">
        <v>2.802</v>
      </c>
      <c r="L627" s="356"/>
      <c r="M627" s="412"/>
      <c r="N627" s="413"/>
      <c r="O627" s="413"/>
      <c r="P627" s="413"/>
      <c r="Q627" s="413"/>
      <c r="R627" s="413"/>
      <c r="S627" s="413"/>
      <c r="T627" s="414"/>
      <c r="AT627" s="357" t="s">
        <v>171</v>
      </c>
      <c r="AU627" s="357" t="s">
        <v>90</v>
      </c>
      <c r="AV627" s="355" t="s">
        <v>93</v>
      </c>
      <c r="AW627" s="355" t="s">
        <v>42</v>
      </c>
      <c r="AX627" s="355" t="s">
        <v>82</v>
      </c>
      <c r="AY627" s="357" t="s">
        <v>163</v>
      </c>
    </row>
    <row r="628" spans="2:51" s="350" customFormat="1" ht="13.5">
      <c r="B628" s="351"/>
      <c r="D628" s="346" t="s">
        <v>171</v>
      </c>
      <c r="E628" s="352" t="s">
        <v>5</v>
      </c>
      <c r="F628" s="353" t="s">
        <v>1057</v>
      </c>
      <c r="H628" s="354">
        <v>1.401</v>
      </c>
      <c r="L628" s="351"/>
      <c r="M628" s="409"/>
      <c r="N628" s="410"/>
      <c r="O628" s="410"/>
      <c r="P628" s="410"/>
      <c r="Q628" s="410"/>
      <c r="R628" s="410"/>
      <c r="S628" s="410"/>
      <c r="T628" s="411"/>
      <c r="AT628" s="352" t="s">
        <v>171</v>
      </c>
      <c r="AU628" s="352" t="s">
        <v>90</v>
      </c>
      <c r="AV628" s="350" t="s">
        <v>90</v>
      </c>
      <c r="AW628" s="350" t="s">
        <v>42</v>
      </c>
      <c r="AX628" s="350" t="s">
        <v>82</v>
      </c>
      <c r="AY628" s="352" t="s">
        <v>163</v>
      </c>
    </row>
    <row r="629" spans="2:51" s="350" customFormat="1" ht="13.5">
      <c r="B629" s="351"/>
      <c r="D629" s="346" t="s">
        <v>171</v>
      </c>
      <c r="E629" s="352" t="s">
        <v>5</v>
      </c>
      <c r="F629" s="353" t="s">
        <v>1058</v>
      </c>
      <c r="H629" s="354">
        <v>1.401</v>
      </c>
      <c r="L629" s="351"/>
      <c r="M629" s="409"/>
      <c r="N629" s="410"/>
      <c r="O629" s="410"/>
      <c r="P629" s="410"/>
      <c r="Q629" s="410"/>
      <c r="R629" s="410"/>
      <c r="S629" s="410"/>
      <c r="T629" s="411"/>
      <c r="AT629" s="352" t="s">
        <v>171</v>
      </c>
      <c r="AU629" s="352" t="s">
        <v>90</v>
      </c>
      <c r="AV629" s="350" t="s">
        <v>90</v>
      </c>
      <c r="AW629" s="350" t="s">
        <v>42</v>
      </c>
      <c r="AX629" s="350" t="s">
        <v>82</v>
      </c>
      <c r="AY629" s="352" t="s">
        <v>163</v>
      </c>
    </row>
    <row r="630" spans="2:51" s="355" customFormat="1" ht="13.5">
      <c r="B630" s="356"/>
      <c r="D630" s="346" t="s">
        <v>171</v>
      </c>
      <c r="E630" s="357" t="s">
        <v>5</v>
      </c>
      <c r="F630" s="358" t="s">
        <v>963</v>
      </c>
      <c r="H630" s="359">
        <v>2.802</v>
      </c>
      <c r="L630" s="356"/>
      <c r="M630" s="412"/>
      <c r="N630" s="413"/>
      <c r="O630" s="413"/>
      <c r="P630" s="413"/>
      <c r="Q630" s="413"/>
      <c r="R630" s="413"/>
      <c r="S630" s="413"/>
      <c r="T630" s="414"/>
      <c r="AT630" s="357" t="s">
        <v>171</v>
      </c>
      <c r="AU630" s="357" t="s">
        <v>90</v>
      </c>
      <c r="AV630" s="355" t="s">
        <v>93</v>
      </c>
      <c r="AW630" s="355" t="s">
        <v>42</v>
      </c>
      <c r="AX630" s="355" t="s">
        <v>82</v>
      </c>
      <c r="AY630" s="357" t="s">
        <v>163</v>
      </c>
    </row>
    <row r="631" spans="2:51" s="360" customFormat="1" ht="13.5">
      <c r="B631" s="361"/>
      <c r="D631" s="362" t="s">
        <v>171</v>
      </c>
      <c r="E631" s="363" t="s">
        <v>5</v>
      </c>
      <c r="F631" s="364" t="s">
        <v>185</v>
      </c>
      <c r="H631" s="365">
        <v>24.23</v>
      </c>
      <c r="L631" s="361"/>
      <c r="M631" s="415"/>
      <c r="N631" s="416"/>
      <c r="O631" s="416"/>
      <c r="P631" s="416"/>
      <c r="Q631" s="416"/>
      <c r="R631" s="416"/>
      <c r="S631" s="416"/>
      <c r="T631" s="417"/>
      <c r="AT631" s="418" t="s">
        <v>171</v>
      </c>
      <c r="AU631" s="418" t="s">
        <v>90</v>
      </c>
      <c r="AV631" s="360" t="s">
        <v>96</v>
      </c>
      <c r="AW631" s="360" t="s">
        <v>42</v>
      </c>
      <c r="AX631" s="360" t="s">
        <v>44</v>
      </c>
      <c r="AY631" s="418" t="s">
        <v>163</v>
      </c>
    </row>
    <row r="632" spans="2:65" s="267" customFormat="1" ht="22.5" customHeight="1">
      <c r="B632" s="268"/>
      <c r="C632" s="338" t="s">
        <v>536</v>
      </c>
      <c r="D632" s="338" t="s">
        <v>165</v>
      </c>
      <c r="E632" s="339" t="s">
        <v>545</v>
      </c>
      <c r="F632" s="340" t="s">
        <v>546</v>
      </c>
      <c r="G632" s="341" t="s">
        <v>188</v>
      </c>
      <c r="H632" s="342">
        <v>24.23</v>
      </c>
      <c r="I632" s="107"/>
      <c r="J632" s="343">
        <f>ROUND(I632*H632,2)</f>
        <v>0</v>
      </c>
      <c r="K632" s="340" t="s">
        <v>169</v>
      </c>
      <c r="L632" s="268"/>
      <c r="M632" s="401" t="s">
        <v>5</v>
      </c>
      <c r="N632" s="402" t="s">
        <v>53</v>
      </c>
      <c r="O632" s="269"/>
      <c r="P632" s="403">
        <f>O632*H632</f>
        <v>0</v>
      </c>
      <c r="Q632" s="403">
        <v>0.00012</v>
      </c>
      <c r="R632" s="403">
        <f>Q632*H632</f>
        <v>0.0029076</v>
      </c>
      <c r="S632" s="403">
        <v>0</v>
      </c>
      <c r="T632" s="404">
        <f>S632*H632</f>
        <v>0</v>
      </c>
      <c r="AR632" s="386" t="s">
        <v>333</v>
      </c>
      <c r="AT632" s="386" t="s">
        <v>165</v>
      </c>
      <c r="AU632" s="386" t="s">
        <v>90</v>
      </c>
      <c r="AY632" s="386" t="s">
        <v>163</v>
      </c>
      <c r="BE632" s="405">
        <f>IF(N632="základní",J632,0)</f>
        <v>0</v>
      </c>
      <c r="BF632" s="405">
        <f>IF(N632="snížená",J632,0)</f>
        <v>0</v>
      </c>
      <c r="BG632" s="405">
        <f>IF(N632="zákl. přenesená",J632,0)</f>
        <v>0</v>
      </c>
      <c r="BH632" s="405">
        <f>IF(N632="sníž. přenesená",J632,0)</f>
        <v>0</v>
      </c>
      <c r="BI632" s="405">
        <f>IF(N632="nulová",J632,0)</f>
        <v>0</v>
      </c>
      <c r="BJ632" s="386" t="s">
        <v>44</v>
      </c>
      <c r="BK632" s="405">
        <f>ROUND(I632*H632,2)</f>
        <v>0</v>
      </c>
      <c r="BL632" s="386" t="s">
        <v>333</v>
      </c>
      <c r="BM632" s="386" t="s">
        <v>1102</v>
      </c>
    </row>
    <row r="633" spans="2:51" s="344" customFormat="1" ht="13.5">
      <c r="B633" s="345"/>
      <c r="D633" s="346" t="s">
        <v>171</v>
      </c>
      <c r="E633" s="347" t="s">
        <v>5</v>
      </c>
      <c r="F633" s="348" t="s">
        <v>172</v>
      </c>
      <c r="H633" s="349" t="s">
        <v>5</v>
      </c>
      <c r="L633" s="345"/>
      <c r="M633" s="406"/>
      <c r="N633" s="407"/>
      <c r="O633" s="407"/>
      <c r="P633" s="407"/>
      <c r="Q633" s="407"/>
      <c r="R633" s="407"/>
      <c r="S633" s="407"/>
      <c r="T633" s="408"/>
      <c r="AT633" s="349" t="s">
        <v>171</v>
      </c>
      <c r="AU633" s="349" t="s">
        <v>90</v>
      </c>
      <c r="AV633" s="344" t="s">
        <v>44</v>
      </c>
      <c r="AW633" s="344" t="s">
        <v>42</v>
      </c>
      <c r="AX633" s="344" t="s">
        <v>82</v>
      </c>
      <c r="AY633" s="349" t="s">
        <v>163</v>
      </c>
    </row>
    <row r="634" spans="2:51" s="344" customFormat="1" ht="13.5">
      <c r="B634" s="345"/>
      <c r="D634" s="346" t="s">
        <v>171</v>
      </c>
      <c r="E634" s="347" t="s">
        <v>5</v>
      </c>
      <c r="F634" s="348" t="s">
        <v>310</v>
      </c>
      <c r="H634" s="349" t="s">
        <v>5</v>
      </c>
      <c r="L634" s="345"/>
      <c r="M634" s="406"/>
      <c r="N634" s="407"/>
      <c r="O634" s="407"/>
      <c r="P634" s="407"/>
      <c r="Q634" s="407"/>
      <c r="R634" s="407"/>
      <c r="S634" s="407"/>
      <c r="T634" s="408"/>
      <c r="AT634" s="349" t="s">
        <v>171</v>
      </c>
      <c r="AU634" s="349" t="s">
        <v>90</v>
      </c>
      <c r="AV634" s="344" t="s">
        <v>44</v>
      </c>
      <c r="AW634" s="344" t="s">
        <v>42</v>
      </c>
      <c r="AX634" s="344" t="s">
        <v>82</v>
      </c>
      <c r="AY634" s="349" t="s">
        <v>163</v>
      </c>
    </row>
    <row r="635" spans="2:51" s="350" customFormat="1" ht="13.5">
      <c r="B635" s="351"/>
      <c r="D635" s="346" t="s">
        <v>171</v>
      </c>
      <c r="E635" s="352" t="s">
        <v>5</v>
      </c>
      <c r="F635" s="353" t="s">
        <v>1041</v>
      </c>
      <c r="H635" s="354">
        <v>1.31</v>
      </c>
      <c r="L635" s="351"/>
      <c r="M635" s="409"/>
      <c r="N635" s="410"/>
      <c r="O635" s="410"/>
      <c r="P635" s="410"/>
      <c r="Q635" s="410"/>
      <c r="R635" s="410"/>
      <c r="S635" s="410"/>
      <c r="T635" s="411"/>
      <c r="AT635" s="352" t="s">
        <v>171</v>
      </c>
      <c r="AU635" s="352" t="s">
        <v>90</v>
      </c>
      <c r="AV635" s="350" t="s">
        <v>90</v>
      </c>
      <c r="AW635" s="350" t="s">
        <v>42</v>
      </c>
      <c r="AX635" s="350" t="s">
        <v>82</v>
      </c>
      <c r="AY635" s="352" t="s">
        <v>163</v>
      </c>
    </row>
    <row r="636" spans="2:51" s="350" customFormat="1" ht="13.5">
      <c r="B636" s="351"/>
      <c r="D636" s="346" t="s">
        <v>171</v>
      </c>
      <c r="E636" s="352" t="s">
        <v>5</v>
      </c>
      <c r="F636" s="353" t="s">
        <v>1042</v>
      </c>
      <c r="H636" s="354">
        <v>1.401</v>
      </c>
      <c r="L636" s="351"/>
      <c r="M636" s="409"/>
      <c r="N636" s="410"/>
      <c r="O636" s="410"/>
      <c r="P636" s="410"/>
      <c r="Q636" s="410"/>
      <c r="R636" s="410"/>
      <c r="S636" s="410"/>
      <c r="T636" s="411"/>
      <c r="AT636" s="352" t="s">
        <v>171</v>
      </c>
      <c r="AU636" s="352" t="s">
        <v>90</v>
      </c>
      <c r="AV636" s="350" t="s">
        <v>90</v>
      </c>
      <c r="AW636" s="350" t="s">
        <v>42</v>
      </c>
      <c r="AX636" s="350" t="s">
        <v>82</v>
      </c>
      <c r="AY636" s="352" t="s">
        <v>163</v>
      </c>
    </row>
    <row r="637" spans="2:51" s="350" customFormat="1" ht="13.5">
      <c r="B637" s="351"/>
      <c r="D637" s="346" t="s">
        <v>171</v>
      </c>
      <c r="E637" s="352" t="s">
        <v>5</v>
      </c>
      <c r="F637" s="353" t="s">
        <v>1043</v>
      </c>
      <c r="H637" s="354">
        <v>1.401</v>
      </c>
      <c r="L637" s="351"/>
      <c r="M637" s="409"/>
      <c r="N637" s="410"/>
      <c r="O637" s="410"/>
      <c r="P637" s="410"/>
      <c r="Q637" s="410"/>
      <c r="R637" s="410"/>
      <c r="S637" s="410"/>
      <c r="T637" s="411"/>
      <c r="AT637" s="352" t="s">
        <v>171</v>
      </c>
      <c r="AU637" s="352" t="s">
        <v>90</v>
      </c>
      <c r="AV637" s="350" t="s">
        <v>90</v>
      </c>
      <c r="AW637" s="350" t="s">
        <v>42</v>
      </c>
      <c r="AX637" s="350" t="s">
        <v>82</v>
      </c>
      <c r="AY637" s="352" t="s">
        <v>163</v>
      </c>
    </row>
    <row r="638" spans="2:51" s="350" customFormat="1" ht="13.5">
      <c r="B638" s="351"/>
      <c r="D638" s="346" t="s">
        <v>171</v>
      </c>
      <c r="E638" s="352" t="s">
        <v>5</v>
      </c>
      <c r="F638" s="353" t="s">
        <v>1044</v>
      </c>
      <c r="H638" s="354">
        <v>1.401</v>
      </c>
      <c r="L638" s="351"/>
      <c r="M638" s="409"/>
      <c r="N638" s="410"/>
      <c r="O638" s="410"/>
      <c r="P638" s="410"/>
      <c r="Q638" s="410"/>
      <c r="R638" s="410"/>
      <c r="S638" s="410"/>
      <c r="T638" s="411"/>
      <c r="AT638" s="352" t="s">
        <v>171</v>
      </c>
      <c r="AU638" s="352" t="s">
        <v>90</v>
      </c>
      <c r="AV638" s="350" t="s">
        <v>90</v>
      </c>
      <c r="AW638" s="350" t="s">
        <v>42</v>
      </c>
      <c r="AX638" s="350" t="s">
        <v>82</v>
      </c>
      <c r="AY638" s="352" t="s">
        <v>163</v>
      </c>
    </row>
    <row r="639" spans="2:51" s="350" customFormat="1" ht="13.5">
      <c r="B639" s="351"/>
      <c r="D639" s="346" t="s">
        <v>171</v>
      </c>
      <c r="E639" s="352" t="s">
        <v>5</v>
      </c>
      <c r="F639" s="353" t="s">
        <v>1045</v>
      </c>
      <c r="H639" s="354">
        <v>1.401</v>
      </c>
      <c r="L639" s="351"/>
      <c r="M639" s="409"/>
      <c r="N639" s="410"/>
      <c r="O639" s="410"/>
      <c r="P639" s="410"/>
      <c r="Q639" s="410"/>
      <c r="R639" s="410"/>
      <c r="S639" s="410"/>
      <c r="T639" s="411"/>
      <c r="AT639" s="352" t="s">
        <v>171</v>
      </c>
      <c r="AU639" s="352" t="s">
        <v>90</v>
      </c>
      <c r="AV639" s="350" t="s">
        <v>90</v>
      </c>
      <c r="AW639" s="350" t="s">
        <v>42</v>
      </c>
      <c r="AX639" s="350" t="s">
        <v>82</v>
      </c>
      <c r="AY639" s="352" t="s">
        <v>163</v>
      </c>
    </row>
    <row r="640" spans="2:51" s="350" customFormat="1" ht="13.5">
      <c r="B640" s="351"/>
      <c r="D640" s="346" t="s">
        <v>171</v>
      </c>
      <c r="E640" s="352" t="s">
        <v>5</v>
      </c>
      <c r="F640" s="353" t="s">
        <v>1046</v>
      </c>
      <c r="H640" s="354">
        <v>1.349</v>
      </c>
      <c r="L640" s="351"/>
      <c r="M640" s="409"/>
      <c r="N640" s="410"/>
      <c r="O640" s="410"/>
      <c r="P640" s="410"/>
      <c r="Q640" s="410"/>
      <c r="R640" s="410"/>
      <c r="S640" s="410"/>
      <c r="T640" s="411"/>
      <c r="AT640" s="352" t="s">
        <v>171</v>
      </c>
      <c r="AU640" s="352" t="s">
        <v>90</v>
      </c>
      <c r="AV640" s="350" t="s">
        <v>90</v>
      </c>
      <c r="AW640" s="350" t="s">
        <v>42</v>
      </c>
      <c r="AX640" s="350" t="s">
        <v>82</v>
      </c>
      <c r="AY640" s="352" t="s">
        <v>163</v>
      </c>
    </row>
    <row r="641" spans="2:51" s="355" customFormat="1" ht="13.5">
      <c r="B641" s="356"/>
      <c r="D641" s="346" t="s">
        <v>171</v>
      </c>
      <c r="E641" s="357" t="s">
        <v>5</v>
      </c>
      <c r="F641" s="358" t="s">
        <v>179</v>
      </c>
      <c r="H641" s="359">
        <v>8.263</v>
      </c>
      <c r="L641" s="356"/>
      <c r="M641" s="412"/>
      <c r="N641" s="413"/>
      <c r="O641" s="413"/>
      <c r="P641" s="413"/>
      <c r="Q641" s="413"/>
      <c r="R641" s="413"/>
      <c r="S641" s="413"/>
      <c r="T641" s="414"/>
      <c r="AT641" s="357" t="s">
        <v>171</v>
      </c>
      <c r="AU641" s="357" t="s">
        <v>90</v>
      </c>
      <c r="AV641" s="355" t="s">
        <v>93</v>
      </c>
      <c r="AW641" s="355" t="s">
        <v>42</v>
      </c>
      <c r="AX641" s="355" t="s">
        <v>82</v>
      </c>
      <c r="AY641" s="357" t="s">
        <v>163</v>
      </c>
    </row>
    <row r="642" spans="2:51" s="350" customFormat="1" ht="13.5">
      <c r="B642" s="351"/>
      <c r="D642" s="346" t="s">
        <v>171</v>
      </c>
      <c r="E642" s="352" t="s">
        <v>5</v>
      </c>
      <c r="F642" s="353" t="s">
        <v>1047</v>
      </c>
      <c r="H642" s="354">
        <v>1.401</v>
      </c>
      <c r="L642" s="351"/>
      <c r="M642" s="409"/>
      <c r="N642" s="410"/>
      <c r="O642" s="410"/>
      <c r="P642" s="410"/>
      <c r="Q642" s="410"/>
      <c r="R642" s="410"/>
      <c r="S642" s="410"/>
      <c r="T642" s="411"/>
      <c r="AT642" s="352" t="s">
        <v>171</v>
      </c>
      <c r="AU642" s="352" t="s">
        <v>90</v>
      </c>
      <c r="AV642" s="350" t="s">
        <v>90</v>
      </c>
      <c r="AW642" s="350" t="s">
        <v>42</v>
      </c>
      <c r="AX642" s="350" t="s">
        <v>82</v>
      </c>
      <c r="AY642" s="352" t="s">
        <v>163</v>
      </c>
    </row>
    <row r="643" spans="2:51" s="350" customFormat="1" ht="13.5">
      <c r="B643" s="351"/>
      <c r="D643" s="346" t="s">
        <v>171</v>
      </c>
      <c r="E643" s="352" t="s">
        <v>5</v>
      </c>
      <c r="F643" s="353" t="s">
        <v>1048</v>
      </c>
      <c r="H643" s="354">
        <v>1.401</v>
      </c>
      <c r="L643" s="351"/>
      <c r="M643" s="409"/>
      <c r="N643" s="410"/>
      <c r="O643" s="410"/>
      <c r="P643" s="410"/>
      <c r="Q643" s="410"/>
      <c r="R643" s="410"/>
      <c r="S643" s="410"/>
      <c r="T643" s="411"/>
      <c r="AT643" s="352" t="s">
        <v>171</v>
      </c>
      <c r="AU643" s="352" t="s">
        <v>90</v>
      </c>
      <c r="AV643" s="350" t="s">
        <v>90</v>
      </c>
      <c r="AW643" s="350" t="s">
        <v>42</v>
      </c>
      <c r="AX643" s="350" t="s">
        <v>82</v>
      </c>
      <c r="AY643" s="352" t="s">
        <v>163</v>
      </c>
    </row>
    <row r="644" spans="2:51" s="350" customFormat="1" ht="13.5">
      <c r="B644" s="351"/>
      <c r="D644" s="346" t="s">
        <v>171</v>
      </c>
      <c r="E644" s="352" t="s">
        <v>5</v>
      </c>
      <c r="F644" s="353" t="s">
        <v>1049</v>
      </c>
      <c r="H644" s="354">
        <v>1.232</v>
      </c>
      <c r="L644" s="351"/>
      <c r="M644" s="409"/>
      <c r="N644" s="410"/>
      <c r="O644" s="410"/>
      <c r="P644" s="410"/>
      <c r="Q644" s="410"/>
      <c r="R644" s="410"/>
      <c r="S644" s="410"/>
      <c r="T644" s="411"/>
      <c r="AT644" s="352" t="s">
        <v>171</v>
      </c>
      <c r="AU644" s="352" t="s">
        <v>90</v>
      </c>
      <c r="AV644" s="350" t="s">
        <v>90</v>
      </c>
      <c r="AW644" s="350" t="s">
        <v>42</v>
      </c>
      <c r="AX644" s="350" t="s">
        <v>82</v>
      </c>
      <c r="AY644" s="352" t="s">
        <v>163</v>
      </c>
    </row>
    <row r="645" spans="2:51" s="350" customFormat="1" ht="13.5">
      <c r="B645" s="351"/>
      <c r="D645" s="346" t="s">
        <v>171</v>
      </c>
      <c r="E645" s="352" t="s">
        <v>5</v>
      </c>
      <c r="F645" s="353" t="s">
        <v>1050</v>
      </c>
      <c r="H645" s="354">
        <v>1.232</v>
      </c>
      <c r="L645" s="351"/>
      <c r="M645" s="409"/>
      <c r="N645" s="410"/>
      <c r="O645" s="410"/>
      <c r="P645" s="410"/>
      <c r="Q645" s="410"/>
      <c r="R645" s="410"/>
      <c r="S645" s="410"/>
      <c r="T645" s="411"/>
      <c r="AT645" s="352" t="s">
        <v>171</v>
      </c>
      <c r="AU645" s="352" t="s">
        <v>90</v>
      </c>
      <c r="AV645" s="350" t="s">
        <v>90</v>
      </c>
      <c r="AW645" s="350" t="s">
        <v>42</v>
      </c>
      <c r="AX645" s="350" t="s">
        <v>82</v>
      </c>
      <c r="AY645" s="352" t="s">
        <v>163</v>
      </c>
    </row>
    <row r="646" spans="2:51" s="350" customFormat="1" ht="13.5">
      <c r="B646" s="351"/>
      <c r="D646" s="346" t="s">
        <v>171</v>
      </c>
      <c r="E646" s="352" t="s">
        <v>5</v>
      </c>
      <c r="F646" s="353" t="s">
        <v>1051</v>
      </c>
      <c r="H646" s="354">
        <v>1.232</v>
      </c>
      <c r="L646" s="351"/>
      <c r="M646" s="409"/>
      <c r="N646" s="410"/>
      <c r="O646" s="410"/>
      <c r="P646" s="410"/>
      <c r="Q646" s="410"/>
      <c r="R646" s="410"/>
      <c r="S646" s="410"/>
      <c r="T646" s="411"/>
      <c r="AT646" s="352" t="s">
        <v>171</v>
      </c>
      <c r="AU646" s="352" t="s">
        <v>90</v>
      </c>
      <c r="AV646" s="350" t="s">
        <v>90</v>
      </c>
      <c r="AW646" s="350" t="s">
        <v>42</v>
      </c>
      <c r="AX646" s="350" t="s">
        <v>82</v>
      </c>
      <c r="AY646" s="352" t="s">
        <v>163</v>
      </c>
    </row>
    <row r="647" spans="2:51" s="350" customFormat="1" ht="13.5">
      <c r="B647" s="351"/>
      <c r="D647" s="346" t="s">
        <v>171</v>
      </c>
      <c r="E647" s="352" t="s">
        <v>5</v>
      </c>
      <c r="F647" s="353" t="s">
        <v>1052</v>
      </c>
      <c r="H647" s="354">
        <v>1.232</v>
      </c>
      <c r="L647" s="351"/>
      <c r="M647" s="409"/>
      <c r="N647" s="410"/>
      <c r="O647" s="410"/>
      <c r="P647" s="410"/>
      <c r="Q647" s="410"/>
      <c r="R647" s="410"/>
      <c r="S647" s="410"/>
      <c r="T647" s="411"/>
      <c r="AT647" s="352" t="s">
        <v>171</v>
      </c>
      <c r="AU647" s="352" t="s">
        <v>90</v>
      </c>
      <c r="AV647" s="350" t="s">
        <v>90</v>
      </c>
      <c r="AW647" s="350" t="s">
        <v>42</v>
      </c>
      <c r="AX647" s="350" t="s">
        <v>82</v>
      </c>
      <c r="AY647" s="352" t="s">
        <v>163</v>
      </c>
    </row>
    <row r="648" spans="2:51" s="355" customFormat="1" ht="13.5">
      <c r="B648" s="356"/>
      <c r="D648" s="346" t="s">
        <v>171</v>
      </c>
      <c r="E648" s="357" t="s">
        <v>5</v>
      </c>
      <c r="F648" s="358" t="s">
        <v>653</v>
      </c>
      <c r="H648" s="359">
        <v>7.73</v>
      </c>
      <c r="L648" s="356"/>
      <c r="M648" s="412"/>
      <c r="N648" s="413"/>
      <c r="O648" s="413"/>
      <c r="P648" s="413"/>
      <c r="Q648" s="413"/>
      <c r="R648" s="413"/>
      <c r="S648" s="413"/>
      <c r="T648" s="414"/>
      <c r="AT648" s="357" t="s">
        <v>171</v>
      </c>
      <c r="AU648" s="357" t="s">
        <v>90</v>
      </c>
      <c r="AV648" s="355" t="s">
        <v>93</v>
      </c>
      <c r="AW648" s="355" t="s">
        <v>42</v>
      </c>
      <c r="AX648" s="355" t="s">
        <v>82</v>
      </c>
      <c r="AY648" s="357" t="s">
        <v>163</v>
      </c>
    </row>
    <row r="649" spans="2:51" s="350" customFormat="1" ht="13.5">
      <c r="B649" s="351"/>
      <c r="D649" s="346" t="s">
        <v>171</v>
      </c>
      <c r="E649" s="352" t="s">
        <v>5</v>
      </c>
      <c r="F649" s="353" t="s">
        <v>1053</v>
      </c>
      <c r="H649" s="354">
        <v>1.401</v>
      </c>
      <c r="L649" s="351"/>
      <c r="M649" s="409"/>
      <c r="N649" s="410"/>
      <c r="O649" s="410"/>
      <c r="P649" s="410"/>
      <c r="Q649" s="410"/>
      <c r="R649" s="410"/>
      <c r="S649" s="410"/>
      <c r="T649" s="411"/>
      <c r="AT649" s="352" t="s">
        <v>171</v>
      </c>
      <c r="AU649" s="352" t="s">
        <v>90</v>
      </c>
      <c r="AV649" s="350" t="s">
        <v>90</v>
      </c>
      <c r="AW649" s="350" t="s">
        <v>42</v>
      </c>
      <c r="AX649" s="350" t="s">
        <v>82</v>
      </c>
      <c r="AY649" s="352" t="s">
        <v>163</v>
      </c>
    </row>
    <row r="650" spans="2:51" s="350" customFormat="1" ht="13.5">
      <c r="B650" s="351"/>
      <c r="D650" s="346" t="s">
        <v>171</v>
      </c>
      <c r="E650" s="352" t="s">
        <v>5</v>
      </c>
      <c r="F650" s="353" t="s">
        <v>1054</v>
      </c>
      <c r="H650" s="354">
        <v>1.232</v>
      </c>
      <c r="L650" s="351"/>
      <c r="M650" s="409"/>
      <c r="N650" s="410"/>
      <c r="O650" s="410"/>
      <c r="P650" s="410"/>
      <c r="Q650" s="410"/>
      <c r="R650" s="410"/>
      <c r="S650" s="410"/>
      <c r="T650" s="411"/>
      <c r="AT650" s="352" t="s">
        <v>171</v>
      </c>
      <c r="AU650" s="352" t="s">
        <v>90</v>
      </c>
      <c r="AV650" s="350" t="s">
        <v>90</v>
      </c>
      <c r="AW650" s="350" t="s">
        <v>42</v>
      </c>
      <c r="AX650" s="350" t="s">
        <v>82</v>
      </c>
      <c r="AY650" s="352" t="s">
        <v>163</v>
      </c>
    </row>
    <row r="651" spans="2:51" s="355" customFormat="1" ht="13.5">
      <c r="B651" s="356"/>
      <c r="D651" s="346" t="s">
        <v>171</v>
      </c>
      <c r="E651" s="357" t="s">
        <v>5</v>
      </c>
      <c r="F651" s="358" t="s">
        <v>184</v>
      </c>
      <c r="H651" s="359">
        <v>2.633</v>
      </c>
      <c r="L651" s="356"/>
      <c r="M651" s="412"/>
      <c r="N651" s="413"/>
      <c r="O651" s="413"/>
      <c r="P651" s="413"/>
      <c r="Q651" s="413"/>
      <c r="R651" s="413"/>
      <c r="S651" s="413"/>
      <c r="T651" s="414"/>
      <c r="AT651" s="357" t="s">
        <v>171</v>
      </c>
      <c r="AU651" s="357" t="s">
        <v>90</v>
      </c>
      <c r="AV651" s="355" t="s">
        <v>93</v>
      </c>
      <c r="AW651" s="355" t="s">
        <v>42</v>
      </c>
      <c r="AX651" s="355" t="s">
        <v>82</v>
      </c>
      <c r="AY651" s="357" t="s">
        <v>163</v>
      </c>
    </row>
    <row r="652" spans="2:51" s="350" customFormat="1" ht="13.5">
      <c r="B652" s="351"/>
      <c r="D652" s="346" t="s">
        <v>171</v>
      </c>
      <c r="E652" s="352" t="s">
        <v>5</v>
      </c>
      <c r="F652" s="353" t="s">
        <v>1055</v>
      </c>
      <c r="H652" s="354">
        <v>1.401</v>
      </c>
      <c r="L652" s="351"/>
      <c r="M652" s="409"/>
      <c r="N652" s="410"/>
      <c r="O652" s="410"/>
      <c r="P652" s="410"/>
      <c r="Q652" s="410"/>
      <c r="R652" s="410"/>
      <c r="S652" s="410"/>
      <c r="T652" s="411"/>
      <c r="AT652" s="352" t="s">
        <v>171</v>
      </c>
      <c r="AU652" s="352" t="s">
        <v>90</v>
      </c>
      <c r="AV652" s="350" t="s">
        <v>90</v>
      </c>
      <c r="AW652" s="350" t="s">
        <v>42</v>
      </c>
      <c r="AX652" s="350" t="s">
        <v>82</v>
      </c>
      <c r="AY652" s="352" t="s">
        <v>163</v>
      </c>
    </row>
    <row r="653" spans="2:51" s="350" customFormat="1" ht="13.5">
      <c r="B653" s="351"/>
      <c r="D653" s="346" t="s">
        <v>171</v>
      </c>
      <c r="E653" s="352" t="s">
        <v>5</v>
      </c>
      <c r="F653" s="353" t="s">
        <v>1056</v>
      </c>
      <c r="H653" s="354">
        <v>1.401</v>
      </c>
      <c r="L653" s="351"/>
      <c r="M653" s="409"/>
      <c r="N653" s="410"/>
      <c r="O653" s="410"/>
      <c r="P653" s="410"/>
      <c r="Q653" s="410"/>
      <c r="R653" s="410"/>
      <c r="S653" s="410"/>
      <c r="T653" s="411"/>
      <c r="AT653" s="352" t="s">
        <v>171</v>
      </c>
      <c r="AU653" s="352" t="s">
        <v>90</v>
      </c>
      <c r="AV653" s="350" t="s">
        <v>90</v>
      </c>
      <c r="AW653" s="350" t="s">
        <v>42</v>
      </c>
      <c r="AX653" s="350" t="s">
        <v>82</v>
      </c>
      <c r="AY653" s="352" t="s">
        <v>163</v>
      </c>
    </row>
    <row r="654" spans="2:51" s="355" customFormat="1" ht="13.5">
      <c r="B654" s="356"/>
      <c r="D654" s="346" t="s">
        <v>171</v>
      </c>
      <c r="E654" s="357" t="s">
        <v>5</v>
      </c>
      <c r="F654" s="358" t="s">
        <v>792</v>
      </c>
      <c r="H654" s="359">
        <v>2.802</v>
      </c>
      <c r="L654" s="356"/>
      <c r="M654" s="412"/>
      <c r="N654" s="413"/>
      <c r="O654" s="413"/>
      <c r="P654" s="413"/>
      <c r="Q654" s="413"/>
      <c r="R654" s="413"/>
      <c r="S654" s="413"/>
      <c r="T654" s="414"/>
      <c r="AT654" s="357" t="s">
        <v>171</v>
      </c>
      <c r="AU654" s="357" t="s">
        <v>90</v>
      </c>
      <c r="AV654" s="355" t="s">
        <v>93</v>
      </c>
      <c r="AW654" s="355" t="s">
        <v>42</v>
      </c>
      <c r="AX654" s="355" t="s">
        <v>82</v>
      </c>
      <c r="AY654" s="357" t="s">
        <v>163</v>
      </c>
    </row>
    <row r="655" spans="2:51" s="350" customFormat="1" ht="13.5">
      <c r="B655" s="351"/>
      <c r="D655" s="346" t="s">
        <v>171</v>
      </c>
      <c r="E655" s="352" t="s">
        <v>5</v>
      </c>
      <c r="F655" s="353" t="s">
        <v>1057</v>
      </c>
      <c r="H655" s="354">
        <v>1.401</v>
      </c>
      <c r="L655" s="351"/>
      <c r="M655" s="409"/>
      <c r="N655" s="410"/>
      <c r="O655" s="410"/>
      <c r="P655" s="410"/>
      <c r="Q655" s="410"/>
      <c r="R655" s="410"/>
      <c r="S655" s="410"/>
      <c r="T655" s="411"/>
      <c r="AT655" s="352" t="s">
        <v>171</v>
      </c>
      <c r="AU655" s="352" t="s">
        <v>90</v>
      </c>
      <c r="AV655" s="350" t="s">
        <v>90</v>
      </c>
      <c r="AW655" s="350" t="s">
        <v>42</v>
      </c>
      <c r="AX655" s="350" t="s">
        <v>82</v>
      </c>
      <c r="AY655" s="352" t="s">
        <v>163</v>
      </c>
    </row>
    <row r="656" spans="2:51" s="350" customFormat="1" ht="13.5">
      <c r="B656" s="351"/>
      <c r="D656" s="346" t="s">
        <v>171</v>
      </c>
      <c r="E656" s="352" t="s">
        <v>5</v>
      </c>
      <c r="F656" s="353" t="s">
        <v>1058</v>
      </c>
      <c r="H656" s="354">
        <v>1.401</v>
      </c>
      <c r="L656" s="351"/>
      <c r="M656" s="409"/>
      <c r="N656" s="410"/>
      <c r="O656" s="410"/>
      <c r="P656" s="410"/>
      <c r="Q656" s="410"/>
      <c r="R656" s="410"/>
      <c r="S656" s="410"/>
      <c r="T656" s="411"/>
      <c r="AT656" s="352" t="s">
        <v>171</v>
      </c>
      <c r="AU656" s="352" t="s">
        <v>90</v>
      </c>
      <c r="AV656" s="350" t="s">
        <v>90</v>
      </c>
      <c r="AW656" s="350" t="s">
        <v>42</v>
      </c>
      <c r="AX656" s="350" t="s">
        <v>82</v>
      </c>
      <c r="AY656" s="352" t="s">
        <v>163</v>
      </c>
    </row>
    <row r="657" spans="2:51" s="355" customFormat="1" ht="13.5">
      <c r="B657" s="356"/>
      <c r="D657" s="346" t="s">
        <v>171</v>
      </c>
      <c r="E657" s="357" t="s">
        <v>5</v>
      </c>
      <c r="F657" s="358" t="s">
        <v>963</v>
      </c>
      <c r="H657" s="359">
        <v>2.802</v>
      </c>
      <c r="L657" s="356"/>
      <c r="M657" s="412"/>
      <c r="N657" s="413"/>
      <c r="O657" s="413"/>
      <c r="P657" s="413"/>
      <c r="Q657" s="413"/>
      <c r="R657" s="413"/>
      <c r="S657" s="413"/>
      <c r="T657" s="414"/>
      <c r="AT657" s="357" t="s">
        <v>171</v>
      </c>
      <c r="AU657" s="357" t="s">
        <v>90</v>
      </c>
      <c r="AV657" s="355" t="s">
        <v>93</v>
      </c>
      <c r="AW657" s="355" t="s">
        <v>42</v>
      </c>
      <c r="AX657" s="355" t="s">
        <v>82</v>
      </c>
      <c r="AY657" s="357" t="s">
        <v>163</v>
      </c>
    </row>
    <row r="658" spans="2:51" s="360" customFormat="1" ht="13.5">
      <c r="B658" s="361"/>
      <c r="D658" s="346" t="s">
        <v>171</v>
      </c>
      <c r="E658" s="373" t="s">
        <v>5</v>
      </c>
      <c r="F658" s="374" t="s">
        <v>185</v>
      </c>
      <c r="H658" s="375">
        <v>24.23</v>
      </c>
      <c r="L658" s="361"/>
      <c r="M658" s="415"/>
      <c r="N658" s="416"/>
      <c r="O658" s="416"/>
      <c r="P658" s="416"/>
      <c r="Q658" s="416"/>
      <c r="R658" s="416"/>
      <c r="S658" s="416"/>
      <c r="T658" s="417"/>
      <c r="AT658" s="418" t="s">
        <v>171</v>
      </c>
      <c r="AU658" s="418" t="s">
        <v>90</v>
      </c>
      <c r="AV658" s="360" t="s">
        <v>96</v>
      </c>
      <c r="AW658" s="360" t="s">
        <v>42</v>
      </c>
      <c r="AX658" s="360" t="s">
        <v>44</v>
      </c>
      <c r="AY658" s="418" t="s">
        <v>163</v>
      </c>
    </row>
    <row r="659" spans="2:63" s="330" customFormat="1" ht="29.85" customHeight="1">
      <c r="B659" s="331"/>
      <c r="D659" s="335" t="s">
        <v>81</v>
      </c>
      <c r="E659" s="336" t="s">
        <v>548</v>
      </c>
      <c r="F659" s="336" t="s">
        <v>549</v>
      </c>
      <c r="J659" s="337">
        <f>BK659</f>
        <v>0</v>
      </c>
      <c r="L659" s="331"/>
      <c r="M659" s="395"/>
      <c r="N659" s="396"/>
      <c r="O659" s="396"/>
      <c r="P659" s="397">
        <f>SUM(P660:P823)</f>
        <v>0</v>
      </c>
      <c r="Q659" s="396"/>
      <c r="R659" s="397">
        <f>SUM(R660:R823)</f>
        <v>0.13982999999999998</v>
      </c>
      <c r="S659" s="396"/>
      <c r="T659" s="398">
        <f>SUM(T660:T823)</f>
        <v>0.0288982</v>
      </c>
      <c r="AR659" s="332" t="s">
        <v>90</v>
      </c>
      <c r="AT659" s="399" t="s">
        <v>81</v>
      </c>
      <c r="AU659" s="399" t="s">
        <v>44</v>
      </c>
      <c r="AY659" s="332" t="s">
        <v>163</v>
      </c>
      <c r="BK659" s="400">
        <f>SUM(BK660:BK823)</f>
        <v>0</v>
      </c>
    </row>
    <row r="660" spans="2:65" s="267" customFormat="1" ht="22.5" customHeight="1">
      <c r="B660" s="268"/>
      <c r="C660" s="338" t="s">
        <v>540</v>
      </c>
      <c r="D660" s="338" t="s">
        <v>165</v>
      </c>
      <c r="E660" s="339" t="s">
        <v>551</v>
      </c>
      <c r="F660" s="340" t="s">
        <v>552</v>
      </c>
      <c r="G660" s="341" t="s">
        <v>188</v>
      </c>
      <c r="H660" s="342">
        <v>93.22</v>
      </c>
      <c r="I660" s="107"/>
      <c r="J660" s="343">
        <f>ROUND(I660*H660,2)</f>
        <v>0</v>
      </c>
      <c r="K660" s="340" t="s">
        <v>169</v>
      </c>
      <c r="L660" s="268"/>
      <c r="M660" s="401" t="s">
        <v>5</v>
      </c>
      <c r="N660" s="402" t="s">
        <v>53</v>
      </c>
      <c r="O660" s="269"/>
      <c r="P660" s="403">
        <f>O660*H660</f>
        <v>0</v>
      </c>
      <c r="Q660" s="403">
        <v>0</v>
      </c>
      <c r="R660" s="403">
        <f>Q660*H660</f>
        <v>0</v>
      </c>
      <c r="S660" s="403">
        <v>0</v>
      </c>
      <c r="T660" s="404">
        <f>S660*H660</f>
        <v>0</v>
      </c>
      <c r="AR660" s="386" t="s">
        <v>333</v>
      </c>
      <c r="AT660" s="386" t="s">
        <v>165</v>
      </c>
      <c r="AU660" s="386" t="s">
        <v>90</v>
      </c>
      <c r="AY660" s="386" t="s">
        <v>163</v>
      </c>
      <c r="BE660" s="405">
        <f>IF(N660="základní",J660,0)</f>
        <v>0</v>
      </c>
      <c r="BF660" s="405">
        <f>IF(N660="snížená",J660,0)</f>
        <v>0</v>
      </c>
      <c r="BG660" s="405">
        <f>IF(N660="zákl. přenesená",J660,0)</f>
        <v>0</v>
      </c>
      <c r="BH660" s="405">
        <f>IF(N660="sníž. přenesená",J660,0)</f>
        <v>0</v>
      </c>
      <c r="BI660" s="405">
        <f>IF(N660="nulová",J660,0)</f>
        <v>0</v>
      </c>
      <c r="BJ660" s="386" t="s">
        <v>44</v>
      </c>
      <c r="BK660" s="405">
        <f>ROUND(I660*H660,2)</f>
        <v>0</v>
      </c>
      <c r="BL660" s="386" t="s">
        <v>333</v>
      </c>
      <c r="BM660" s="386" t="s">
        <v>1103</v>
      </c>
    </row>
    <row r="661" spans="2:51" s="344" customFormat="1" ht="13.5">
      <c r="B661" s="345"/>
      <c r="D661" s="346" t="s">
        <v>171</v>
      </c>
      <c r="E661" s="347" t="s">
        <v>5</v>
      </c>
      <c r="F661" s="348" t="s">
        <v>172</v>
      </c>
      <c r="H661" s="349" t="s">
        <v>5</v>
      </c>
      <c r="L661" s="345"/>
      <c r="M661" s="406"/>
      <c r="N661" s="407"/>
      <c r="O661" s="407"/>
      <c r="P661" s="407"/>
      <c r="Q661" s="407"/>
      <c r="R661" s="407"/>
      <c r="S661" s="407"/>
      <c r="T661" s="408"/>
      <c r="AT661" s="349" t="s">
        <v>171</v>
      </c>
      <c r="AU661" s="349" t="s">
        <v>90</v>
      </c>
      <c r="AV661" s="344" t="s">
        <v>44</v>
      </c>
      <c r="AW661" s="344" t="s">
        <v>42</v>
      </c>
      <c r="AX661" s="344" t="s">
        <v>82</v>
      </c>
      <c r="AY661" s="349" t="s">
        <v>163</v>
      </c>
    </row>
    <row r="662" spans="2:51" s="344" customFormat="1" ht="13.5">
      <c r="B662" s="345"/>
      <c r="D662" s="346" t="s">
        <v>171</v>
      </c>
      <c r="E662" s="347" t="s">
        <v>5</v>
      </c>
      <c r="F662" s="348" t="s">
        <v>554</v>
      </c>
      <c r="H662" s="349" t="s">
        <v>5</v>
      </c>
      <c r="L662" s="345"/>
      <c r="M662" s="406"/>
      <c r="N662" s="407"/>
      <c r="O662" s="407"/>
      <c r="P662" s="407"/>
      <c r="Q662" s="407"/>
      <c r="R662" s="407"/>
      <c r="S662" s="407"/>
      <c r="T662" s="408"/>
      <c r="AT662" s="349" t="s">
        <v>171</v>
      </c>
      <c r="AU662" s="349" t="s">
        <v>90</v>
      </c>
      <c r="AV662" s="344" t="s">
        <v>44</v>
      </c>
      <c r="AW662" s="344" t="s">
        <v>42</v>
      </c>
      <c r="AX662" s="344" t="s">
        <v>82</v>
      </c>
      <c r="AY662" s="349" t="s">
        <v>163</v>
      </c>
    </row>
    <row r="663" spans="2:51" s="350" customFormat="1" ht="13.5">
      <c r="B663" s="351"/>
      <c r="D663" s="346" t="s">
        <v>171</v>
      </c>
      <c r="E663" s="352" t="s">
        <v>5</v>
      </c>
      <c r="F663" s="353" t="s">
        <v>1104</v>
      </c>
      <c r="H663" s="354">
        <v>5.04</v>
      </c>
      <c r="L663" s="351"/>
      <c r="M663" s="409"/>
      <c r="N663" s="410"/>
      <c r="O663" s="410"/>
      <c r="P663" s="410"/>
      <c r="Q663" s="410"/>
      <c r="R663" s="410"/>
      <c r="S663" s="410"/>
      <c r="T663" s="411"/>
      <c r="AT663" s="352" t="s">
        <v>171</v>
      </c>
      <c r="AU663" s="352" t="s">
        <v>90</v>
      </c>
      <c r="AV663" s="350" t="s">
        <v>90</v>
      </c>
      <c r="AW663" s="350" t="s">
        <v>42</v>
      </c>
      <c r="AX663" s="350" t="s">
        <v>82</v>
      </c>
      <c r="AY663" s="352" t="s">
        <v>163</v>
      </c>
    </row>
    <row r="664" spans="2:51" s="350" customFormat="1" ht="13.5">
      <c r="B664" s="351"/>
      <c r="D664" s="346" t="s">
        <v>171</v>
      </c>
      <c r="E664" s="352" t="s">
        <v>5</v>
      </c>
      <c r="F664" s="353" t="s">
        <v>1105</v>
      </c>
      <c r="H664" s="354">
        <v>5.39</v>
      </c>
      <c r="L664" s="351"/>
      <c r="M664" s="409"/>
      <c r="N664" s="410"/>
      <c r="O664" s="410"/>
      <c r="P664" s="410"/>
      <c r="Q664" s="410"/>
      <c r="R664" s="410"/>
      <c r="S664" s="410"/>
      <c r="T664" s="411"/>
      <c r="AT664" s="352" t="s">
        <v>171</v>
      </c>
      <c r="AU664" s="352" t="s">
        <v>90</v>
      </c>
      <c r="AV664" s="350" t="s">
        <v>90</v>
      </c>
      <c r="AW664" s="350" t="s">
        <v>42</v>
      </c>
      <c r="AX664" s="350" t="s">
        <v>82</v>
      </c>
      <c r="AY664" s="352" t="s">
        <v>163</v>
      </c>
    </row>
    <row r="665" spans="2:51" s="350" customFormat="1" ht="13.5">
      <c r="B665" s="351"/>
      <c r="D665" s="346" t="s">
        <v>171</v>
      </c>
      <c r="E665" s="352" t="s">
        <v>5</v>
      </c>
      <c r="F665" s="353" t="s">
        <v>1106</v>
      </c>
      <c r="H665" s="354">
        <v>5.39</v>
      </c>
      <c r="L665" s="351"/>
      <c r="M665" s="409"/>
      <c r="N665" s="410"/>
      <c r="O665" s="410"/>
      <c r="P665" s="410"/>
      <c r="Q665" s="410"/>
      <c r="R665" s="410"/>
      <c r="S665" s="410"/>
      <c r="T665" s="411"/>
      <c r="AT665" s="352" t="s">
        <v>171</v>
      </c>
      <c r="AU665" s="352" t="s">
        <v>90</v>
      </c>
      <c r="AV665" s="350" t="s">
        <v>90</v>
      </c>
      <c r="AW665" s="350" t="s">
        <v>42</v>
      </c>
      <c r="AX665" s="350" t="s">
        <v>82</v>
      </c>
      <c r="AY665" s="352" t="s">
        <v>163</v>
      </c>
    </row>
    <row r="666" spans="2:51" s="350" customFormat="1" ht="13.5">
      <c r="B666" s="351"/>
      <c r="D666" s="346" t="s">
        <v>171</v>
      </c>
      <c r="E666" s="352" t="s">
        <v>5</v>
      </c>
      <c r="F666" s="353" t="s">
        <v>1107</v>
      </c>
      <c r="H666" s="354">
        <v>5.39</v>
      </c>
      <c r="L666" s="351"/>
      <c r="M666" s="409"/>
      <c r="N666" s="410"/>
      <c r="O666" s="410"/>
      <c r="P666" s="410"/>
      <c r="Q666" s="410"/>
      <c r="R666" s="410"/>
      <c r="S666" s="410"/>
      <c r="T666" s="411"/>
      <c r="AT666" s="352" t="s">
        <v>171</v>
      </c>
      <c r="AU666" s="352" t="s">
        <v>90</v>
      </c>
      <c r="AV666" s="350" t="s">
        <v>90</v>
      </c>
      <c r="AW666" s="350" t="s">
        <v>42</v>
      </c>
      <c r="AX666" s="350" t="s">
        <v>82</v>
      </c>
      <c r="AY666" s="352" t="s">
        <v>163</v>
      </c>
    </row>
    <row r="667" spans="2:51" s="350" customFormat="1" ht="13.5">
      <c r="B667" s="351"/>
      <c r="D667" s="346" t="s">
        <v>171</v>
      </c>
      <c r="E667" s="352" t="s">
        <v>5</v>
      </c>
      <c r="F667" s="353" t="s">
        <v>1108</v>
      </c>
      <c r="H667" s="354">
        <v>5.39</v>
      </c>
      <c r="L667" s="351"/>
      <c r="M667" s="409"/>
      <c r="N667" s="410"/>
      <c r="O667" s="410"/>
      <c r="P667" s="410"/>
      <c r="Q667" s="410"/>
      <c r="R667" s="410"/>
      <c r="S667" s="410"/>
      <c r="T667" s="411"/>
      <c r="AT667" s="352" t="s">
        <v>171</v>
      </c>
      <c r="AU667" s="352" t="s">
        <v>90</v>
      </c>
      <c r="AV667" s="350" t="s">
        <v>90</v>
      </c>
      <c r="AW667" s="350" t="s">
        <v>42</v>
      </c>
      <c r="AX667" s="350" t="s">
        <v>82</v>
      </c>
      <c r="AY667" s="352" t="s">
        <v>163</v>
      </c>
    </row>
    <row r="668" spans="2:51" s="350" customFormat="1" ht="13.5">
      <c r="B668" s="351"/>
      <c r="D668" s="346" t="s">
        <v>171</v>
      </c>
      <c r="E668" s="352" t="s">
        <v>5</v>
      </c>
      <c r="F668" s="353" t="s">
        <v>1109</v>
      </c>
      <c r="H668" s="354">
        <v>5.19</v>
      </c>
      <c r="L668" s="351"/>
      <c r="M668" s="409"/>
      <c r="N668" s="410"/>
      <c r="O668" s="410"/>
      <c r="P668" s="410"/>
      <c r="Q668" s="410"/>
      <c r="R668" s="410"/>
      <c r="S668" s="410"/>
      <c r="T668" s="411"/>
      <c r="AT668" s="352" t="s">
        <v>171</v>
      </c>
      <c r="AU668" s="352" t="s">
        <v>90</v>
      </c>
      <c r="AV668" s="350" t="s">
        <v>90</v>
      </c>
      <c r="AW668" s="350" t="s">
        <v>42</v>
      </c>
      <c r="AX668" s="350" t="s">
        <v>82</v>
      </c>
      <c r="AY668" s="352" t="s">
        <v>163</v>
      </c>
    </row>
    <row r="669" spans="2:51" s="355" customFormat="1" ht="13.5">
      <c r="B669" s="356"/>
      <c r="D669" s="346" t="s">
        <v>171</v>
      </c>
      <c r="E669" s="357" t="s">
        <v>5</v>
      </c>
      <c r="F669" s="358" t="s">
        <v>179</v>
      </c>
      <c r="H669" s="359">
        <v>31.79</v>
      </c>
      <c r="L669" s="356"/>
      <c r="M669" s="412"/>
      <c r="N669" s="413"/>
      <c r="O669" s="413"/>
      <c r="P669" s="413"/>
      <c r="Q669" s="413"/>
      <c r="R669" s="413"/>
      <c r="S669" s="413"/>
      <c r="T669" s="414"/>
      <c r="AT669" s="357" t="s">
        <v>171</v>
      </c>
      <c r="AU669" s="357" t="s">
        <v>90</v>
      </c>
      <c r="AV669" s="355" t="s">
        <v>93</v>
      </c>
      <c r="AW669" s="355" t="s">
        <v>42</v>
      </c>
      <c r="AX669" s="355" t="s">
        <v>82</v>
      </c>
      <c r="AY669" s="357" t="s">
        <v>163</v>
      </c>
    </row>
    <row r="670" spans="2:51" s="350" customFormat="1" ht="13.5">
      <c r="B670" s="351"/>
      <c r="D670" s="346" t="s">
        <v>171</v>
      </c>
      <c r="E670" s="352" t="s">
        <v>5</v>
      </c>
      <c r="F670" s="353" t="s">
        <v>1110</v>
      </c>
      <c r="H670" s="354">
        <v>5.39</v>
      </c>
      <c r="L670" s="351"/>
      <c r="M670" s="409"/>
      <c r="N670" s="410"/>
      <c r="O670" s="410"/>
      <c r="P670" s="410"/>
      <c r="Q670" s="410"/>
      <c r="R670" s="410"/>
      <c r="S670" s="410"/>
      <c r="T670" s="411"/>
      <c r="AT670" s="352" t="s">
        <v>171</v>
      </c>
      <c r="AU670" s="352" t="s">
        <v>90</v>
      </c>
      <c r="AV670" s="350" t="s">
        <v>90</v>
      </c>
      <c r="AW670" s="350" t="s">
        <v>42</v>
      </c>
      <c r="AX670" s="350" t="s">
        <v>82</v>
      </c>
      <c r="AY670" s="352" t="s">
        <v>163</v>
      </c>
    </row>
    <row r="671" spans="2:51" s="350" customFormat="1" ht="13.5">
      <c r="B671" s="351"/>
      <c r="D671" s="346" t="s">
        <v>171</v>
      </c>
      <c r="E671" s="352" t="s">
        <v>5</v>
      </c>
      <c r="F671" s="353" t="s">
        <v>1111</v>
      </c>
      <c r="H671" s="354">
        <v>5.39</v>
      </c>
      <c r="L671" s="351"/>
      <c r="M671" s="409"/>
      <c r="N671" s="410"/>
      <c r="O671" s="410"/>
      <c r="P671" s="410"/>
      <c r="Q671" s="410"/>
      <c r="R671" s="410"/>
      <c r="S671" s="410"/>
      <c r="T671" s="411"/>
      <c r="AT671" s="352" t="s">
        <v>171</v>
      </c>
      <c r="AU671" s="352" t="s">
        <v>90</v>
      </c>
      <c r="AV671" s="350" t="s">
        <v>90</v>
      </c>
      <c r="AW671" s="350" t="s">
        <v>42</v>
      </c>
      <c r="AX671" s="350" t="s">
        <v>82</v>
      </c>
      <c r="AY671" s="352" t="s">
        <v>163</v>
      </c>
    </row>
    <row r="672" spans="2:51" s="350" customFormat="1" ht="13.5">
      <c r="B672" s="351"/>
      <c r="D672" s="346" t="s">
        <v>171</v>
      </c>
      <c r="E672" s="352" t="s">
        <v>5</v>
      </c>
      <c r="F672" s="353" t="s">
        <v>1112</v>
      </c>
      <c r="H672" s="354">
        <v>4.74</v>
      </c>
      <c r="L672" s="351"/>
      <c r="M672" s="409"/>
      <c r="N672" s="410"/>
      <c r="O672" s="410"/>
      <c r="P672" s="410"/>
      <c r="Q672" s="410"/>
      <c r="R672" s="410"/>
      <c r="S672" s="410"/>
      <c r="T672" s="411"/>
      <c r="AT672" s="352" t="s">
        <v>171</v>
      </c>
      <c r="AU672" s="352" t="s">
        <v>90</v>
      </c>
      <c r="AV672" s="350" t="s">
        <v>90</v>
      </c>
      <c r="AW672" s="350" t="s">
        <v>42</v>
      </c>
      <c r="AX672" s="350" t="s">
        <v>82</v>
      </c>
      <c r="AY672" s="352" t="s">
        <v>163</v>
      </c>
    </row>
    <row r="673" spans="2:51" s="350" customFormat="1" ht="13.5">
      <c r="B673" s="351"/>
      <c r="D673" s="346" t="s">
        <v>171</v>
      </c>
      <c r="E673" s="352" t="s">
        <v>5</v>
      </c>
      <c r="F673" s="353" t="s">
        <v>1113</v>
      </c>
      <c r="H673" s="354">
        <v>4.74</v>
      </c>
      <c r="L673" s="351"/>
      <c r="M673" s="409"/>
      <c r="N673" s="410"/>
      <c r="O673" s="410"/>
      <c r="P673" s="410"/>
      <c r="Q673" s="410"/>
      <c r="R673" s="410"/>
      <c r="S673" s="410"/>
      <c r="T673" s="411"/>
      <c r="AT673" s="352" t="s">
        <v>171</v>
      </c>
      <c r="AU673" s="352" t="s">
        <v>90</v>
      </c>
      <c r="AV673" s="350" t="s">
        <v>90</v>
      </c>
      <c r="AW673" s="350" t="s">
        <v>42</v>
      </c>
      <c r="AX673" s="350" t="s">
        <v>82</v>
      </c>
      <c r="AY673" s="352" t="s">
        <v>163</v>
      </c>
    </row>
    <row r="674" spans="2:51" s="350" customFormat="1" ht="13.5">
      <c r="B674" s="351"/>
      <c r="D674" s="346" t="s">
        <v>171</v>
      </c>
      <c r="E674" s="352" t="s">
        <v>5</v>
      </c>
      <c r="F674" s="353" t="s">
        <v>1114</v>
      </c>
      <c r="H674" s="354">
        <v>4.74</v>
      </c>
      <c r="L674" s="351"/>
      <c r="M674" s="409"/>
      <c r="N674" s="410"/>
      <c r="O674" s="410"/>
      <c r="P674" s="410"/>
      <c r="Q674" s="410"/>
      <c r="R674" s="410"/>
      <c r="S674" s="410"/>
      <c r="T674" s="411"/>
      <c r="AT674" s="352" t="s">
        <v>171</v>
      </c>
      <c r="AU674" s="352" t="s">
        <v>90</v>
      </c>
      <c r="AV674" s="350" t="s">
        <v>90</v>
      </c>
      <c r="AW674" s="350" t="s">
        <v>42</v>
      </c>
      <c r="AX674" s="350" t="s">
        <v>82</v>
      </c>
      <c r="AY674" s="352" t="s">
        <v>163</v>
      </c>
    </row>
    <row r="675" spans="2:51" s="350" customFormat="1" ht="13.5">
      <c r="B675" s="351"/>
      <c r="D675" s="346" t="s">
        <v>171</v>
      </c>
      <c r="E675" s="352" t="s">
        <v>5</v>
      </c>
      <c r="F675" s="353" t="s">
        <v>1115</v>
      </c>
      <c r="H675" s="354">
        <v>4.74</v>
      </c>
      <c r="L675" s="351"/>
      <c r="M675" s="409"/>
      <c r="N675" s="410"/>
      <c r="O675" s="410"/>
      <c r="P675" s="410"/>
      <c r="Q675" s="410"/>
      <c r="R675" s="410"/>
      <c r="S675" s="410"/>
      <c r="T675" s="411"/>
      <c r="AT675" s="352" t="s">
        <v>171</v>
      </c>
      <c r="AU675" s="352" t="s">
        <v>90</v>
      </c>
      <c r="AV675" s="350" t="s">
        <v>90</v>
      </c>
      <c r="AW675" s="350" t="s">
        <v>42</v>
      </c>
      <c r="AX675" s="350" t="s">
        <v>82</v>
      </c>
      <c r="AY675" s="352" t="s">
        <v>163</v>
      </c>
    </row>
    <row r="676" spans="2:51" s="355" customFormat="1" ht="13.5">
      <c r="B676" s="356"/>
      <c r="D676" s="346" t="s">
        <v>171</v>
      </c>
      <c r="E676" s="357" t="s">
        <v>5</v>
      </c>
      <c r="F676" s="358" t="s">
        <v>653</v>
      </c>
      <c r="H676" s="359">
        <v>29.74</v>
      </c>
      <c r="L676" s="356"/>
      <c r="M676" s="412"/>
      <c r="N676" s="413"/>
      <c r="O676" s="413"/>
      <c r="P676" s="413"/>
      <c r="Q676" s="413"/>
      <c r="R676" s="413"/>
      <c r="S676" s="413"/>
      <c r="T676" s="414"/>
      <c r="AT676" s="357" t="s">
        <v>171</v>
      </c>
      <c r="AU676" s="357" t="s">
        <v>90</v>
      </c>
      <c r="AV676" s="355" t="s">
        <v>93</v>
      </c>
      <c r="AW676" s="355" t="s">
        <v>42</v>
      </c>
      <c r="AX676" s="355" t="s">
        <v>82</v>
      </c>
      <c r="AY676" s="357" t="s">
        <v>163</v>
      </c>
    </row>
    <row r="677" spans="2:51" s="350" customFormat="1" ht="13.5">
      <c r="B677" s="351"/>
      <c r="D677" s="346" t="s">
        <v>171</v>
      </c>
      <c r="E677" s="352" t="s">
        <v>5</v>
      </c>
      <c r="F677" s="353" t="s">
        <v>1116</v>
      </c>
      <c r="H677" s="354">
        <v>5.39</v>
      </c>
      <c r="L677" s="351"/>
      <c r="M677" s="409"/>
      <c r="N677" s="410"/>
      <c r="O677" s="410"/>
      <c r="P677" s="410"/>
      <c r="Q677" s="410"/>
      <c r="R677" s="410"/>
      <c r="S677" s="410"/>
      <c r="T677" s="411"/>
      <c r="AT677" s="352" t="s">
        <v>171</v>
      </c>
      <c r="AU677" s="352" t="s">
        <v>90</v>
      </c>
      <c r="AV677" s="350" t="s">
        <v>90</v>
      </c>
      <c r="AW677" s="350" t="s">
        <v>42</v>
      </c>
      <c r="AX677" s="350" t="s">
        <v>82</v>
      </c>
      <c r="AY677" s="352" t="s">
        <v>163</v>
      </c>
    </row>
    <row r="678" spans="2:51" s="350" customFormat="1" ht="13.5">
      <c r="B678" s="351"/>
      <c r="D678" s="346" t="s">
        <v>171</v>
      </c>
      <c r="E678" s="352" t="s">
        <v>5</v>
      </c>
      <c r="F678" s="353" t="s">
        <v>1117</v>
      </c>
      <c r="H678" s="354">
        <v>4.74</v>
      </c>
      <c r="L678" s="351"/>
      <c r="M678" s="409"/>
      <c r="N678" s="410"/>
      <c r="O678" s="410"/>
      <c r="P678" s="410"/>
      <c r="Q678" s="410"/>
      <c r="R678" s="410"/>
      <c r="S678" s="410"/>
      <c r="T678" s="411"/>
      <c r="AT678" s="352" t="s">
        <v>171</v>
      </c>
      <c r="AU678" s="352" t="s">
        <v>90</v>
      </c>
      <c r="AV678" s="350" t="s">
        <v>90</v>
      </c>
      <c r="AW678" s="350" t="s">
        <v>42</v>
      </c>
      <c r="AX678" s="350" t="s">
        <v>82</v>
      </c>
      <c r="AY678" s="352" t="s">
        <v>163</v>
      </c>
    </row>
    <row r="679" spans="2:51" s="355" customFormat="1" ht="13.5">
      <c r="B679" s="356"/>
      <c r="D679" s="346" t="s">
        <v>171</v>
      </c>
      <c r="E679" s="357" t="s">
        <v>5</v>
      </c>
      <c r="F679" s="358" t="s">
        <v>184</v>
      </c>
      <c r="H679" s="359">
        <v>10.13</v>
      </c>
      <c r="L679" s="356"/>
      <c r="M679" s="412"/>
      <c r="N679" s="413"/>
      <c r="O679" s="413"/>
      <c r="P679" s="413"/>
      <c r="Q679" s="413"/>
      <c r="R679" s="413"/>
      <c r="S679" s="413"/>
      <c r="T679" s="414"/>
      <c r="AT679" s="357" t="s">
        <v>171</v>
      </c>
      <c r="AU679" s="357" t="s">
        <v>90</v>
      </c>
      <c r="AV679" s="355" t="s">
        <v>93</v>
      </c>
      <c r="AW679" s="355" t="s">
        <v>42</v>
      </c>
      <c r="AX679" s="355" t="s">
        <v>82</v>
      </c>
      <c r="AY679" s="357" t="s">
        <v>163</v>
      </c>
    </row>
    <row r="680" spans="2:51" s="350" customFormat="1" ht="13.5">
      <c r="B680" s="351"/>
      <c r="D680" s="346" t="s">
        <v>171</v>
      </c>
      <c r="E680" s="352" t="s">
        <v>5</v>
      </c>
      <c r="F680" s="353" t="s">
        <v>1118</v>
      </c>
      <c r="H680" s="354">
        <v>5.39</v>
      </c>
      <c r="L680" s="351"/>
      <c r="M680" s="409"/>
      <c r="N680" s="410"/>
      <c r="O680" s="410"/>
      <c r="P680" s="410"/>
      <c r="Q680" s="410"/>
      <c r="R680" s="410"/>
      <c r="S680" s="410"/>
      <c r="T680" s="411"/>
      <c r="AT680" s="352" t="s">
        <v>171</v>
      </c>
      <c r="AU680" s="352" t="s">
        <v>90</v>
      </c>
      <c r="AV680" s="350" t="s">
        <v>90</v>
      </c>
      <c r="AW680" s="350" t="s">
        <v>42</v>
      </c>
      <c r="AX680" s="350" t="s">
        <v>82</v>
      </c>
      <c r="AY680" s="352" t="s">
        <v>163</v>
      </c>
    </row>
    <row r="681" spans="2:51" s="350" customFormat="1" ht="13.5">
      <c r="B681" s="351"/>
      <c r="D681" s="346" t="s">
        <v>171</v>
      </c>
      <c r="E681" s="352" t="s">
        <v>5</v>
      </c>
      <c r="F681" s="353" t="s">
        <v>1119</v>
      </c>
      <c r="H681" s="354">
        <v>5.39</v>
      </c>
      <c r="L681" s="351"/>
      <c r="M681" s="409"/>
      <c r="N681" s="410"/>
      <c r="O681" s="410"/>
      <c r="P681" s="410"/>
      <c r="Q681" s="410"/>
      <c r="R681" s="410"/>
      <c r="S681" s="410"/>
      <c r="T681" s="411"/>
      <c r="AT681" s="352" t="s">
        <v>171</v>
      </c>
      <c r="AU681" s="352" t="s">
        <v>90</v>
      </c>
      <c r="AV681" s="350" t="s">
        <v>90</v>
      </c>
      <c r="AW681" s="350" t="s">
        <v>42</v>
      </c>
      <c r="AX681" s="350" t="s">
        <v>82</v>
      </c>
      <c r="AY681" s="352" t="s">
        <v>163</v>
      </c>
    </row>
    <row r="682" spans="2:51" s="355" customFormat="1" ht="13.5">
      <c r="B682" s="356"/>
      <c r="D682" s="346" t="s">
        <v>171</v>
      </c>
      <c r="E682" s="357" t="s">
        <v>5</v>
      </c>
      <c r="F682" s="358" t="s">
        <v>792</v>
      </c>
      <c r="H682" s="359">
        <v>10.78</v>
      </c>
      <c r="L682" s="356"/>
      <c r="M682" s="412"/>
      <c r="N682" s="413"/>
      <c r="O682" s="413"/>
      <c r="P682" s="413"/>
      <c r="Q682" s="413"/>
      <c r="R682" s="413"/>
      <c r="S682" s="413"/>
      <c r="T682" s="414"/>
      <c r="AT682" s="357" t="s">
        <v>171</v>
      </c>
      <c r="AU682" s="357" t="s">
        <v>90</v>
      </c>
      <c r="AV682" s="355" t="s">
        <v>93</v>
      </c>
      <c r="AW682" s="355" t="s">
        <v>42</v>
      </c>
      <c r="AX682" s="355" t="s">
        <v>82</v>
      </c>
      <c r="AY682" s="357" t="s">
        <v>163</v>
      </c>
    </row>
    <row r="683" spans="2:51" s="350" customFormat="1" ht="13.5">
      <c r="B683" s="351"/>
      <c r="D683" s="346" t="s">
        <v>171</v>
      </c>
      <c r="E683" s="352" t="s">
        <v>5</v>
      </c>
      <c r="F683" s="353" t="s">
        <v>1120</v>
      </c>
      <c r="H683" s="354">
        <v>5.39</v>
      </c>
      <c r="L683" s="351"/>
      <c r="M683" s="409"/>
      <c r="N683" s="410"/>
      <c r="O683" s="410"/>
      <c r="P683" s="410"/>
      <c r="Q683" s="410"/>
      <c r="R683" s="410"/>
      <c r="S683" s="410"/>
      <c r="T683" s="411"/>
      <c r="AT683" s="352" t="s">
        <v>171</v>
      </c>
      <c r="AU683" s="352" t="s">
        <v>90</v>
      </c>
      <c r="AV683" s="350" t="s">
        <v>90</v>
      </c>
      <c r="AW683" s="350" t="s">
        <v>42</v>
      </c>
      <c r="AX683" s="350" t="s">
        <v>82</v>
      </c>
      <c r="AY683" s="352" t="s">
        <v>163</v>
      </c>
    </row>
    <row r="684" spans="2:51" s="350" customFormat="1" ht="13.5">
      <c r="B684" s="351"/>
      <c r="D684" s="346" t="s">
        <v>171</v>
      </c>
      <c r="E684" s="352" t="s">
        <v>5</v>
      </c>
      <c r="F684" s="353" t="s">
        <v>1121</v>
      </c>
      <c r="H684" s="354">
        <v>5.39</v>
      </c>
      <c r="L684" s="351"/>
      <c r="M684" s="409"/>
      <c r="N684" s="410"/>
      <c r="O684" s="410"/>
      <c r="P684" s="410"/>
      <c r="Q684" s="410"/>
      <c r="R684" s="410"/>
      <c r="S684" s="410"/>
      <c r="T684" s="411"/>
      <c r="AT684" s="352" t="s">
        <v>171</v>
      </c>
      <c r="AU684" s="352" t="s">
        <v>90</v>
      </c>
      <c r="AV684" s="350" t="s">
        <v>90</v>
      </c>
      <c r="AW684" s="350" t="s">
        <v>42</v>
      </c>
      <c r="AX684" s="350" t="s">
        <v>82</v>
      </c>
      <c r="AY684" s="352" t="s">
        <v>163</v>
      </c>
    </row>
    <row r="685" spans="2:51" s="355" customFormat="1" ht="13.5">
      <c r="B685" s="356"/>
      <c r="D685" s="346" t="s">
        <v>171</v>
      </c>
      <c r="E685" s="357" t="s">
        <v>5</v>
      </c>
      <c r="F685" s="358" t="s">
        <v>963</v>
      </c>
      <c r="H685" s="359">
        <v>10.78</v>
      </c>
      <c r="L685" s="356"/>
      <c r="M685" s="412"/>
      <c r="N685" s="413"/>
      <c r="O685" s="413"/>
      <c r="P685" s="413"/>
      <c r="Q685" s="413"/>
      <c r="R685" s="413"/>
      <c r="S685" s="413"/>
      <c r="T685" s="414"/>
      <c r="AT685" s="357" t="s">
        <v>171</v>
      </c>
      <c r="AU685" s="357" t="s">
        <v>90</v>
      </c>
      <c r="AV685" s="355" t="s">
        <v>93</v>
      </c>
      <c r="AW685" s="355" t="s">
        <v>42</v>
      </c>
      <c r="AX685" s="355" t="s">
        <v>82</v>
      </c>
      <c r="AY685" s="357" t="s">
        <v>163</v>
      </c>
    </row>
    <row r="686" spans="2:51" s="360" customFormat="1" ht="13.5">
      <c r="B686" s="361"/>
      <c r="D686" s="362" t="s">
        <v>171</v>
      </c>
      <c r="E686" s="363" t="s">
        <v>5</v>
      </c>
      <c r="F686" s="364" t="s">
        <v>185</v>
      </c>
      <c r="H686" s="365">
        <v>93.22</v>
      </c>
      <c r="L686" s="361"/>
      <c r="M686" s="415"/>
      <c r="N686" s="416"/>
      <c r="O686" s="416"/>
      <c r="P686" s="416"/>
      <c r="Q686" s="416"/>
      <c r="R686" s="416"/>
      <c r="S686" s="416"/>
      <c r="T686" s="417"/>
      <c r="AT686" s="418" t="s">
        <v>171</v>
      </c>
      <c r="AU686" s="418" t="s">
        <v>90</v>
      </c>
      <c r="AV686" s="360" t="s">
        <v>96</v>
      </c>
      <c r="AW686" s="360" t="s">
        <v>42</v>
      </c>
      <c r="AX686" s="360" t="s">
        <v>44</v>
      </c>
      <c r="AY686" s="418" t="s">
        <v>163</v>
      </c>
    </row>
    <row r="687" spans="2:65" s="267" customFormat="1" ht="22.5" customHeight="1">
      <c r="B687" s="268"/>
      <c r="C687" s="338" t="s">
        <v>544</v>
      </c>
      <c r="D687" s="338" t="s">
        <v>165</v>
      </c>
      <c r="E687" s="339" t="s">
        <v>574</v>
      </c>
      <c r="F687" s="340" t="s">
        <v>575</v>
      </c>
      <c r="G687" s="341" t="s">
        <v>188</v>
      </c>
      <c r="H687" s="342">
        <v>93.22</v>
      </c>
      <c r="I687" s="107"/>
      <c r="J687" s="343">
        <f>ROUND(I687*H687,2)</f>
        <v>0</v>
      </c>
      <c r="K687" s="340" t="s">
        <v>169</v>
      </c>
      <c r="L687" s="268"/>
      <c r="M687" s="401" t="s">
        <v>5</v>
      </c>
      <c r="N687" s="402" t="s">
        <v>53</v>
      </c>
      <c r="O687" s="269"/>
      <c r="P687" s="403">
        <f>O687*H687</f>
        <v>0</v>
      </c>
      <c r="Q687" s="403">
        <v>0.001</v>
      </c>
      <c r="R687" s="403">
        <f>Q687*H687</f>
        <v>0.09322</v>
      </c>
      <c r="S687" s="403">
        <v>0.00031</v>
      </c>
      <c r="T687" s="404">
        <f>S687*H687</f>
        <v>0.0288982</v>
      </c>
      <c r="AR687" s="386" t="s">
        <v>333</v>
      </c>
      <c r="AT687" s="386" t="s">
        <v>165</v>
      </c>
      <c r="AU687" s="386" t="s">
        <v>90</v>
      </c>
      <c r="AY687" s="386" t="s">
        <v>163</v>
      </c>
      <c r="BE687" s="405">
        <f>IF(N687="základní",J687,0)</f>
        <v>0</v>
      </c>
      <c r="BF687" s="405">
        <f>IF(N687="snížená",J687,0)</f>
        <v>0</v>
      </c>
      <c r="BG687" s="405">
        <f>IF(N687="zákl. přenesená",J687,0)</f>
        <v>0</v>
      </c>
      <c r="BH687" s="405">
        <f>IF(N687="sníž. přenesená",J687,0)</f>
        <v>0</v>
      </c>
      <c r="BI687" s="405">
        <f>IF(N687="nulová",J687,0)</f>
        <v>0</v>
      </c>
      <c r="BJ687" s="386" t="s">
        <v>44</v>
      </c>
      <c r="BK687" s="405">
        <f>ROUND(I687*H687,2)</f>
        <v>0</v>
      </c>
      <c r="BL687" s="386" t="s">
        <v>333</v>
      </c>
      <c r="BM687" s="386" t="s">
        <v>1122</v>
      </c>
    </row>
    <row r="688" spans="2:47" s="267" customFormat="1" ht="27">
      <c r="B688" s="268"/>
      <c r="D688" s="346" t="s">
        <v>190</v>
      </c>
      <c r="F688" s="366" t="s">
        <v>577</v>
      </c>
      <c r="L688" s="268"/>
      <c r="M688" s="419"/>
      <c r="N688" s="269"/>
      <c r="O688" s="269"/>
      <c r="P688" s="269"/>
      <c r="Q688" s="269"/>
      <c r="R688" s="269"/>
      <c r="S688" s="269"/>
      <c r="T688" s="420"/>
      <c r="AT688" s="386" t="s">
        <v>190</v>
      </c>
      <c r="AU688" s="386" t="s">
        <v>90</v>
      </c>
    </row>
    <row r="689" spans="2:51" s="344" customFormat="1" ht="13.5">
      <c r="B689" s="345"/>
      <c r="D689" s="346" t="s">
        <v>171</v>
      </c>
      <c r="E689" s="347" t="s">
        <v>5</v>
      </c>
      <c r="F689" s="348" t="s">
        <v>172</v>
      </c>
      <c r="H689" s="349" t="s">
        <v>5</v>
      </c>
      <c r="L689" s="345"/>
      <c r="M689" s="406"/>
      <c r="N689" s="407"/>
      <c r="O689" s="407"/>
      <c r="P689" s="407"/>
      <c r="Q689" s="407"/>
      <c r="R689" s="407"/>
      <c r="S689" s="407"/>
      <c r="T689" s="408"/>
      <c r="AT689" s="349" t="s">
        <v>171</v>
      </c>
      <c r="AU689" s="349" t="s">
        <v>90</v>
      </c>
      <c r="AV689" s="344" t="s">
        <v>44</v>
      </c>
      <c r="AW689" s="344" t="s">
        <v>42</v>
      </c>
      <c r="AX689" s="344" t="s">
        <v>82</v>
      </c>
      <c r="AY689" s="349" t="s">
        <v>163</v>
      </c>
    </row>
    <row r="690" spans="2:51" s="344" customFormat="1" ht="13.5">
      <c r="B690" s="345"/>
      <c r="D690" s="346" t="s">
        <v>171</v>
      </c>
      <c r="E690" s="347" t="s">
        <v>5</v>
      </c>
      <c r="F690" s="348" t="s">
        <v>554</v>
      </c>
      <c r="H690" s="349" t="s">
        <v>5</v>
      </c>
      <c r="L690" s="345"/>
      <c r="M690" s="406"/>
      <c r="N690" s="407"/>
      <c r="O690" s="407"/>
      <c r="P690" s="407"/>
      <c r="Q690" s="407"/>
      <c r="R690" s="407"/>
      <c r="S690" s="407"/>
      <c r="T690" s="408"/>
      <c r="AT690" s="349" t="s">
        <v>171</v>
      </c>
      <c r="AU690" s="349" t="s">
        <v>90</v>
      </c>
      <c r="AV690" s="344" t="s">
        <v>44</v>
      </c>
      <c r="AW690" s="344" t="s">
        <v>42</v>
      </c>
      <c r="AX690" s="344" t="s">
        <v>82</v>
      </c>
      <c r="AY690" s="349" t="s">
        <v>163</v>
      </c>
    </row>
    <row r="691" spans="2:51" s="350" customFormat="1" ht="13.5">
      <c r="B691" s="351"/>
      <c r="D691" s="346" t="s">
        <v>171</v>
      </c>
      <c r="E691" s="352" t="s">
        <v>5</v>
      </c>
      <c r="F691" s="353" t="s">
        <v>1104</v>
      </c>
      <c r="H691" s="354">
        <v>5.04</v>
      </c>
      <c r="L691" s="351"/>
      <c r="M691" s="409"/>
      <c r="N691" s="410"/>
      <c r="O691" s="410"/>
      <c r="P691" s="410"/>
      <c r="Q691" s="410"/>
      <c r="R691" s="410"/>
      <c r="S691" s="410"/>
      <c r="T691" s="411"/>
      <c r="AT691" s="352" t="s">
        <v>171</v>
      </c>
      <c r="AU691" s="352" t="s">
        <v>90</v>
      </c>
      <c r="AV691" s="350" t="s">
        <v>90</v>
      </c>
      <c r="AW691" s="350" t="s">
        <v>42</v>
      </c>
      <c r="AX691" s="350" t="s">
        <v>82</v>
      </c>
      <c r="AY691" s="352" t="s">
        <v>163</v>
      </c>
    </row>
    <row r="692" spans="2:51" s="350" customFormat="1" ht="13.5">
      <c r="B692" s="351"/>
      <c r="D692" s="346" t="s">
        <v>171</v>
      </c>
      <c r="E692" s="352" t="s">
        <v>5</v>
      </c>
      <c r="F692" s="353" t="s">
        <v>1105</v>
      </c>
      <c r="H692" s="354">
        <v>5.39</v>
      </c>
      <c r="L692" s="351"/>
      <c r="M692" s="409"/>
      <c r="N692" s="410"/>
      <c r="O692" s="410"/>
      <c r="P692" s="410"/>
      <c r="Q692" s="410"/>
      <c r="R692" s="410"/>
      <c r="S692" s="410"/>
      <c r="T692" s="411"/>
      <c r="AT692" s="352" t="s">
        <v>171</v>
      </c>
      <c r="AU692" s="352" t="s">
        <v>90</v>
      </c>
      <c r="AV692" s="350" t="s">
        <v>90</v>
      </c>
      <c r="AW692" s="350" t="s">
        <v>42</v>
      </c>
      <c r="AX692" s="350" t="s">
        <v>82</v>
      </c>
      <c r="AY692" s="352" t="s">
        <v>163</v>
      </c>
    </row>
    <row r="693" spans="2:51" s="350" customFormat="1" ht="13.5">
      <c r="B693" s="351"/>
      <c r="D693" s="346" t="s">
        <v>171</v>
      </c>
      <c r="E693" s="352" t="s">
        <v>5</v>
      </c>
      <c r="F693" s="353" t="s">
        <v>1106</v>
      </c>
      <c r="H693" s="354">
        <v>5.39</v>
      </c>
      <c r="L693" s="351"/>
      <c r="M693" s="409"/>
      <c r="N693" s="410"/>
      <c r="O693" s="410"/>
      <c r="P693" s="410"/>
      <c r="Q693" s="410"/>
      <c r="R693" s="410"/>
      <c r="S693" s="410"/>
      <c r="T693" s="411"/>
      <c r="AT693" s="352" t="s">
        <v>171</v>
      </c>
      <c r="AU693" s="352" t="s">
        <v>90</v>
      </c>
      <c r="AV693" s="350" t="s">
        <v>90</v>
      </c>
      <c r="AW693" s="350" t="s">
        <v>42</v>
      </c>
      <c r="AX693" s="350" t="s">
        <v>82</v>
      </c>
      <c r="AY693" s="352" t="s">
        <v>163</v>
      </c>
    </row>
    <row r="694" spans="2:51" s="350" customFormat="1" ht="13.5">
      <c r="B694" s="351"/>
      <c r="D694" s="346" t="s">
        <v>171</v>
      </c>
      <c r="E694" s="352" t="s">
        <v>5</v>
      </c>
      <c r="F694" s="353" t="s">
        <v>1107</v>
      </c>
      <c r="H694" s="354">
        <v>5.39</v>
      </c>
      <c r="L694" s="351"/>
      <c r="M694" s="409"/>
      <c r="N694" s="410"/>
      <c r="O694" s="410"/>
      <c r="P694" s="410"/>
      <c r="Q694" s="410"/>
      <c r="R694" s="410"/>
      <c r="S694" s="410"/>
      <c r="T694" s="411"/>
      <c r="AT694" s="352" t="s">
        <v>171</v>
      </c>
      <c r="AU694" s="352" t="s">
        <v>90</v>
      </c>
      <c r="AV694" s="350" t="s">
        <v>90</v>
      </c>
      <c r="AW694" s="350" t="s">
        <v>42</v>
      </c>
      <c r="AX694" s="350" t="s">
        <v>82</v>
      </c>
      <c r="AY694" s="352" t="s">
        <v>163</v>
      </c>
    </row>
    <row r="695" spans="2:51" s="350" customFormat="1" ht="13.5">
      <c r="B695" s="351"/>
      <c r="D695" s="346" t="s">
        <v>171</v>
      </c>
      <c r="E695" s="352" t="s">
        <v>5</v>
      </c>
      <c r="F695" s="353" t="s">
        <v>1108</v>
      </c>
      <c r="H695" s="354">
        <v>5.39</v>
      </c>
      <c r="L695" s="351"/>
      <c r="M695" s="409"/>
      <c r="N695" s="410"/>
      <c r="O695" s="410"/>
      <c r="P695" s="410"/>
      <c r="Q695" s="410"/>
      <c r="R695" s="410"/>
      <c r="S695" s="410"/>
      <c r="T695" s="411"/>
      <c r="AT695" s="352" t="s">
        <v>171</v>
      </c>
      <c r="AU695" s="352" t="s">
        <v>90</v>
      </c>
      <c r="AV695" s="350" t="s">
        <v>90</v>
      </c>
      <c r="AW695" s="350" t="s">
        <v>42</v>
      </c>
      <c r="AX695" s="350" t="s">
        <v>82</v>
      </c>
      <c r="AY695" s="352" t="s">
        <v>163</v>
      </c>
    </row>
    <row r="696" spans="2:51" s="350" customFormat="1" ht="13.5">
      <c r="B696" s="351"/>
      <c r="D696" s="346" t="s">
        <v>171</v>
      </c>
      <c r="E696" s="352" t="s">
        <v>5</v>
      </c>
      <c r="F696" s="353" t="s">
        <v>1109</v>
      </c>
      <c r="H696" s="354">
        <v>5.19</v>
      </c>
      <c r="L696" s="351"/>
      <c r="M696" s="409"/>
      <c r="N696" s="410"/>
      <c r="O696" s="410"/>
      <c r="P696" s="410"/>
      <c r="Q696" s="410"/>
      <c r="R696" s="410"/>
      <c r="S696" s="410"/>
      <c r="T696" s="411"/>
      <c r="AT696" s="352" t="s">
        <v>171</v>
      </c>
      <c r="AU696" s="352" t="s">
        <v>90</v>
      </c>
      <c r="AV696" s="350" t="s">
        <v>90</v>
      </c>
      <c r="AW696" s="350" t="s">
        <v>42</v>
      </c>
      <c r="AX696" s="350" t="s">
        <v>82</v>
      </c>
      <c r="AY696" s="352" t="s">
        <v>163</v>
      </c>
    </row>
    <row r="697" spans="2:51" s="355" customFormat="1" ht="13.5">
      <c r="B697" s="356"/>
      <c r="D697" s="346" t="s">
        <v>171</v>
      </c>
      <c r="E697" s="357" t="s">
        <v>5</v>
      </c>
      <c r="F697" s="358" t="s">
        <v>179</v>
      </c>
      <c r="H697" s="359">
        <v>31.79</v>
      </c>
      <c r="L697" s="356"/>
      <c r="M697" s="412"/>
      <c r="N697" s="413"/>
      <c r="O697" s="413"/>
      <c r="P697" s="413"/>
      <c r="Q697" s="413"/>
      <c r="R697" s="413"/>
      <c r="S697" s="413"/>
      <c r="T697" s="414"/>
      <c r="AT697" s="357" t="s">
        <v>171</v>
      </c>
      <c r="AU697" s="357" t="s">
        <v>90</v>
      </c>
      <c r="AV697" s="355" t="s">
        <v>93</v>
      </c>
      <c r="AW697" s="355" t="s">
        <v>42</v>
      </c>
      <c r="AX697" s="355" t="s">
        <v>82</v>
      </c>
      <c r="AY697" s="357" t="s">
        <v>163</v>
      </c>
    </row>
    <row r="698" spans="2:51" s="350" customFormat="1" ht="13.5">
      <c r="B698" s="351"/>
      <c r="D698" s="346" t="s">
        <v>171</v>
      </c>
      <c r="E698" s="352" t="s">
        <v>5</v>
      </c>
      <c r="F698" s="353" t="s">
        <v>1110</v>
      </c>
      <c r="H698" s="354">
        <v>5.39</v>
      </c>
      <c r="L698" s="351"/>
      <c r="M698" s="409"/>
      <c r="N698" s="410"/>
      <c r="O698" s="410"/>
      <c r="P698" s="410"/>
      <c r="Q698" s="410"/>
      <c r="R698" s="410"/>
      <c r="S698" s="410"/>
      <c r="T698" s="411"/>
      <c r="AT698" s="352" t="s">
        <v>171</v>
      </c>
      <c r="AU698" s="352" t="s">
        <v>90</v>
      </c>
      <c r="AV698" s="350" t="s">
        <v>90</v>
      </c>
      <c r="AW698" s="350" t="s">
        <v>42</v>
      </c>
      <c r="AX698" s="350" t="s">
        <v>82</v>
      </c>
      <c r="AY698" s="352" t="s">
        <v>163</v>
      </c>
    </row>
    <row r="699" spans="2:51" s="350" customFormat="1" ht="13.5">
      <c r="B699" s="351"/>
      <c r="D699" s="346" t="s">
        <v>171</v>
      </c>
      <c r="E699" s="352" t="s">
        <v>5</v>
      </c>
      <c r="F699" s="353" t="s">
        <v>1111</v>
      </c>
      <c r="H699" s="354">
        <v>5.39</v>
      </c>
      <c r="L699" s="351"/>
      <c r="M699" s="409"/>
      <c r="N699" s="410"/>
      <c r="O699" s="410"/>
      <c r="P699" s="410"/>
      <c r="Q699" s="410"/>
      <c r="R699" s="410"/>
      <c r="S699" s="410"/>
      <c r="T699" s="411"/>
      <c r="AT699" s="352" t="s">
        <v>171</v>
      </c>
      <c r="AU699" s="352" t="s">
        <v>90</v>
      </c>
      <c r="AV699" s="350" t="s">
        <v>90</v>
      </c>
      <c r="AW699" s="350" t="s">
        <v>42</v>
      </c>
      <c r="AX699" s="350" t="s">
        <v>82</v>
      </c>
      <c r="AY699" s="352" t="s">
        <v>163</v>
      </c>
    </row>
    <row r="700" spans="2:51" s="350" customFormat="1" ht="13.5">
      <c r="B700" s="351"/>
      <c r="D700" s="346" t="s">
        <v>171</v>
      </c>
      <c r="E700" s="352" t="s">
        <v>5</v>
      </c>
      <c r="F700" s="353" t="s">
        <v>1112</v>
      </c>
      <c r="H700" s="354">
        <v>4.74</v>
      </c>
      <c r="L700" s="351"/>
      <c r="M700" s="409"/>
      <c r="N700" s="410"/>
      <c r="O700" s="410"/>
      <c r="P700" s="410"/>
      <c r="Q700" s="410"/>
      <c r="R700" s="410"/>
      <c r="S700" s="410"/>
      <c r="T700" s="411"/>
      <c r="AT700" s="352" t="s">
        <v>171</v>
      </c>
      <c r="AU700" s="352" t="s">
        <v>90</v>
      </c>
      <c r="AV700" s="350" t="s">
        <v>90</v>
      </c>
      <c r="AW700" s="350" t="s">
        <v>42</v>
      </c>
      <c r="AX700" s="350" t="s">
        <v>82</v>
      </c>
      <c r="AY700" s="352" t="s">
        <v>163</v>
      </c>
    </row>
    <row r="701" spans="2:51" s="350" customFormat="1" ht="13.5">
      <c r="B701" s="351"/>
      <c r="D701" s="346" t="s">
        <v>171</v>
      </c>
      <c r="E701" s="352" t="s">
        <v>5</v>
      </c>
      <c r="F701" s="353" t="s">
        <v>1113</v>
      </c>
      <c r="H701" s="354">
        <v>4.74</v>
      </c>
      <c r="L701" s="351"/>
      <c r="M701" s="409"/>
      <c r="N701" s="410"/>
      <c r="O701" s="410"/>
      <c r="P701" s="410"/>
      <c r="Q701" s="410"/>
      <c r="R701" s="410"/>
      <c r="S701" s="410"/>
      <c r="T701" s="411"/>
      <c r="AT701" s="352" t="s">
        <v>171</v>
      </c>
      <c r="AU701" s="352" t="s">
        <v>90</v>
      </c>
      <c r="AV701" s="350" t="s">
        <v>90</v>
      </c>
      <c r="AW701" s="350" t="s">
        <v>42</v>
      </c>
      <c r="AX701" s="350" t="s">
        <v>82</v>
      </c>
      <c r="AY701" s="352" t="s">
        <v>163</v>
      </c>
    </row>
    <row r="702" spans="2:51" s="350" customFormat="1" ht="13.5">
      <c r="B702" s="351"/>
      <c r="D702" s="346" t="s">
        <v>171</v>
      </c>
      <c r="E702" s="352" t="s">
        <v>5</v>
      </c>
      <c r="F702" s="353" t="s">
        <v>1114</v>
      </c>
      <c r="H702" s="354">
        <v>4.74</v>
      </c>
      <c r="L702" s="351"/>
      <c r="M702" s="409"/>
      <c r="N702" s="410"/>
      <c r="O702" s="410"/>
      <c r="P702" s="410"/>
      <c r="Q702" s="410"/>
      <c r="R702" s="410"/>
      <c r="S702" s="410"/>
      <c r="T702" s="411"/>
      <c r="AT702" s="352" t="s">
        <v>171</v>
      </c>
      <c r="AU702" s="352" t="s">
        <v>90</v>
      </c>
      <c r="AV702" s="350" t="s">
        <v>90</v>
      </c>
      <c r="AW702" s="350" t="s">
        <v>42</v>
      </c>
      <c r="AX702" s="350" t="s">
        <v>82</v>
      </c>
      <c r="AY702" s="352" t="s">
        <v>163</v>
      </c>
    </row>
    <row r="703" spans="2:51" s="350" customFormat="1" ht="13.5">
      <c r="B703" s="351"/>
      <c r="D703" s="346" t="s">
        <v>171</v>
      </c>
      <c r="E703" s="352" t="s">
        <v>5</v>
      </c>
      <c r="F703" s="353" t="s">
        <v>1115</v>
      </c>
      <c r="H703" s="354">
        <v>4.74</v>
      </c>
      <c r="L703" s="351"/>
      <c r="M703" s="409"/>
      <c r="N703" s="410"/>
      <c r="O703" s="410"/>
      <c r="P703" s="410"/>
      <c r="Q703" s="410"/>
      <c r="R703" s="410"/>
      <c r="S703" s="410"/>
      <c r="T703" s="411"/>
      <c r="AT703" s="352" t="s">
        <v>171</v>
      </c>
      <c r="AU703" s="352" t="s">
        <v>90</v>
      </c>
      <c r="AV703" s="350" t="s">
        <v>90</v>
      </c>
      <c r="AW703" s="350" t="s">
        <v>42</v>
      </c>
      <c r="AX703" s="350" t="s">
        <v>82</v>
      </c>
      <c r="AY703" s="352" t="s">
        <v>163</v>
      </c>
    </row>
    <row r="704" spans="2:51" s="355" customFormat="1" ht="13.5">
      <c r="B704" s="356"/>
      <c r="D704" s="346" t="s">
        <v>171</v>
      </c>
      <c r="E704" s="357" t="s">
        <v>5</v>
      </c>
      <c r="F704" s="358" t="s">
        <v>653</v>
      </c>
      <c r="H704" s="359">
        <v>29.74</v>
      </c>
      <c r="L704" s="356"/>
      <c r="M704" s="412"/>
      <c r="N704" s="413"/>
      <c r="O704" s="413"/>
      <c r="P704" s="413"/>
      <c r="Q704" s="413"/>
      <c r="R704" s="413"/>
      <c r="S704" s="413"/>
      <c r="T704" s="414"/>
      <c r="AT704" s="357" t="s">
        <v>171</v>
      </c>
      <c r="AU704" s="357" t="s">
        <v>90</v>
      </c>
      <c r="AV704" s="355" t="s">
        <v>93</v>
      </c>
      <c r="AW704" s="355" t="s">
        <v>42</v>
      </c>
      <c r="AX704" s="355" t="s">
        <v>82</v>
      </c>
      <c r="AY704" s="357" t="s">
        <v>163</v>
      </c>
    </row>
    <row r="705" spans="2:51" s="350" customFormat="1" ht="13.5">
      <c r="B705" s="351"/>
      <c r="D705" s="346" t="s">
        <v>171</v>
      </c>
      <c r="E705" s="352" t="s">
        <v>5</v>
      </c>
      <c r="F705" s="353" t="s">
        <v>1116</v>
      </c>
      <c r="H705" s="354">
        <v>5.39</v>
      </c>
      <c r="L705" s="351"/>
      <c r="M705" s="409"/>
      <c r="N705" s="410"/>
      <c r="O705" s="410"/>
      <c r="P705" s="410"/>
      <c r="Q705" s="410"/>
      <c r="R705" s="410"/>
      <c r="S705" s="410"/>
      <c r="T705" s="411"/>
      <c r="AT705" s="352" t="s">
        <v>171</v>
      </c>
      <c r="AU705" s="352" t="s">
        <v>90</v>
      </c>
      <c r="AV705" s="350" t="s">
        <v>90</v>
      </c>
      <c r="AW705" s="350" t="s">
        <v>42</v>
      </c>
      <c r="AX705" s="350" t="s">
        <v>82</v>
      </c>
      <c r="AY705" s="352" t="s">
        <v>163</v>
      </c>
    </row>
    <row r="706" spans="2:51" s="350" customFormat="1" ht="13.5">
      <c r="B706" s="351"/>
      <c r="D706" s="346" t="s">
        <v>171</v>
      </c>
      <c r="E706" s="352" t="s">
        <v>5</v>
      </c>
      <c r="F706" s="353" t="s">
        <v>1117</v>
      </c>
      <c r="H706" s="354">
        <v>4.74</v>
      </c>
      <c r="L706" s="351"/>
      <c r="M706" s="409"/>
      <c r="N706" s="410"/>
      <c r="O706" s="410"/>
      <c r="P706" s="410"/>
      <c r="Q706" s="410"/>
      <c r="R706" s="410"/>
      <c r="S706" s="410"/>
      <c r="T706" s="411"/>
      <c r="AT706" s="352" t="s">
        <v>171</v>
      </c>
      <c r="AU706" s="352" t="s">
        <v>90</v>
      </c>
      <c r="AV706" s="350" t="s">
        <v>90</v>
      </c>
      <c r="AW706" s="350" t="s">
        <v>42</v>
      </c>
      <c r="AX706" s="350" t="s">
        <v>82</v>
      </c>
      <c r="AY706" s="352" t="s">
        <v>163</v>
      </c>
    </row>
    <row r="707" spans="2:51" s="355" customFormat="1" ht="13.5">
      <c r="B707" s="356"/>
      <c r="D707" s="346" t="s">
        <v>171</v>
      </c>
      <c r="E707" s="357" t="s">
        <v>5</v>
      </c>
      <c r="F707" s="358" t="s">
        <v>184</v>
      </c>
      <c r="H707" s="359">
        <v>10.13</v>
      </c>
      <c r="L707" s="356"/>
      <c r="M707" s="412"/>
      <c r="N707" s="413"/>
      <c r="O707" s="413"/>
      <c r="P707" s="413"/>
      <c r="Q707" s="413"/>
      <c r="R707" s="413"/>
      <c r="S707" s="413"/>
      <c r="T707" s="414"/>
      <c r="AT707" s="357" t="s">
        <v>171</v>
      </c>
      <c r="AU707" s="357" t="s">
        <v>90</v>
      </c>
      <c r="AV707" s="355" t="s">
        <v>93</v>
      </c>
      <c r="AW707" s="355" t="s">
        <v>42</v>
      </c>
      <c r="AX707" s="355" t="s">
        <v>82</v>
      </c>
      <c r="AY707" s="357" t="s">
        <v>163</v>
      </c>
    </row>
    <row r="708" spans="2:51" s="350" customFormat="1" ht="13.5">
      <c r="B708" s="351"/>
      <c r="D708" s="346" t="s">
        <v>171</v>
      </c>
      <c r="E708" s="352" t="s">
        <v>5</v>
      </c>
      <c r="F708" s="353" t="s">
        <v>1118</v>
      </c>
      <c r="H708" s="354">
        <v>5.39</v>
      </c>
      <c r="L708" s="351"/>
      <c r="M708" s="409"/>
      <c r="N708" s="410"/>
      <c r="O708" s="410"/>
      <c r="P708" s="410"/>
      <c r="Q708" s="410"/>
      <c r="R708" s="410"/>
      <c r="S708" s="410"/>
      <c r="T708" s="411"/>
      <c r="AT708" s="352" t="s">
        <v>171</v>
      </c>
      <c r="AU708" s="352" t="s">
        <v>90</v>
      </c>
      <c r="AV708" s="350" t="s">
        <v>90</v>
      </c>
      <c r="AW708" s="350" t="s">
        <v>42</v>
      </c>
      <c r="AX708" s="350" t="s">
        <v>82</v>
      </c>
      <c r="AY708" s="352" t="s">
        <v>163</v>
      </c>
    </row>
    <row r="709" spans="2:51" s="350" customFormat="1" ht="13.5">
      <c r="B709" s="351"/>
      <c r="D709" s="346" t="s">
        <v>171</v>
      </c>
      <c r="E709" s="352" t="s">
        <v>5</v>
      </c>
      <c r="F709" s="353" t="s">
        <v>1119</v>
      </c>
      <c r="H709" s="354">
        <v>5.39</v>
      </c>
      <c r="L709" s="351"/>
      <c r="M709" s="409"/>
      <c r="N709" s="410"/>
      <c r="O709" s="410"/>
      <c r="P709" s="410"/>
      <c r="Q709" s="410"/>
      <c r="R709" s="410"/>
      <c r="S709" s="410"/>
      <c r="T709" s="411"/>
      <c r="AT709" s="352" t="s">
        <v>171</v>
      </c>
      <c r="AU709" s="352" t="s">
        <v>90</v>
      </c>
      <c r="AV709" s="350" t="s">
        <v>90</v>
      </c>
      <c r="AW709" s="350" t="s">
        <v>42</v>
      </c>
      <c r="AX709" s="350" t="s">
        <v>82</v>
      </c>
      <c r="AY709" s="352" t="s">
        <v>163</v>
      </c>
    </row>
    <row r="710" spans="2:51" s="355" customFormat="1" ht="13.5">
      <c r="B710" s="356"/>
      <c r="D710" s="346" t="s">
        <v>171</v>
      </c>
      <c r="E710" s="357" t="s">
        <v>5</v>
      </c>
      <c r="F710" s="358" t="s">
        <v>792</v>
      </c>
      <c r="H710" s="359">
        <v>10.78</v>
      </c>
      <c r="L710" s="356"/>
      <c r="M710" s="412"/>
      <c r="N710" s="413"/>
      <c r="O710" s="413"/>
      <c r="P710" s="413"/>
      <c r="Q710" s="413"/>
      <c r="R710" s="413"/>
      <c r="S710" s="413"/>
      <c r="T710" s="414"/>
      <c r="AT710" s="357" t="s">
        <v>171</v>
      </c>
      <c r="AU710" s="357" t="s">
        <v>90</v>
      </c>
      <c r="AV710" s="355" t="s">
        <v>93</v>
      </c>
      <c r="AW710" s="355" t="s">
        <v>42</v>
      </c>
      <c r="AX710" s="355" t="s">
        <v>82</v>
      </c>
      <c r="AY710" s="357" t="s">
        <v>163</v>
      </c>
    </row>
    <row r="711" spans="2:51" s="350" customFormat="1" ht="13.5">
      <c r="B711" s="351"/>
      <c r="D711" s="346" t="s">
        <v>171</v>
      </c>
      <c r="E711" s="352" t="s">
        <v>5</v>
      </c>
      <c r="F711" s="353" t="s">
        <v>1120</v>
      </c>
      <c r="H711" s="354">
        <v>5.39</v>
      </c>
      <c r="L711" s="351"/>
      <c r="M711" s="409"/>
      <c r="N711" s="410"/>
      <c r="O711" s="410"/>
      <c r="P711" s="410"/>
      <c r="Q711" s="410"/>
      <c r="R711" s="410"/>
      <c r="S711" s="410"/>
      <c r="T711" s="411"/>
      <c r="AT711" s="352" t="s">
        <v>171</v>
      </c>
      <c r="AU711" s="352" t="s">
        <v>90</v>
      </c>
      <c r="AV711" s="350" t="s">
        <v>90</v>
      </c>
      <c r="AW711" s="350" t="s">
        <v>42</v>
      </c>
      <c r="AX711" s="350" t="s">
        <v>82</v>
      </c>
      <c r="AY711" s="352" t="s">
        <v>163</v>
      </c>
    </row>
    <row r="712" spans="2:51" s="350" customFormat="1" ht="13.5">
      <c r="B712" s="351"/>
      <c r="D712" s="346" t="s">
        <v>171</v>
      </c>
      <c r="E712" s="352" t="s">
        <v>5</v>
      </c>
      <c r="F712" s="353" t="s">
        <v>1121</v>
      </c>
      <c r="H712" s="354">
        <v>5.39</v>
      </c>
      <c r="L712" s="351"/>
      <c r="M712" s="409"/>
      <c r="N712" s="410"/>
      <c r="O712" s="410"/>
      <c r="P712" s="410"/>
      <c r="Q712" s="410"/>
      <c r="R712" s="410"/>
      <c r="S712" s="410"/>
      <c r="T712" s="411"/>
      <c r="AT712" s="352" t="s">
        <v>171</v>
      </c>
      <c r="AU712" s="352" t="s">
        <v>90</v>
      </c>
      <c r="AV712" s="350" t="s">
        <v>90</v>
      </c>
      <c r="AW712" s="350" t="s">
        <v>42</v>
      </c>
      <c r="AX712" s="350" t="s">
        <v>82</v>
      </c>
      <c r="AY712" s="352" t="s">
        <v>163</v>
      </c>
    </row>
    <row r="713" spans="2:51" s="355" customFormat="1" ht="13.5">
      <c r="B713" s="356"/>
      <c r="D713" s="346" t="s">
        <v>171</v>
      </c>
      <c r="E713" s="357" t="s">
        <v>5</v>
      </c>
      <c r="F713" s="358" t="s">
        <v>963</v>
      </c>
      <c r="H713" s="359">
        <v>10.78</v>
      </c>
      <c r="L713" s="356"/>
      <c r="M713" s="412"/>
      <c r="N713" s="413"/>
      <c r="O713" s="413"/>
      <c r="P713" s="413"/>
      <c r="Q713" s="413"/>
      <c r="R713" s="413"/>
      <c r="S713" s="413"/>
      <c r="T713" s="414"/>
      <c r="AT713" s="357" t="s">
        <v>171</v>
      </c>
      <c r="AU713" s="357" t="s">
        <v>90</v>
      </c>
      <c r="AV713" s="355" t="s">
        <v>93</v>
      </c>
      <c r="AW713" s="355" t="s">
        <v>42</v>
      </c>
      <c r="AX713" s="355" t="s">
        <v>82</v>
      </c>
      <c r="AY713" s="357" t="s">
        <v>163</v>
      </c>
    </row>
    <row r="714" spans="2:51" s="360" customFormat="1" ht="13.5">
      <c r="B714" s="361"/>
      <c r="D714" s="362" t="s">
        <v>171</v>
      </c>
      <c r="E714" s="363" t="s">
        <v>5</v>
      </c>
      <c r="F714" s="364" t="s">
        <v>185</v>
      </c>
      <c r="H714" s="365">
        <v>93.22</v>
      </c>
      <c r="L714" s="361"/>
      <c r="M714" s="415"/>
      <c r="N714" s="416"/>
      <c r="O714" s="416"/>
      <c r="P714" s="416"/>
      <c r="Q714" s="416"/>
      <c r="R714" s="416"/>
      <c r="S714" s="416"/>
      <c r="T714" s="417"/>
      <c r="AT714" s="418" t="s">
        <v>171</v>
      </c>
      <c r="AU714" s="418" t="s">
        <v>90</v>
      </c>
      <c r="AV714" s="360" t="s">
        <v>96</v>
      </c>
      <c r="AW714" s="360" t="s">
        <v>42</v>
      </c>
      <c r="AX714" s="360" t="s">
        <v>44</v>
      </c>
      <c r="AY714" s="418" t="s">
        <v>163</v>
      </c>
    </row>
    <row r="715" spans="2:65" s="267" customFormat="1" ht="22.5" customHeight="1">
      <c r="B715" s="268"/>
      <c r="C715" s="338" t="s">
        <v>550</v>
      </c>
      <c r="D715" s="338" t="s">
        <v>165</v>
      </c>
      <c r="E715" s="339" t="s">
        <v>579</v>
      </c>
      <c r="F715" s="340" t="s">
        <v>580</v>
      </c>
      <c r="G715" s="341" t="s">
        <v>188</v>
      </c>
      <c r="H715" s="342">
        <v>93.22</v>
      </c>
      <c r="I715" s="107"/>
      <c r="J715" s="343">
        <f>ROUND(I715*H715,2)</f>
        <v>0</v>
      </c>
      <c r="K715" s="340" t="s">
        <v>169</v>
      </c>
      <c r="L715" s="268"/>
      <c r="M715" s="401" t="s">
        <v>5</v>
      </c>
      <c r="N715" s="402" t="s">
        <v>53</v>
      </c>
      <c r="O715" s="269"/>
      <c r="P715" s="403">
        <f>O715*H715</f>
        <v>0</v>
      </c>
      <c r="Q715" s="403">
        <v>0</v>
      </c>
      <c r="R715" s="403">
        <f>Q715*H715</f>
        <v>0</v>
      </c>
      <c r="S715" s="403">
        <v>0</v>
      </c>
      <c r="T715" s="404">
        <f>S715*H715</f>
        <v>0</v>
      </c>
      <c r="AR715" s="386" t="s">
        <v>333</v>
      </c>
      <c r="AT715" s="386" t="s">
        <v>165</v>
      </c>
      <c r="AU715" s="386" t="s">
        <v>90</v>
      </c>
      <c r="AY715" s="386" t="s">
        <v>163</v>
      </c>
      <c r="BE715" s="405">
        <f>IF(N715="základní",J715,0)</f>
        <v>0</v>
      </c>
      <c r="BF715" s="405">
        <f>IF(N715="snížená",J715,0)</f>
        <v>0</v>
      </c>
      <c r="BG715" s="405">
        <f>IF(N715="zákl. přenesená",J715,0)</f>
        <v>0</v>
      </c>
      <c r="BH715" s="405">
        <f>IF(N715="sníž. přenesená",J715,0)</f>
        <v>0</v>
      </c>
      <c r="BI715" s="405">
        <f>IF(N715="nulová",J715,0)</f>
        <v>0</v>
      </c>
      <c r="BJ715" s="386" t="s">
        <v>44</v>
      </c>
      <c r="BK715" s="405">
        <f>ROUND(I715*H715,2)</f>
        <v>0</v>
      </c>
      <c r="BL715" s="386" t="s">
        <v>333</v>
      </c>
      <c r="BM715" s="386" t="s">
        <v>1123</v>
      </c>
    </row>
    <row r="716" spans="2:65" s="267" customFormat="1" ht="31.5" customHeight="1">
      <c r="B716" s="268"/>
      <c r="C716" s="338" t="s">
        <v>573</v>
      </c>
      <c r="D716" s="338" t="s">
        <v>165</v>
      </c>
      <c r="E716" s="339" t="s">
        <v>583</v>
      </c>
      <c r="F716" s="340" t="s">
        <v>584</v>
      </c>
      <c r="G716" s="341" t="s">
        <v>221</v>
      </c>
      <c r="H716" s="342">
        <v>186.44</v>
      </c>
      <c r="I716" s="107"/>
      <c r="J716" s="343">
        <f>ROUND(I716*H716,2)</f>
        <v>0</v>
      </c>
      <c r="K716" s="340" t="s">
        <v>169</v>
      </c>
      <c r="L716" s="268"/>
      <c r="M716" s="401" t="s">
        <v>5</v>
      </c>
      <c r="N716" s="402" t="s">
        <v>53</v>
      </c>
      <c r="O716" s="269"/>
      <c r="P716" s="403">
        <f>O716*H716</f>
        <v>0</v>
      </c>
      <c r="Q716" s="403">
        <v>0</v>
      </c>
      <c r="R716" s="403">
        <f>Q716*H716</f>
        <v>0</v>
      </c>
      <c r="S716" s="403">
        <v>0</v>
      </c>
      <c r="T716" s="404">
        <f>S716*H716</f>
        <v>0</v>
      </c>
      <c r="AR716" s="386" t="s">
        <v>333</v>
      </c>
      <c r="AT716" s="386" t="s">
        <v>165</v>
      </c>
      <c r="AU716" s="386" t="s">
        <v>90</v>
      </c>
      <c r="AY716" s="386" t="s">
        <v>163</v>
      </c>
      <c r="BE716" s="405">
        <f>IF(N716="základní",J716,0)</f>
        <v>0</v>
      </c>
      <c r="BF716" s="405">
        <f>IF(N716="snížená",J716,0)</f>
        <v>0</v>
      </c>
      <c r="BG716" s="405">
        <f>IF(N716="zákl. přenesená",J716,0)</f>
        <v>0</v>
      </c>
      <c r="BH716" s="405">
        <f>IF(N716="sníž. přenesená",J716,0)</f>
        <v>0</v>
      </c>
      <c r="BI716" s="405">
        <f>IF(N716="nulová",J716,0)</f>
        <v>0</v>
      </c>
      <c r="BJ716" s="386" t="s">
        <v>44</v>
      </c>
      <c r="BK716" s="405">
        <f>ROUND(I716*H716,2)</f>
        <v>0</v>
      </c>
      <c r="BL716" s="386" t="s">
        <v>333</v>
      </c>
      <c r="BM716" s="386" t="s">
        <v>1124</v>
      </c>
    </row>
    <row r="717" spans="2:47" s="267" customFormat="1" ht="40.5">
      <c r="B717" s="268"/>
      <c r="D717" s="346" t="s">
        <v>190</v>
      </c>
      <c r="F717" s="366" t="s">
        <v>586</v>
      </c>
      <c r="L717" s="268"/>
      <c r="M717" s="419"/>
      <c r="N717" s="269"/>
      <c r="O717" s="269"/>
      <c r="P717" s="269"/>
      <c r="Q717" s="269"/>
      <c r="R717" s="269"/>
      <c r="S717" s="269"/>
      <c r="T717" s="420"/>
      <c r="AT717" s="386" t="s">
        <v>190</v>
      </c>
      <c r="AU717" s="386" t="s">
        <v>90</v>
      </c>
    </row>
    <row r="718" spans="2:51" s="344" customFormat="1" ht="13.5">
      <c r="B718" s="345"/>
      <c r="D718" s="346" t="s">
        <v>171</v>
      </c>
      <c r="E718" s="347" t="s">
        <v>5</v>
      </c>
      <c r="F718" s="348" t="s">
        <v>172</v>
      </c>
      <c r="H718" s="349" t="s">
        <v>5</v>
      </c>
      <c r="L718" s="345"/>
      <c r="M718" s="406"/>
      <c r="N718" s="407"/>
      <c r="O718" s="407"/>
      <c r="P718" s="407"/>
      <c r="Q718" s="407"/>
      <c r="R718" s="407"/>
      <c r="S718" s="407"/>
      <c r="T718" s="408"/>
      <c r="AT718" s="349" t="s">
        <v>171</v>
      </c>
      <c r="AU718" s="349" t="s">
        <v>90</v>
      </c>
      <c r="AV718" s="344" t="s">
        <v>44</v>
      </c>
      <c r="AW718" s="344" t="s">
        <v>42</v>
      </c>
      <c r="AX718" s="344" t="s">
        <v>82</v>
      </c>
      <c r="AY718" s="349" t="s">
        <v>163</v>
      </c>
    </row>
    <row r="719" spans="2:51" s="344" customFormat="1" ht="13.5">
      <c r="B719" s="345"/>
      <c r="D719" s="346" t="s">
        <v>171</v>
      </c>
      <c r="E719" s="347" t="s">
        <v>5</v>
      </c>
      <c r="F719" s="348" t="s">
        <v>223</v>
      </c>
      <c r="H719" s="349" t="s">
        <v>5</v>
      </c>
      <c r="L719" s="345"/>
      <c r="M719" s="406"/>
      <c r="N719" s="407"/>
      <c r="O719" s="407"/>
      <c r="P719" s="407"/>
      <c r="Q719" s="407"/>
      <c r="R719" s="407"/>
      <c r="S719" s="407"/>
      <c r="T719" s="408"/>
      <c r="AT719" s="349" t="s">
        <v>171</v>
      </c>
      <c r="AU719" s="349" t="s">
        <v>90</v>
      </c>
      <c r="AV719" s="344" t="s">
        <v>44</v>
      </c>
      <c r="AW719" s="344" t="s">
        <v>42</v>
      </c>
      <c r="AX719" s="344" t="s">
        <v>82</v>
      </c>
      <c r="AY719" s="349" t="s">
        <v>163</v>
      </c>
    </row>
    <row r="720" spans="2:51" s="350" customFormat="1" ht="13.5">
      <c r="B720" s="351"/>
      <c r="D720" s="346" t="s">
        <v>171</v>
      </c>
      <c r="E720" s="352" t="s">
        <v>5</v>
      </c>
      <c r="F720" s="353" t="s">
        <v>986</v>
      </c>
      <c r="H720" s="354">
        <v>10.08</v>
      </c>
      <c r="L720" s="351"/>
      <c r="M720" s="409"/>
      <c r="N720" s="410"/>
      <c r="O720" s="410"/>
      <c r="P720" s="410"/>
      <c r="Q720" s="410"/>
      <c r="R720" s="410"/>
      <c r="S720" s="410"/>
      <c r="T720" s="411"/>
      <c r="AT720" s="352" t="s">
        <v>171</v>
      </c>
      <c r="AU720" s="352" t="s">
        <v>90</v>
      </c>
      <c r="AV720" s="350" t="s">
        <v>90</v>
      </c>
      <c r="AW720" s="350" t="s">
        <v>42</v>
      </c>
      <c r="AX720" s="350" t="s">
        <v>82</v>
      </c>
      <c r="AY720" s="352" t="s">
        <v>163</v>
      </c>
    </row>
    <row r="721" spans="2:51" s="350" customFormat="1" ht="13.5">
      <c r="B721" s="351"/>
      <c r="D721" s="346" t="s">
        <v>171</v>
      </c>
      <c r="E721" s="352" t="s">
        <v>5</v>
      </c>
      <c r="F721" s="353" t="s">
        <v>987</v>
      </c>
      <c r="H721" s="354">
        <v>10.78</v>
      </c>
      <c r="L721" s="351"/>
      <c r="M721" s="409"/>
      <c r="N721" s="410"/>
      <c r="O721" s="410"/>
      <c r="P721" s="410"/>
      <c r="Q721" s="410"/>
      <c r="R721" s="410"/>
      <c r="S721" s="410"/>
      <c r="T721" s="411"/>
      <c r="AT721" s="352" t="s">
        <v>171</v>
      </c>
      <c r="AU721" s="352" t="s">
        <v>90</v>
      </c>
      <c r="AV721" s="350" t="s">
        <v>90</v>
      </c>
      <c r="AW721" s="350" t="s">
        <v>42</v>
      </c>
      <c r="AX721" s="350" t="s">
        <v>82</v>
      </c>
      <c r="AY721" s="352" t="s">
        <v>163</v>
      </c>
    </row>
    <row r="722" spans="2:51" s="350" customFormat="1" ht="13.5">
      <c r="B722" s="351"/>
      <c r="D722" s="346" t="s">
        <v>171</v>
      </c>
      <c r="E722" s="352" t="s">
        <v>5</v>
      </c>
      <c r="F722" s="353" t="s">
        <v>988</v>
      </c>
      <c r="H722" s="354">
        <v>10.78</v>
      </c>
      <c r="L722" s="351"/>
      <c r="M722" s="409"/>
      <c r="N722" s="410"/>
      <c r="O722" s="410"/>
      <c r="P722" s="410"/>
      <c r="Q722" s="410"/>
      <c r="R722" s="410"/>
      <c r="S722" s="410"/>
      <c r="T722" s="411"/>
      <c r="AT722" s="352" t="s">
        <v>171</v>
      </c>
      <c r="AU722" s="352" t="s">
        <v>90</v>
      </c>
      <c r="AV722" s="350" t="s">
        <v>90</v>
      </c>
      <c r="AW722" s="350" t="s">
        <v>42</v>
      </c>
      <c r="AX722" s="350" t="s">
        <v>82</v>
      </c>
      <c r="AY722" s="352" t="s">
        <v>163</v>
      </c>
    </row>
    <row r="723" spans="2:51" s="350" customFormat="1" ht="13.5">
      <c r="B723" s="351"/>
      <c r="D723" s="346" t="s">
        <v>171</v>
      </c>
      <c r="E723" s="352" t="s">
        <v>5</v>
      </c>
      <c r="F723" s="353" t="s">
        <v>989</v>
      </c>
      <c r="H723" s="354">
        <v>10.78</v>
      </c>
      <c r="L723" s="351"/>
      <c r="M723" s="409"/>
      <c r="N723" s="410"/>
      <c r="O723" s="410"/>
      <c r="P723" s="410"/>
      <c r="Q723" s="410"/>
      <c r="R723" s="410"/>
      <c r="S723" s="410"/>
      <c r="T723" s="411"/>
      <c r="AT723" s="352" t="s">
        <v>171</v>
      </c>
      <c r="AU723" s="352" t="s">
        <v>90</v>
      </c>
      <c r="AV723" s="350" t="s">
        <v>90</v>
      </c>
      <c r="AW723" s="350" t="s">
        <v>42</v>
      </c>
      <c r="AX723" s="350" t="s">
        <v>82</v>
      </c>
      <c r="AY723" s="352" t="s">
        <v>163</v>
      </c>
    </row>
    <row r="724" spans="2:51" s="350" customFormat="1" ht="13.5">
      <c r="B724" s="351"/>
      <c r="D724" s="346" t="s">
        <v>171</v>
      </c>
      <c r="E724" s="352" t="s">
        <v>5</v>
      </c>
      <c r="F724" s="353" t="s">
        <v>990</v>
      </c>
      <c r="H724" s="354">
        <v>10.78</v>
      </c>
      <c r="L724" s="351"/>
      <c r="M724" s="409"/>
      <c r="N724" s="410"/>
      <c r="O724" s="410"/>
      <c r="P724" s="410"/>
      <c r="Q724" s="410"/>
      <c r="R724" s="410"/>
      <c r="S724" s="410"/>
      <c r="T724" s="411"/>
      <c r="AT724" s="352" t="s">
        <v>171</v>
      </c>
      <c r="AU724" s="352" t="s">
        <v>90</v>
      </c>
      <c r="AV724" s="350" t="s">
        <v>90</v>
      </c>
      <c r="AW724" s="350" t="s">
        <v>42</v>
      </c>
      <c r="AX724" s="350" t="s">
        <v>82</v>
      </c>
      <c r="AY724" s="352" t="s">
        <v>163</v>
      </c>
    </row>
    <row r="725" spans="2:51" s="350" customFormat="1" ht="13.5">
      <c r="B725" s="351"/>
      <c r="D725" s="346" t="s">
        <v>171</v>
      </c>
      <c r="E725" s="352" t="s">
        <v>5</v>
      </c>
      <c r="F725" s="353" t="s">
        <v>991</v>
      </c>
      <c r="H725" s="354">
        <v>10.38</v>
      </c>
      <c r="L725" s="351"/>
      <c r="M725" s="409"/>
      <c r="N725" s="410"/>
      <c r="O725" s="410"/>
      <c r="P725" s="410"/>
      <c r="Q725" s="410"/>
      <c r="R725" s="410"/>
      <c r="S725" s="410"/>
      <c r="T725" s="411"/>
      <c r="AT725" s="352" t="s">
        <v>171</v>
      </c>
      <c r="AU725" s="352" t="s">
        <v>90</v>
      </c>
      <c r="AV725" s="350" t="s">
        <v>90</v>
      </c>
      <c r="AW725" s="350" t="s">
        <v>42</v>
      </c>
      <c r="AX725" s="350" t="s">
        <v>82</v>
      </c>
      <c r="AY725" s="352" t="s">
        <v>163</v>
      </c>
    </row>
    <row r="726" spans="2:51" s="355" customFormat="1" ht="13.5">
      <c r="B726" s="356"/>
      <c r="D726" s="346" t="s">
        <v>171</v>
      </c>
      <c r="E726" s="357" t="s">
        <v>5</v>
      </c>
      <c r="F726" s="358" t="s">
        <v>179</v>
      </c>
      <c r="H726" s="359">
        <v>63.58</v>
      </c>
      <c r="L726" s="356"/>
      <c r="M726" s="412"/>
      <c r="N726" s="413"/>
      <c r="O726" s="413"/>
      <c r="P726" s="413"/>
      <c r="Q726" s="413"/>
      <c r="R726" s="413"/>
      <c r="S726" s="413"/>
      <c r="T726" s="414"/>
      <c r="AT726" s="357" t="s">
        <v>171</v>
      </c>
      <c r="AU726" s="357" t="s">
        <v>90</v>
      </c>
      <c r="AV726" s="355" t="s">
        <v>93</v>
      </c>
      <c r="AW726" s="355" t="s">
        <v>42</v>
      </c>
      <c r="AX726" s="355" t="s">
        <v>82</v>
      </c>
      <c r="AY726" s="357" t="s">
        <v>163</v>
      </c>
    </row>
    <row r="727" spans="2:51" s="350" customFormat="1" ht="13.5">
      <c r="B727" s="351"/>
      <c r="D727" s="346" t="s">
        <v>171</v>
      </c>
      <c r="E727" s="352" t="s">
        <v>5</v>
      </c>
      <c r="F727" s="353" t="s">
        <v>992</v>
      </c>
      <c r="H727" s="354">
        <v>10.78</v>
      </c>
      <c r="L727" s="351"/>
      <c r="M727" s="409"/>
      <c r="N727" s="410"/>
      <c r="O727" s="410"/>
      <c r="P727" s="410"/>
      <c r="Q727" s="410"/>
      <c r="R727" s="410"/>
      <c r="S727" s="410"/>
      <c r="T727" s="411"/>
      <c r="AT727" s="352" t="s">
        <v>171</v>
      </c>
      <c r="AU727" s="352" t="s">
        <v>90</v>
      </c>
      <c r="AV727" s="350" t="s">
        <v>90</v>
      </c>
      <c r="AW727" s="350" t="s">
        <v>42</v>
      </c>
      <c r="AX727" s="350" t="s">
        <v>82</v>
      </c>
      <c r="AY727" s="352" t="s">
        <v>163</v>
      </c>
    </row>
    <row r="728" spans="2:51" s="350" customFormat="1" ht="13.5">
      <c r="B728" s="351"/>
      <c r="D728" s="346" t="s">
        <v>171</v>
      </c>
      <c r="E728" s="352" t="s">
        <v>5</v>
      </c>
      <c r="F728" s="353" t="s">
        <v>993</v>
      </c>
      <c r="H728" s="354">
        <v>10.78</v>
      </c>
      <c r="L728" s="351"/>
      <c r="M728" s="409"/>
      <c r="N728" s="410"/>
      <c r="O728" s="410"/>
      <c r="P728" s="410"/>
      <c r="Q728" s="410"/>
      <c r="R728" s="410"/>
      <c r="S728" s="410"/>
      <c r="T728" s="411"/>
      <c r="AT728" s="352" t="s">
        <v>171</v>
      </c>
      <c r="AU728" s="352" t="s">
        <v>90</v>
      </c>
      <c r="AV728" s="350" t="s">
        <v>90</v>
      </c>
      <c r="AW728" s="350" t="s">
        <v>42</v>
      </c>
      <c r="AX728" s="350" t="s">
        <v>82</v>
      </c>
      <c r="AY728" s="352" t="s">
        <v>163</v>
      </c>
    </row>
    <row r="729" spans="2:51" s="350" customFormat="1" ht="13.5">
      <c r="B729" s="351"/>
      <c r="D729" s="346" t="s">
        <v>171</v>
      </c>
      <c r="E729" s="352" t="s">
        <v>5</v>
      </c>
      <c r="F729" s="353" t="s">
        <v>994</v>
      </c>
      <c r="H729" s="354">
        <v>9.48</v>
      </c>
      <c r="L729" s="351"/>
      <c r="M729" s="409"/>
      <c r="N729" s="410"/>
      <c r="O729" s="410"/>
      <c r="P729" s="410"/>
      <c r="Q729" s="410"/>
      <c r="R729" s="410"/>
      <c r="S729" s="410"/>
      <c r="T729" s="411"/>
      <c r="AT729" s="352" t="s">
        <v>171</v>
      </c>
      <c r="AU729" s="352" t="s">
        <v>90</v>
      </c>
      <c r="AV729" s="350" t="s">
        <v>90</v>
      </c>
      <c r="AW729" s="350" t="s">
        <v>42</v>
      </c>
      <c r="AX729" s="350" t="s">
        <v>82</v>
      </c>
      <c r="AY729" s="352" t="s">
        <v>163</v>
      </c>
    </row>
    <row r="730" spans="2:51" s="350" customFormat="1" ht="13.5">
      <c r="B730" s="351"/>
      <c r="D730" s="346" t="s">
        <v>171</v>
      </c>
      <c r="E730" s="352" t="s">
        <v>5</v>
      </c>
      <c r="F730" s="353" t="s">
        <v>995</v>
      </c>
      <c r="H730" s="354">
        <v>9.48</v>
      </c>
      <c r="L730" s="351"/>
      <c r="M730" s="409"/>
      <c r="N730" s="410"/>
      <c r="O730" s="410"/>
      <c r="P730" s="410"/>
      <c r="Q730" s="410"/>
      <c r="R730" s="410"/>
      <c r="S730" s="410"/>
      <c r="T730" s="411"/>
      <c r="AT730" s="352" t="s">
        <v>171</v>
      </c>
      <c r="AU730" s="352" t="s">
        <v>90</v>
      </c>
      <c r="AV730" s="350" t="s">
        <v>90</v>
      </c>
      <c r="AW730" s="350" t="s">
        <v>42</v>
      </c>
      <c r="AX730" s="350" t="s">
        <v>82</v>
      </c>
      <c r="AY730" s="352" t="s">
        <v>163</v>
      </c>
    </row>
    <row r="731" spans="2:51" s="350" customFormat="1" ht="13.5">
      <c r="B731" s="351"/>
      <c r="D731" s="346" t="s">
        <v>171</v>
      </c>
      <c r="E731" s="352" t="s">
        <v>5</v>
      </c>
      <c r="F731" s="353" t="s">
        <v>996</v>
      </c>
      <c r="H731" s="354">
        <v>9.48</v>
      </c>
      <c r="L731" s="351"/>
      <c r="M731" s="409"/>
      <c r="N731" s="410"/>
      <c r="O731" s="410"/>
      <c r="P731" s="410"/>
      <c r="Q731" s="410"/>
      <c r="R731" s="410"/>
      <c r="S731" s="410"/>
      <c r="T731" s="411"/>
      <c r="AT731" s="352" t="s">
        <v>171</v>
      </c>
      <c r="AU731" s="352" t="s">
        <v>90</v>
      </c>
      <c r="AV731" s="350" t="s">
        <v>90</v>
      </c>
      <c r="AW731" s="350" t="s">
        <v>42</v>
      </c>
      <c r="AX731" s="350" t="s">
        <v>82</v>
      </c>
      <c r="AY731" s="352" t="s">
        <v>163</v>
      </c>
    </row>
    <row r="732" spans="2:51" s="350" customFormat="1" ht="13.5">
      <c r="B732" s="351"/>
      <c r="D732" s="346" t="s">
        <v>171</v>
      </c>
      <c r="E732" s="352" t="s">
        <v>5</v>
      </c>
      <c r="F732" s="353" t="s">
        <v>997</v>
      </c>
      <c r="H732" s="354">
        <v>9.48</v>
      </c>
      <c r="L732" s="351"/>
      <c r="M732" s="409"/>
      <c r="N732" s="410"/>
      <c r="O732" s="410"/>
      <c r="P732" s="410"/>
      <c r="Q732" s="410"/>
      <c r="R732" s="410"/>
      <c r="S732" s="410"/>
      <c r="T732" s="411"/>
      <c r="AT732" s="352" t="s">
        <v>171</v>
      </c>
      <c r="AU732" s="352" t="s">
        <v>90</v>
      </c>
      <c r="AV732" s="350" t="s">
        <v>90</v>
      </c>
      <c r="AW732" s="350" t="s">
        <v>42</v>
      </c>
      <c r="AX732" s="350" t="s">
        <v>82</v>
      </c>
      <c r="AY732" s="352" t="s">
        <v>163</v>
      </c>
    </row>
    <row r="733" spans="2:51" s="355" customFormat="1" ht="13.5">
      <c r="B733" s="356"/>
      <c r="D733" s="346" t="s">
        <v>171</v>
      </c>
      <c r="E733" s="357" t="s">
        <v>5</v>
      </c>
      <c r="F733" s="358" t="s">
        <v>653</v>
      </c>
      <c r="H733" s="359">
        <v>59.48</v>
      </c>
      <c r="L733" s="356"/>
      <c r="M733" s="412"/>
      <c r="N733" s="413"/>
      <c r="O733" s="413"/>
      <c r="P733" s="413"/>
      <c r="Q733" s="413"/>
      <c r="R733" s="413"/>
      <c r="S733" s="413"/>
      <c r="T733" s="414"/>
      <c r="AT733" s="357" t="s">
        <v>171</v>
      </c>
      <c r="AU733" s="357" t="s">
        <v>90</v>
      </c>
      <c r="AV733" s="355" t="s">
        <v>93</v>
      </c>
      <c r="AW733" s="355" t="s">
        <v>42</v>
      </c>
      <c r="AX733" s="355" t="s">
        <v>82</v>
      </c>
      <c r="AY733" s="357" t="s">
        <v>163</v>
      </c>
    </row>
    <row r="734" spans="2:51" s="350" customFormat="1" ht="13.5">
      <c r="B734" s="351"/>
      <c r="D734" s="346" t="s">
        <v>171</v>
      </c>
      <c r="E734" s="352" t="s">
        <v>5</v>
      </c>
      <c r="F734" s="353" t="s">
        <v>998</v>
      </c>
      <c r="H734" s="354">
        <v>10.78</v>
      </c>
      <c r="L734" s="351"/>
      <c r="M734" s="409"/>
      <c r="N734" s="410"/>
      <c r="O734" s="410"/>
      <c r="P734" s="410"/>
      <c r="Q734" s="410"/>
      <c r="R734" s="410"/>
      <c r="S734" s="410"/>
      <c r="T734" s="411"/>
      <c r="AT734" s="352" t="s">
        <v>171</v>
      </c>
      <c r="AU734" s="352" t="s">
        <v>90</v>
      </c>
      <c r="AV734" s="350" t="s">
        <v>90</v>
      </c>
      <c r="AW734" s="350" t="s">
        <v>42</v>
      </c>
      <c r="AX734" s="350" t="s">
        <v>82</v>
      </c>
      <c r="AY734" s="352" t="s">
        <v>163</v>
      </c>
    </row>
    <row r="735" spans="2:51" s="350" customFormat="1" ht="13.5">
      <c r="B735" s="351"/>
      <c r="D735" s="346" t="s">
        <v>171</v>
      </c>
      <c r="E735" s="352" t="s">
        <v>5</v>
      </c>
      <c r="F735" s="353" t="s">
        <v>999</v>
      </c>
      <c r="H735" s="354">
        <v>9.48</v>
      </c>
      <c r="L735" s="351"/>
      <c r="M735" s="409"/>
      <c r="N735" s="410"/>
      <c r="O735" s="410"/>
      <c r="P735" s="410"/>
      <c r="Q735" s="410"/>
      <c r="R735" s="410"/>
      <c r="S735" s="410"/>
      <c r="T735" s="411"/>
      <c r="AT735" s="352" t="s">
        <v>171</v>
      </c>
      <c r="AU735" s="352" t="s">
        <v>90</v>
      </c>
      <c r="AV735" s="350" t="s">
        <v>90</v>
      </c>
      <c r="AW735" s="350" t="s">
        <v>42</v>
      </c>
      <c r="AX735" s="350" t="s">
        <v>82</v>
      </c>
      <c r="AY735" s="352" t="s">
        <v>163</v>
      </c>
    </row>
    <row r="736" spans="2:51" s="355" customFormat="1" ht="13.5">
      <c r="B736" s="356"/>
      <c r="D736" s="346" t="s">
        <v>171</v>
      </c>
      <c r="E736" s="357" t="s">
        <v>5</v>
      </c>
      <c r="F736" s="358" t="s">
        <v>184</v>
      </c>
      <c r="H736" s="359">
        <v>20.26</v>
      </c>
      <c r="L736" s="356"/>
      <c r="M736" s="412"/>
      <c r="N736" s="413"/>
      <c r="O736" s="413"/>
      <c r="P736" s="413"/>
      <c r="Q736" s="413"/>
      <c r="R736" s="413"/>
      <c r="S736" s="413"/>
      <c r="T736" s="414"/>
      <c r="AT736" s="357" t="s">
        <v>171</v>
      </c>
      <c r="AU736" s="357" t="s">
        <v>90</v>
      </c>
      <c r="AV736" s="355" t="s">
        <v>93</v>
      </c>
      <c r="AW736" s="355" t="s">
        <v>42</v>
      </c>
      <c r="AX736" s="355" t="s">
        <v>82</v>
      </c>
      <c r="AY736" s="357" t="s">
        <v>163</v>
      </c>
    </row>
    <row r="737" spans="2:51" s="350" customFormat="1" ht="13.5">
      <c r="B737" s="351"/>
      <c r="D737" s="346" t="s">
        <v>171</v>
      </c>
      <c r="E737" s="352" t="s">
        <v>5</v>
      </c>
      <c r="F737" s="353" t="s">
        <v>1000</v>
      </c>
      <c r="H737" s="354">
        <v>10.78</v>
      </c>
      <c r="L737" s="351"/>
      <c r="M737" s="409"/>
      <c r="N737" s="410"/>
      <c r="O737" s="410"/>
      <c r="P737" s="410"/>
      <c r="Q737" s="410"/>
      <c r="R737" s="410"/>
      <c r="S737" s="410"/>
      <c r="T737" s="411"/>
      <c r="AT737" s="352" t="s">
        <v>171</v>
      </c>
      <c r="AU737" s="352" t="s">
        <v>90</v>
      </c>
      <c r="AV737" s="350" t="s">
        <v>90</v>
      </c>
      <c r="AW737" s="350" t="s">
        <v>42</v>
      </c>
      <c r="AX737" s="350" t="s">
        <v>82</v>
      </c>
      <c r="AY737" s="352" t="s">
        <v>163</v>
      </c>
    </row>
    <row r="738" spans="2:51" s="350" customFormat="1" ht="13.5">
      <c r="B738" s="351"/>
      <c r="D738" s="346" t="s">
        <v>171</v>
      </c>
      <c r="E738" s="352" t="s">
        <v>5</v>
      </c>
      <c r="F738" s="353" t="s">
        <v>1001</v>
      </c>
      <c r="H738" s="354">
        <v>10.78</v>
      </c>
      <c r="L738" s="351"/>
      <c r="M738" s="409"/>
      <c r="N738" s="410"/>
      <c r="O738" s="410"/>
      <c r="P738" s="410"/>
      <c r="Q738" s="410"/>
      <c r="R738" s="410"/>
      <c r="S738" s="410"/>
      <c r="T738" s="411"/>
      <c r="AT738" s="352" t="s">
        <v>171</v>
      </c>
      <c r="AU738" s="352" t="s">
        <v>90</v>
      </c>
      <c r="AV738" s="350" t="s">
        <v>90</v>
      </c>
      <c r="AW738" s="350" t="s">
        <v>42</v>
      </c>
      <c r="AX738" s="350" t="s">
        <v>82</v>
      </c>
      <c r="AY738" s="352" t="s">
        <v>163</v>
      </c>
    </row>
    <row r="739" spans="2:51" s="355" customFormat="1" ht="13.5">
      <c r="B739" s="356"/>
      <c r="D739" s="346" t="s">
        <v>171</v>
      </c>
      <c r="E739" s="357" t="s">
        <v>5</v>
      </c>
      <c r="F739" s="358" t="s">
        <v>792</v>
      </c>
      <c r="H739" s="359">
        <v>21.56</v>
      </c>
      <c r="L739" s="356"/>
      <c r="M739" s="412"/>
      <c r="N739" s="413"/>
      <c r="O739" s="413"/>
      <c r="P739" s="413"/>
      <c r="Q739" s="413"/>
      <c r="R739" s="413"/>
      <c r="S739" s="413"/>
      <c r="T739" s="414"/>
      <c r="AT739" s="357" t="s">
        <v>171</v>
      </c>
      <c r="AU739" s="357" t="s">
        <v>90</v>
      </c>
      <c r="AV739" s="355" t="s">
        <v>93</v>
      </c>
      <c r="AW739" s="355" t="s">
        <v>42</v>
      </c>
      <c r="AX739" s="355" t="s">
        <v>82</v>
      </c>
      <c r="AY739" s="357" t="s">
        <v>163</v>
      </c>
    </row>
    <row r="740" spans="2:51" s="350" customFormat="1" ht="13.5">
      <c r="B740" s="351"/>
      <c r="D740" s="346" t="s">
        <v>171</v>
      </c>
      <c r="E740" s="352" t="s">
        <v>5</v>
      </c>
      <c r="F740" s="353" t="s">
        <v>1002</v>
      </c>
      <c r="H740" s="354">
        <v>10.78</v>
      </c>
      <c r="L740" s="351"/>
      <c r="M740" s="409"/>
      <c r="N740" s="410"/>
      <c r="O740" s="410"/>
      <c r="P740" s="410"/>
      <c r="Q740" s="410"/>
      <c r="R740" s="410"/>
      <c r="S740" s="410"/>
      <c r="T740" s="411"/>
      <c r="AT740" s="352" t="s">
        <v>171</v>
      </c>
      <c r="AU740" s="352" t="s">
        <v>90</v>
      </c>
      <c r="AV740" s="350" t="s">
        <v>90</v>
      </c>
      <c r="AW740" s="350" t="s">
        <v>42</v>
      </c>
      <c r="AX740" s="350" t="s">
        <v>82</v>
      </c>
      <c r="AY740" s="352" t="s">
        <v>163</v>
      </c>
    </row>
    <row r="741" spans="2:51" s="350" customFormat="1" ht="13.5">
      <c r="B741" s="351"/>
      <c r="D741" s="346" t="s">
        <v>171</v>
      </c>
      <c r="E741" s="352" t="s">
        <v>5</v>
      </c>
      <c r="F741" s="353" t="s">
        <v>1003</v>
      </c>
      <c r="H741" s="354">
        <v>10.78</v>
      </c>
      <c r="L741" s="351"/>
      <c r="M741" s="409"/>
      <c r="N741" s="410"/>
      <c r="O741" s="410"/>
      <c r="P741" s="410"/>
      <c r="Q741" s="410"/>
      <c r="R741" s="410"/>
      <c r="S741" s="410"/>
      <c r="T741" s="411"/>
      <c r="AT741" s="352" t="s">
        <v>171</v>
      </c>
      <c r="AU741" s="352" t="s">
        <v>90</v>
      </c>
      <c r="AV741" s="350" t="s">
        <v>90</v>
      </c>
      <c r="AW741" s="350" t="s">
        <v>42</v>
      </c>
      <c r="AX741" s="350" t="s">
        <v>82</v>
      </c>
      <c r="AY741" s="352" t="s">
        <v>163</v>
      </c>
    </row>
    <row r="742" spans="2:51" s="355" customFormat="1" ht="13.5">
      <c r="B742" s="356"/>
      <c r="D742" s="346" t="s">
        <v>171</v>
      </c>
      <c r="E742" s="357" t="s">
        <v>5</v>
      </c>
      <c r="F742" s="358" t="s">
        <v>963</v>
      </c>
      <c r="H742" s="359">
        <v>21.56</v>
      </c>
      <c r="L742" s="356"/>
      <c r="M742" s="412"/>
      <c r="N742" s="413"/>
      <c r="O742" s="413"/>
      <c r="P742" s="413"/>
      <c r="Q742" s="413"/>
      <c r="R742" s="413"/>
      <c r="S742" s="413"/>
      <c r="T742" s="414"/>
      <c r="AT742" s="357" t="s">
        <v>171</v>
      </c>
      <c r="AU742" s="357" t="s">
        <v>90</v>
      </c>
      <c r="AV742" s="355" t="s">
        <v>93</v>
      </c>
      <c r="AW742" s="355" t="s">
        <v>42</v>
      </c>
      <c r="AX742" s="355" t="s">
        <v>82</v>
      </c>
      <c r="AY742" s="357" t="s">
        <v>163</v>
      </c>
    </row>
    <row r="743" spans="2:51" s="360" customFormat="1" ht="13.5">
      <c r="B743" s="361"/>
      <c r="D743" s="362" t="s">
        <v>171</v>
      </c>
      <c r="E743" s="363" t="s">
        <v>5</v>
      </c>
      <c r="F743" s="364" t="s">
        <v>185</v>
      </c>
      <c r="H743" s="365">
        <v>186.44</v>
      </c>
      <c r="L743" s="361"/>
      <c r="M743" s="415"/>
      <c r="N743" s="416"/>
      <c r="O743" s="416"/>
      <c r="P743" s="416"/>
      <c r="Q743" s="416"/>
      <c r="R743" s="416"/>
      <c r="S743" s="416"/>
      <c r="T743" s="417"/>
      <c r="AT743" s="418" t="s">
        <v>171</v>
      </c>
      <c r="AU743" s="418" t="s">
        <v>90</v>
      </c>
      <c r="AV743" s="360" t="s">
        <v>96</v>
      </c>
      <c r="AW743" s="360" t="s">
        <v>42</v>
      </c>
      <c r="AX743" s="360" t="s">
        <v>44</v>
      </c>
      <c r="AY743" s="418" t="s">
        <v>163</v>
      </c>
    </row>
    <row r="744" spans="2:65" s="267" customFormat="1" ht="22.5" customHeight="1">
      <c r="B744" s="268"/>
      <c r="C744" s="367" t="s">
        <v>578</v>
      </c>
      <c r="D744" s="367" t="s">
        <v>256</v>
      </c>
      <c r="E744" s="368" t="s">
        <v>588</v>
      </c>
      <c r="F744" s="369" t="s">
        <v>589</v>
      </c>
      <c r="G744" s="370" t="s">
        <v>221</v>
      </c>
      <c r="H744" s="371">
        <v>195.762</v>
      </c>
      <c r="I744" s="137"/>
      <c r="J744" s="372">
        <f>ROUND(I744*H744,2)</f>
        <v>0</v>
      </c>
      <c r="K744" s="369" t="s">
        <v>169</v>
      </c>
      <c r="L744" s="421"/>
      <c r="M744" s="422" t="s">
        <v>5</v>
      </c>
      <c r="N744" s="423" t="s">
        <v>53</v>
      </c>
      <c r="O744" s="269"/>
      <c r="P744" s="403">
        <f>O744*H744</f>
        <v>0</v>
      </c>
      <c r="Q744" s="403">
        <v>0</v>
      </c>
      <c r="R744" s="403">
        <f>Q744*H744</f>
        <v>0</v>
      </c>
      <c r="S744" s="403">
        <v>0</v>
      </c>
      <c r="T744" s="404">
        <f>S744*H744</f>
        <v>0</v>
      </c>
      <c r="AR744" s="386" t="s">
        <v>423</v>
      </c>
      <c r="AT744" s="386" t="s">
        <v>256</v>
      </c>
      <c r="AU744" s="386" t="s">
        <v>90</v>
      </c>
      <c r="AY744" s="386" t="s">
        <v>163</v>
      </c>
      <c r="BE744" s="405">
        <f>IF(N744="základní",J744,0)</f>
        <v>0</v>
      </c>
      <c r="BF744" s="405">
        <f>IF(N744="snížená",J744,0)</f>
        <v>0</v>
      </c>
      <c r="BG744" s="405">
        <f>IF(N744="zákl. přenesená",J744,0)</f>
        <v>0</v>
      </c>
      <c r="BH744" s="405">
        <f>IF(N744="sníž. přenesená",J744,0)</f>
        <v>0</v>
      </c>
      <c r="BI744" s="405">
        <f>IF(N744="nulová",J744,0)</f>
        <v>0</v>
      </c>
      <c r="BJ744" s="386" t="s">
        <v>44</v>
      </c>
      <c r="BK744" s="405">
        <f>ROUND(I744*H744,2)</f>
        <v>0</v>
      </c>
      <c r="BL744" s="386" t="s">
        <v>333</v>
      </c>
      <c r="BM744" s="386" t="s">
        <v>1125</v>
      </c>
    </row>
    <row r="745" spans="2:51" s="350" customFormat="1" ht="13.5">
      <c r="B745" s="351"/>
      <c r="D745" s="362" t="s">
        <v>171</v>
      </c>
      <c r="F745" s="377" t="s">
        <v>1126</v>
      </c>
      <c r="H745" s="378">
        <v>195.762</v>
      </c>
      <c r="L745" s="351"/>
      <c r="M745" s="409"/>
      <c r="N745" s="410"/>
      <c r="O745" s="410"/>
      <c r="P745" s="410"/>
      <c r="Q745" s="410"/>
      <c r="R745" s="410"/>
      <c r="S745" s="410"/>
      <c r="T745" s="411"/>
      <c r="AT745" s="352" t="s">
        <v>171</v>
      </c>
      <c r="AU745" s="352" t="s">
        <v>90</v>
      </c>
      <c r="AV745" s="350" t="s">
        <v>90</v>
      </c>
      <c r="AW745" s="350" t="s">
        <v>6</v>
      </c>
      <c r="AX745" s="350" t="s">
        <v>44</v>
      </c>
      <c r="AY745" s="352" t="s">
        <v>163</v>
      </c>
    </row>
    <row r="746" spans="2:65" s="267" customFormat="1" ht="22.5" customHeight="1">
      <c r="B746" s="268"/>
      <c r="C746" s="338" t="s">
        <v>582</v>
      </c>
      <c r="D746" s="338" t="s">
        <v>165</v>
      </c>
      <c r="E746" s="339" t="s">
        <v>593</v>
      </c>
      <c r="F746" s="340" t="s">
        <v>594</v>
      </c>
      <c r="G746" s="341" t="s">
        <v>188</v>
      </c>
      <c r="H746" s="342">
        <v>72</v>
      </c>
      <c r="I746" s="107"/>
      <c r="J746" s="343">
        <f>ROUND(I746*H746,2)</f>
        <v>0</v>
      </c>
      <c r="K746" s="340" t="s">
        <v>169</v>
      </c>
      <c r="L746" s="268"/>
      <c r="M746" s="401" t="s">
        <v>5</v>
      </c>
      <c r="N746" s="402" t="s">
        <v>53</v>
      </c>
      <c r="O746" s="269"/>
      <c r="P746" s="403">
        <f>O746*H746</f>
        <v>0</v>
      </c>
      <c r="Q746" s="403">
        <v>0</v>
      </c>
      <c r="R746" s="403">
        <f>Q746*H746</f>
        <v>0</v>
      </c>
      <c r="S746" s="403">
        <v>0</v>
      </c>
      <c r="T746" s="404">
        <f>S746*H746</f>
        <v>0</v>
      </c>
      <c r="AR746" s="386" t="s">
        <v>333</v>
      </c>
      <c r="AT746" s="386" t="s">
        <v>165</v>
      </c>
      <c r="AU746" s="386" t="s">
        <v>90</v>
      </c>
      <c r="AY746" s="386" t="s">
        <v>163</v>
      </c>
      <c r="BE746" s="405">
        <f>IF(N746="základní",J746,0)</f>
        <v>0</v>
      </c>
      <c r="BF746" s="405">
        <f>IF(N746="snížená",J746,0)</f>
        <v>0</v>
      </c>
      <c r="BG746" s="405">
        <f>IF(N746="zákl. přenesená",J746,0)</f>
        <v>0</v>
      </c>
      <c r="BH746" s="405">
        <f>IF(N746="sníž. přenesená",J746,0)</f>
        <v>0</v>
      </c>
      <c r="BI746" s="405">
        <f>IF(N746="nulová",J746,0)</f>
        <v>0</v>
      </c>
      <c r="BJ746" s="386" t="s">
        <v>44</v>
      </c>
      <c r="BK746" s="405">
        <f>ROUND(I746*H746,2)</f>
        <v>0</v>
      </c>
      <c r="BL746" s="386" t="s">
        <v>333</v>
      </c>
      <c r="BM746" s="386" t="s">
        <v>1127</v>
      </c>
    </row>
    <row r="747" spans="2:47" s="267" customFormat="1" ht="40.5">
      <c r="B747" s="268"/>
      <c r="D747" s="346" t="s">
        <v>190</v>
      </c>
      <c r="F747" s="366" t="s">
        <v>596</v>
      </c>
      <c r="L747" s="268"/>
      <c r="M747" s="419"/>
      <c r="N747" s="269"/>
      <c r="O747" s="269"/>
      <c r="P747" s="269"/>
      <c r="Q747" s="269"/>
      <c r="R747" s="269"/>
      <c r="S747" s="269"/>
      <c r="T747" s="420"/>
      <c r="AT747" s="386" t="s">
        <v>190</v>
      </c>
      <c r="AU747" s="386" t="s">
        <v>90</v>
      </c>
    </row>
    <row r="748" spans="2:51" s="344" customFormat="1" ht="13.5">
      <c r="B748" s="345"/>
      <c r="D748" s="346" t="s">
        <v>171</v>
      </c>
      <c r="E748" s="347" t="s">
        <v>5</v>
      </c>
      <c r="F748" s="348" t="s">
        <v>172</v>
      </c>
      <c r="H748" s="349" t="s">
        <v>5</v>
      </c>
      <c r="L748" s="345"/>
      <c r="M748" s="406"/>
      <c r="N748" s="407"/>
      <c r="O748" s="407"/>
      <c r="P748" s="407"/>
      <c r="Q748" s="407"/>
      <c r="R748" s="407"/>
      <c r="S748" s="407"/>
      <c r="T748" s="408"/>
      <c r="AT748" s="349" t="s">
        <v>171</v>
      </c>
      <c r="AU748" s="349" t="s">
        <v>90</v>
      </c>
      <c r="AV748" s="344" t="s">
        <v>44</v>
      </c>
      <c r="AW748" s="344" t="s">
        <v>42</v>
      </c>
      <c r="AX748" s="344" t="s">
        <v>82</v>
      </c>
      <c r="AY748" s="349" t="s">
        <v>163</v>
      </c>
    </row>
    <row r="749" spans="2:51" s="344" customFormat="1" ht="27">
      <c r="B749" s="345"/>
      <c r="D749" s="346" t="s">
        <v>171</v>
      </c>
      <c r="E749" s="347" t="s">
        <v>5</v>
      </c>
      <c r="F749" s="348" t="s">
        <v>215</v>
      </c>
      <c r="H749" s="349" t="s">
        <v>5</v>
      </c>
      <c r="L749" s="345"/>
      <c r="M749" s="406"/>
      <c r="N749" s="407"/>
      <c r="O749" s="407"/>
      <c r="P749" s="407"/>
      <c r="Q749" s="407"/>
      <c r="R749" s="407"/>
      <c r="S749" s="407"/>
      <c r="T749" s="408"/>
      <c r="AT749" s="349" t="s">
        <v>171</v>
      </c>
      <c r="AU749" s="349" t="s">
        <v>90</v>
      </c>
      <c r="AV749" s="344" t="s">
        <v>44</v>
      </c>
      <c r="AW749" s="344" t="s">
        <v>42</v>
      </c>
      <c r="AX749" s="344" t="s">
        <v>82</v>
      </c>
      <c r="AY749" s="349" t="s">
        <v>163</v>
      </c>
    </row>
    <row r="750" spans="2:51" s="344" customFormat="1" ht="13.5">
      <c r="B750" s="345"/>
      <c r="D750" s="346" t="s">
        <v>171</v>
      </c>
      <c r="E750" s="347" t="s">
        <v>5</v>
      </c>
      <c r="F750" s="348" t="s">
        <v>957</v>
      </c>
      <c r="H750" s="349" t="s">
        <v>5</v>
      </c>
      <c r="L750" s="345"/>
      <c r="M750" s="406"/>
      <c r="N750" s="407"/>
      <c r="O750" s="407"/>
      <c r="P750" s="407"/>
      <c r="Q750" s="407"/>
      <c r="R750" s="407"/>
      <c r="S750" s="407"/>
      <c r="T750" s="408"/>
      <c r="AT750" s="349" t="s">
        <v>171</v>
      </c>
      <c r="AU750" s="349" t="s">
        <v>90</v>
      </c>
      <c r="AV750" s="344" t="s">
        <v>44</v>
      </c>
      <c r="AW750" s="344" t="s">
        <v>42</v>
      </c>
      <c r="AX750" s="344" t="s">
        <v>82</v>
      </c>
      <c r="AY750" s="349" t="s">
        <v>163</v>
      </c>
    </row>
    <row r="751" spans="2:51" s="350" customFormat="1" ht="13.5">
      <c r="B751" s="351"/>
      <c r="D751" s="346" t="s">
        <v>171</v>
      </c>
      <c r="E751" s="352" t="s">
        <v>5</v>
      </c>
      <c r="F751" s="353" t="s">
        <v>984</v>
      </c>
      <c r="H751" s="354">
        <v>24</v>
      </c>
      <c r="L751" s="351"/>
      <c r="M751" s="409"/>
      <c r="N751" s="410"/>
      <c r="O751" s="410"/>
      <c r="P751" s="410"/>
      <c r="Q751" s="410"/>
      <c r="R751" s="410"/>
      <c r="S751" s="410"/>
      <c r="T751" s="411"/>
      <c r="AT751" s="352" t="s">
        <v>171</v>
      </c>
      <c r="AU751" s="352" t="s">
        <v>90</v>
      </c>
      <c r="AV751" s="350" t="s">
        <v>90</v>
      </c>
      <c r="AW751" s="350" t="s">
        <v>42</v>
      </c>
      <c r="AX751" s="350" t="s">
        <v>82</v>
      </c>
      <c r="AY751" s="352" t="s">
        <v>163</v>
      </c>
    </row>
    <row r="752" spans="2:51" s="355" customFormat="1" ht="13.5">
      <c r="B752" s="356"/>
      <c r="D752" s="346" t="s">
        <v>171</v>
      </c>
      <c r="E752" s="357" t="s">
        <v>5</v>
      </c>
      <c r="F752" s="358" t="s">
        <v>179</v>
      </c>
      <c r="H752" s="359">
        <v>24</v>
      </c>
      <c r="L752" s="356"/>
      <c r="M752" s="412"/>
      <c r="N752" s="413"/>
      <c r="O752" s="413"/>
      <c r="P752" s="413"/>
      <c r="Q752" s="413"/>
      <c r="R752" s="413"/>
      <c r="S752" s="413"/>
      <c r="T752" s="414"/>
      <c r="AT752" s="357" t="s">
        <v>171</v>
      </c>
      <c r="AU752" s="357" t="s">
        <v>90</v>
      </c>
      <c r="AV752" s="355" t="s">
        <v>93</v>
      </c>
      <c r="AW752" s="355" t="s">
        <v>42</v>
      </c>
      <c r="AX752" s="355" t="s">
        <v>82</v>
      </c>
      <c r="AY752" s="357" t="s">
        <v>163</v>
      </c>
    </row>
    <row r="753" spans="2:51" s="344" customFormat="1" ht="13.5">
      <c r="B753" s="345"/>
      <c r="D753" s="346" t="s">
        <v>171</v>
      </c>
      <c r="E753" s="347" t="s">
        <v>5</v>
      </c>
      <c r="F753" s="348" t="s">
        <v>959</v>
      </c>
      <c r="H753" s="349" t="s">
        <v>5</v>
      </c>
      <c r="L753" s="345"/>
      <c r="M753" s="406"/>
      <c r="N753" s="407"/>
      <c r="O753" s="407"/>
      <c r="P753" s="407"/>
      <c r="Q753" s="407"/>
      <c r="R753" s="407"/>
      <c r="S753" s="407"/>
      <c r="T753" s="408"/>
      <c r="AT753" s="349" t="s">
        <v>171</v>
      </c>
      <c r="AU753" s="349" t="s">
        <v>90</v>
      </c>
      <c r="AV753" s="344" t="s">
        <v>44</v>
      </c>
      <c r="AW753" s="344" t="s">
        <v>42</v>
      </c>
      <c r="AX753" s="344" t="s">
        <v>82</v>
      </c>
      <c r="AY753" s="349" t="s">
        <v>163</v>
      </c>
    </row>
    <row r="754" spans="2:51" s="350" customFormat="1" ht="13.5">
      <c r="B754" s="351"/>
      <c r="D754" s="346" t="s">
        <v>171</v>
      </c>
      <c r="E754" s="352" t="s">
        <v>5</v>
      </c>
      <c r="F754" s="353" t="s">
        <v>984</v>
      </c>
      <c r="H754" s="354">
        <v>24</v>
      </c>
      <c r="L754" s="351"/>
      <c r="M754" s="409"/>
      <c r="N754" s="410"/>
      <c r="O754" s="410"/>
      <c r="P754" s="410"/>
      <c r="Q754" s="410"/>
      <c r="R754" s="410"/>
      <c r="S754" s="410"/>
      <c r="T754" s="411"/>
      <c r="AT754" s="352" t="s">
        <v>171</v>
      </c>
      <c r="AU754" s="352" t="s">
        <v>90</v>
      </c>
      <c r="AV754" s="350" t="s">
        <v>90</v>
      </c>
      <c r="AW754" s="350" t="s">
        <v>42</v>
      </c>
      <c r="AX754" s="350" t="s">
        <v>82</v>
      </c>
      <c r="AY754" s="352" t="s">
        <v>163</v>
      </c>
    </row>
    <row r="755" spans="2:51" s="355" customFormat="1" ht="13.5">
      <c r="B755" s="356"/>
      <c r="D755" s="346" t="s">
        <v>171</v>
      </c>
      <c r="E755" s="357" t="s">
        <v>5</v>
      </c>
      <c r="F755" s="358" t="s">
        <v>653</v>
      </c>
      <c r="H755" s="359">
        <v>24</v>
      </c>
      <c r="L755" s="356"/>
      <c r="M755" s="412"/>
      <c r="N755" s="413"/>
      <c r="O755" s="413"/>
      <c r="P755" s="413"/>
      <c r="Q755" s="413"/>
      <c r="R755" s="413"/>
      <c r="S755" s="413"/>
      <c r="T755" s="414"/>
      <c r="AT755" s="357" t="s">
        <v>171</v>
      </c>
      <c r="AU755" s="357" t="s">
        <v>90</v>
      </c>
      <c r="AV755" s="355" t="s">
        <v>93</v>
      </c>
      <c r="AW755" s="355" t="s">
        <v>42</v>
      </c>
      <c r="AX755" s="355" t="s">
        <v>82</v>
      </c>
      <c r="AY755" s="357" t="s">
        <v>163</v>
      </c>
    </row>
    <row r="756" spans="2:51" s="344" customFormat="1" ht="13.5">
      <c r="B756" s="345"/>
      <c r="D756" s="346" t="s">
        <v>171</v>
      </c>
      <c r="E756" s="347" t="s">
        <v>5</v>
      </c>
      <c r="F756" s="348" t="s">
        <v>960</v>
      </c>
      <c r="H756" s="349" t="s">
        <v>5</v>
      </c>
      <c r="L756" s="345"/>
      <c r="M756" s="406"/>
      <c r="N756" s="407"/>
      <c r="O756" s="407"/>
      <c r="P756" s="407"/>
      <c r="Q756" s="407"/>
      <c r="R756" s="407"/>
      <c r="S756" s="407"/>
      <c r="T756" s="408"/>
      <c r="AT756" s="349" t="s">
        <v>171</v>
      </c>
      <c r="AU756" s="349" t="s">
        <v>90</v>
      </c>
      <c r="AV756" s="344" t="s">
        <v>44</v>
      </c>
      <c r="AW756" s="344" t="s">
        <v>42</v>
      </c>
      <c r="AX756" s="344" t="s">
        <v>82</v>
      </c>
      <c r="AY756" s="349" t="s">
        <v>163</v>
      </c>
    </row>
    <row r="757" spans="2:51" s="350" customFormat="1" ht="13.5">
      <c r="B757" s="351"/>
      <c r="D757" s="346" t="s">
        <v>171</v>
      </c>
      <c r="E757" s="352" t="s">
        <v>5</v>
      </c>
      <c r="F757" s="353" t="s">
        <v>664</v>
      </c>
      <c r="H757" s="354">
        <v>8</v>
      </c>
      <c r="L757" s="351"/>
      <c r="M757" s="409"/>
      <c r="N757" s="410"/>
      <c r="O757" s="410"/>
      <c r="P757" s="410"/>
      <c r="Q757" s="410"/>
      <c r="R757" s="410"/>
      <c r="S757" s="410"/>
      <c r="T757" s="411"/>
      <c r="AT757" s="352" t="s">
        <v>171</v>
      </c>
      <c r="AU757" s="352" t="s">
        <v>90</v>
      </c>
      <c r="AV757" s="350" t="s">
        <v>90</v>
      </c>
      <c r="AW757" s="350" t="s">
        <v>42</v>
      </c>
      <c r="AX757" s="350" t="s">
        <v>82</v>
      </c>
      <c r="AY757" s="352" t="s">
        <v>163</v>
      </c>
    </row>
    <row r="758" spans="2:51" s="355" customFormat="1" ht="13.5">
      <c r="B758" s="356"/>
      <c r="D758" s="346" t="s">
        <v>171</v>
      </c>
      <c r="E758" s="357" t="s">
        <v>5</v>
      </c>
      <c r="F758" s="358" t="s">
        <v>184</v>
      </c>
      <c r="H758" s="359">
        <v>8</v>
      </c>
      <c r="L758" s="356"/>
      <c r="M758" s="412"/>
      <c r="N758" s="413"/>
      <c r="O758" s="413"/>
      <c r="P758" s="413"/>
      <c r="Q758" s="413"/>
      <c r="R758" s="413"/>
      <c r="S758" s="413"/>
      <c r="T758" s="414"/>
      <c r="AT758" s="357" t="s">
        <v>171</v>
      </c>
      <c r="AU758" s="357" t="s">
        <v>90</v>
      </c>
      <c r="AV758" s="355" t="s">
        <v>93</v>
      </c>
      <c r="AW758" s="355" t="s">
        <v>42</v>
      </c>
      <c r="AX758" s="355" t="s">
        <v>82</v>
      </c>
      <c r="AY758" s="357" t="s">
        <v>163</v>
      </c>
    </row>
    <row r="759" spans="2:51" s="344" customFormat="1" ht="13.5">
      <c r="B759" s="345"/>
      <c r="D759" s="346" t="s">
        <v>171</v>
      </c>
      <c r="E759" s="347" t="s">
        <v>5</v>
      </c>
      <c r="F759" s="348" t="s">
        <v>961</v>
      </c>
      <c r="H759" s="349" t="s">
        <v>5</v>
      </c>
      <c r="L759" s="345"/>
      <c r="M759" s="406"/>
      <c r="N759" s="407"/>
      <c r="O759" s="407"/>
      <c r="P759" s="407"/>
      <c r="Q759" s="407"/>
      <c r="R759" s="407"/>
      <c r="S759" s="407"/>
      <c r="T759" s="408"/>
      <c r="AT759" s="349" t="s">
        <v>171</v>
      </c>
      <c r="AU759" s="349" t="s">
        <v>90</v>
      </c>
      <c r="AV759" s="344" t="s">
        <v>44</v>
      </c>
      <c r="AW759" s="344" t="s">
        <v>42</v>
      </c>
      <c r="AX759" s="344" t="s">
        <v>82</v>
      </c>
      <c r="AY759" s="349" t="s">
        <v>163</v>
      </c>
    </row>
    <row r="760" spans="2:51" s="350" customFormat="1" ht="13.5">
      <c r="B760" s="351"/>
      <c r="D760" s="346" t="s">
        <v>171</v>
      </c>
      <c r="E760" s="352" t="s">
        <v>5</v>
      </c>
      <c r="F760" s="353" t="s">
        <v>664</v>
      </c>
      <c r="H760" s="354">
        <v>8</v>
      </c>
      <c r="L760" s="351"/>
      <c r="M760" s="409"/>
      <c r="N760" s="410"/>
      <c r="O760" s="410"/>
      <c r="P760" s="410"/>
      <c r="Q760" s="410"/>
      <c r="R760" s="410"/>
      <c r="S760" s="410"/>
      <c r="T760" s="411"/>
      <c r="AT760" s="352" t="s">
        <v>171</v>
      </c>
      <c r="AU760" s="352" t="s">
        <v>90</v>
      </c>
      <c r="AV760" s="350" t="s">
        <v>90</v>
      </c>
      <c r="AW760" s="350" t="s">
        <v>42</v>
      </c>
      <c r="AX760" s="350" t="s">
        <v>82</v>
      </c>
      <c r="AY760" s="352" t="s">
        <v>163</v>
      </c>
    </row>
    <row r="761" spans="2:51" s="355" customFormat="1" ht="13.5">
      <c r="B761" s="356"/>
      <c r="D761" s="346" t="s">
        <v>171</v>
      </c>
      <c r="E761" s="357" t="s">
        <v>5</v>
      </c>
      <c r="F761" s="358" t="s">
        <v>792</v>
      </c>
      <c r="H761" s="359">
        <v>8</v>
      </c>
      <c r="L761" s="356"/>
      <c r="M761" s="412"/>
      <c r="N761" s="413"/>
      <c r="O761" s="413"/>
      <c r="P761" s="413"/>
      <c r="Q761" s="413"/>
      <c r="R761" s="413"/>
      <c r="S761" s="413"/>
      <c r="T761" s="414"/>
      <c r="AT761" s="357" t="s">
        <v>171</v>
      </c>
      <c r="AU761" s="357" t="s">
        <v>90</v>
      </c>
      <c r="AV761" s="355" t="s">
        <v>93</v>
      </c>
      <c r="AW761" s="355" t="s">
        <v>42</v>
      </c>
      <c r="AX761" s="355" t="s">
        <v>82</v>
      </c>
      <c r="AY761" s="357" t="s">
        <v>163</v>
      </c>
    </row>
    <row r="762" spans="2:51" s="344" customFormat="1" ht="13.5">
      <c r="B762" s="345"/>
      <c r="D762" s="346" t="s">
        <v>171</v>
      </c>
      <c r="E762" s="347" t="s">
        <v>5</v>
      </c>
      <c r="F762" s="348" t="s">
        <v>962</v>
      </c>
      <c r="H762" s="349" t="s">
        <v>5</v>
      </c>
      <c r="L762" s="345"/>
      <c r="M762" s="406"/>
      <c r="N762" s="407"/>
      <c r="O762" s="407"/>
      <c r="P762" s="407"/>
      <c r="Q762" s="407"/>
      <c r="R762" s="407"/>
      <c r="S762" s="407"/>
      <c r="T762" s="408"/>
      <c r="AT762" s="349" t="s">
        <v>171</v>
      </c>
      <c r="AU762" s="349" t="s">
        <v>90</v>
      </c>
      <c r="AV762" s="344" t="s">
        <v>44</v>
      </c>
      <c r="AW762" s="344" t="s">
        <v>42</v>
      </c>
      <c r="AX762" s="344" t="s">
        <v>82</v>
      </c>
      <c r="AY762" s="349" t="s">
        <v>163</v>
      </c>
    </row>
    <row r="763" spans="2:51" s="350" customFormat="1" ht="13.5">
      <c r="B763" s="351"/>
      <c r="D763" s="346" t="s">
        <v>171</v>
      </c>
      <c r="E763" s="352" t="s">
        <v>5</v>
      </c>
      <c r="F763" s="353" t="s">
        <v>664</v>
      </c>
      <c r="H763" s="354">
        <v>8</v>
      </c>
      <c r="L763" s="351"/>
      <c r="M763" s="409"/>
      <c r="N763" s="410"/>
      <c r="O763" s="410"/>
      <c r="P763" s="410"/>
      <c r="Q763" s="410"/>
      <c r="R763" s="410"/>
      <c r="S763" s="410"/>
      <c r="T763" s="411"/>
      <c r="AT763" s="352" t="s">
        <v>171</v>
      </c>
      <c r="AU763" s="352" t="s">
        <v>90</v>
      </c>
      <c r="AV763" s="350" t="s">
        <v>90</v>
      </c>
      <c r="AW763" s="350" t="s">
        <v>42</v>
      </c>
      <c r="AX763" s="350" t="s">
        <v>82</v>
      </c>
      <c r="AY763" s="352" t="s">
        <v>163</v>
      </c>
    </row>
    <row r="764" spans="2:51" s="355" customFormat="1" ht="13.5">
      <c r="B764" s="356"/>
      <c r="D764" s="346" t="s">
        <v>171</v>
      </c>
      <c r="E764" s="357" t="s">
        <v>5</v>
      </c>
      <c r="F764" s="358" t="s">
        <v>963</v>
      </c>
      <c r="H764" s="359">
        <v>8</v>
      </c>
      <c r="L764" s="356"/>
      <c r="M764" s="412"/>
      <c r="N764" s="413"/>
      <c r="O764" s="413"/>
      <c r="P764" s="413"/>
      <c r="Q764" s="413"/>
      <c r="R764" s="413"/>
      <c r="S764" s="413"/>
      <c r="T764" s="414"/>
      <c r="AT764" s="357" t="s">
        <v>171</v>
      </c>
      <c r="AU764" s="357" t="s">
        <v>90</v>
      </c>
      <c r="AV764" s="355" t="s">
        <v>93</v>
      </c>
      <c r="AW764" s="355" t="s">
        <v>42</v>
      </c>
      <c r="AX764" s="355" t="s">
        <v>82</v>
      </c>
      <c r="AY764" s="357" t="s">
        <v>163</v>
      </c>
    </row>
    <row r="765" spans="2:51" s="360" customFormat="1" ht="13.5">
      <c r="B765" s="361"/>
      <c r="D765" s="362" t="s">
        <v>171</v>
      </c>
      <c r="E765" s="363" t="s">
        <v>5</v>
      </c>
      <c r="F765" s="364" t="s">
        <v>185</v>
      </c>
      <c r="H765" s="365">
        <v>72</v>
      </c>
      <c r="L765" s="361"/>
      <c r="M765" s="415"/>
      <c r="N765" s="416"/>
      <c r="O765" s="416"/>
      <c r="P765" s="416"/>
      <c r="Q765" s="416"/>
      <c r="R765" s="416"/>
      <c r="S765" s="416"/>
      <c r="T765" s="417"/>
      <c r="AT765" s="418" t="s">
        <v>171</v>
      </c>
      <c r="AU765" s="418" t="s">
        <v>90</v>
      </c>
      <c r="AV765" s="360" t="s">
        <v>96</v>
      </c>
      <c r="AW765" s="360" t="s">
        <v>42</v>
      </c>
      <c r="AX765" s="360" t="s">
        <v>44</v>
      </c>
      <c r="AY765" s="418" t="s">
        <v>163</v>
      </c>
    </row>
    <row r="766" spans="2:65" s="267" customFormat="1" ht="22.5" customHeight="1">
      <c r="B766" s="268"/>
      <c r="C766" s="367" t="s">
        <v>587</v>
      </c>
      <c r="D766" s="367" t="s">
        <v>256</v>
      </c>
      <c r="E766" s="368" t="s">
        <v>598</v>
      </c>
      <c r="F766" s="369" t="s">
        <v>599</v>
      </c>
      <c r="G766" s="370" t="s">
        <v>188</v>
      </c>
      <c r="H766" s="371">
        <v>75.6</v>
      </c>
      <c r="I766" s="137"/>
      <c r="J766" s="372">
        <f>ROUND(I766*H766,2)</f>
        <v>0</v>
      </c>
      <c r="K766" s="369" t="s">
        <v>169</v>
      </c>
      <c r="L766" s="421"/>
      <c r="M766" s="422" t="s">
        <v>5</v>
      </c>
      <c r="N766" s="423" t="s">
        <v>53</v>
      </c>
      <c r="O766" s="269"/>
      <c r="P766" s="403">
        <f>O766*H766</f>
        <v>0</v>
      </c>
      <c r="Q766" s="403">
        <v>0</v>
      </c>
      <c r="R766" s="403">
        <f>Q766*H766</f>
        <v>0</v>
      </c>
      <c r="S766" s="403">
        <v>0</v>
      </c>
      <c r="T766" s="404">
        <f>S766*H766</f>
        <v>0</v>
      </c>
      <c r="AR766" s="386" t="s">
        <v>423</v>
      </c>
      <c r="AT766" s="386" t="s">
        <v>256</v>
      </c>
      <c r="AU766" s="386" t="s">
        <v>90</v>
      </c>
      <c r="AY766" s="386" t="s">
        <v>163</v>
      </c>
      <c r="BE766" s="405">
        <f>IF(N766="základní",J766,0)</f>
        <v>0</v>
      </c>
      <c r="BF766" s="405">
        <f>IF(N766="snížená",J766,0)</f>
        <v>0</v>
      </c>
      <c r="BG766" s="405">
        <f>IF(N766="zákl. přenesená",J766,0)</f>
        <v>0</v>
      </c>
      <c r="BH766" s="405">
        <f>IF(N766="sníž. přenesená",J766,0)</f>
        <v>0</v>
      </c>
      <c r="BI766" s="405">
        <f>IF(N766="nulová",J766,0)</f>
        <v>0</v>
      </c>
      <c r="BJ766" s="386" t="s">
        <v>44</v>
      </c>
      <c r="BK766" s="405">
        <f>ROUND(I766*H766,2)</f>
        <v>0</v>
      </c>
      <c r="BL766" s="386" t="s">
        <v>333</v>
      </c>
      <c r="BM766" s="386" t="s">
        <v>1128</v>
      </c>
    </row>
    <row r="767" spans="2:51" s="350" customFormat="1" ht="13.5">
      <c r="B767" s="351"/>
      <c r="D767" s="362" t="s">
        <v>171</v>
      </c>
      <c r="F767" s="377" t="s">
        <v>601</v>
      </c>
      <c r="H767" s="378">
        <v>75.6</v>
      </c>
      <c r="L767" s="351"/>
      <c r="M767" s="409"/>
      <c r="N767" s="410"/>
      <c r="O767" s="410"/>
      <c r="P767" s="410"/>
      <c r="Q767" s="410"/>
      <c r="R767" s="410"/>
      <c r="S767" s="410"/>
      <c r="T767" s="411"/>
      <c r="AT767" s="352" t="s">
        <v>171</v>
      </c>
      <c r="AU767" s="352" t="s">
        <v>90</v>
      </c>
      <c r="AV767" s="350" t="s">
        <v>90</v>
      </c>
      <c r="AW767" s="350" t="s">
        <v>6</v>
      </c>
      <c r="AX767" s="350" t="s">
        <v>44</v>
      </c>
      <c r="AY767" s="352" t="s">
        <v>163</v>
      </c>
    </row>
    <row r="768" spans="2:65" s="267" customFormat="1" ht="22.5" customHeight="1">
      <c r="B768" s="268"/>
      <c r="C768" s="338" t="s">
        <v>592</v>
      </c>
      <c r="D768" s="338" t="s">
        <v>165</v>
      </c>
      <c r="E768" s="339" t="s">
        <v>603</v>
      </c>
      <c r="F768" s="340" t="s">
        <v>604</v>
      </c>
      <c r="G768" s="341" t="s">
        <v>188</v>
      </c>
      <c r="H768" s="342">
        <v>93.22</v>
      </c>
      <c r="I768" s="107"/>
      <c r="J768" s="343">
        <f>ROUND(I768*H768,2)</f>
        <v>0</v>
      </c>
      <c r="K768" s="340" t="s">
        <v>169</v>
      </c>
      <c r="L768" s="268"/>
      <c r="M768" s="401" t="s">
        <v>5</v>
      </c>
      <c r="N768" s="402" t="s">
        <v>53</v>
      </c>
      <c r="O768" s="269"/>
      <c r="P768" s="403">
        <f>O768*H768</f>
        <v>0</v>
      </c>
      <c r="Q768" s="403">
        <v>0.0002</v>
      </c>
      <c r="R768" s="403">
        <f>Q768*H768</f>
        <v>0.018644</v>
      </c>
      <c r="S768" s="403">
        <v>0</v>
      </c>
      <c r="T768" s="404">
        <f>S768*H768</f>
        <v>0</v>
      </c>
      <c r="AR768" s="386" t="s">
        <v>333</v>
      </c>
      <c r="AT768" s="386" t="s">
        <v>165</v>
      </c>
      <c r="AU768" s="386" t="s">
        <v>90</v>
      </c>
      <c r="AY768" s="386" t="s">
        <v>163</v>
      </c>
      <c r="BE768" s="405">
        <f>IF(N768="základní",J768,0)</f>
        <v>0</v>
      </c>
      <c r="BF768" s="405">
        <f>IF(N768="snížená",J768,0)</f>
        <v>0</v>
      </c>
      <c r="BG768" s="405">
        <f>IF(N768="zákl. přenesená",J768,0)</f>
        <v>0</v>
      </c>
      <c r="BH768" s="405">
        <f>IF(N768="sníž. přenesená",J768,0)</f>
        <v>0</v>
      </c>
      <c r="BI768" s="405">
        <f>IF(N768="nulová",J768,0)</f>
        <v>0</v>
      </c>
      <c r="BJ768" s="386" t="s">
        <v>44</v>
      </c>
      <c r="BK768" s="405">
        <f>ROUND(I768*H768,2)</f>
        <v>0</v>
      </c>
      <c r="BL768" s="386" t="s">
        <v>333</v>
      </c>
      <c r="BM768" s="386" t="s">
        <v>1129</v>
      </c>
    </row>
    <row r="769" spans="2:51" s="344" customFormat="1" ht="13.5">
      <c r="B769" s="345"/>
      <c r="D769" s="346" t="s">
        <v>171</v>
      </c>
      <c r="E769" s="347" t="s">
        <v>5</v>
      </c>
      <c r="F769" s="348" t="s">
        <v>172</v>
      </c>
      <c r="H769" s="349" t="s">
        <v>5</v>
      </c>
      <c r="L769" s="345"/>
      <c r="M769" s="406"/>
      <c r="N769" s="407"/>
      <c r="O769" s="407"/>
      <c r="P769" s="407"/>
      <c r="Q769" s="407"/>
      <c r="R769" s="407"/>
      <c r="S769" s="407"/>
      <c r="T769" s="408"/>
      <c r="AT769" s="349" t="s">
        <v>171</v>
      </c>
      <c r="AU769" s="349" t="s">
        <v>90</v>
      </c>
      <c r="AV769" s="344" t="s">
        <v>44</v>
      </c>
      <c r="AW769" s="344" t="s">
        <v>42</v>
      </c>
      <c r="AX769" s="344" t="s">
        <v>82</v>
      </c>
      <c r="AY769" s="349" t="s">
        <v>163</v>
      </c>
    </row>
    <row r="770" spans="2:51" s="344" customFormat="1" ht="13.5">
      <c r="B770" s="345"/>
      <c r="D770" s="346" t="s">
        <v>171</v>
      </c>
      <c r="E770" s="347" t="s">
        <v>5</v>
      </c>
      <c r="F770" s="348" t="s">
        <v>554</v>
      </c>
      <c r="H770" s="349" t="s">
        <v>5</v>
      </c>
      <c r="L770" s="345"/>
      <c r="M770" s="406"/>
      <c r="N770" s="407"/>
      <c r="O770" s="407"/>
      <c r="P770" s="407"/>
      <c r="Q770" s="407"/>
      <c r="R770" s="407"/>
      <c r="S770" s="407"/>
      <c r="T770" s="408"/>
      <c r="AT770" s="349" t="s">
        <v>171</v>
      </c>
      <c r="AU770" s="349" t="s">
        <v>90</v>
      </c>
      <c r="AV770" s="344" t="s">
        <v>44</v>
      </c>
      <c r="AW770" s="344" t="s">
        <v>42</v>
      </c>
      <c r="AX770" s="344" t="s">
        <v>82</v>
      </c>
      <c r="AY770" s="349" t="s">
        <v>163</v>
      </c>
    </row>
    <row r="771" spans="2:51" s="350" customFormat="1" ht="13.5">
      <c r="B771" s="351"/>
      <c r="D771" s="346" t="s">
        <v>171</v>
      </c>
      <c r="E771" s="352" t="s">
        <v>5</v>
      </c>
      <c r="F771" s="353" t="s">
        <v>1104</v>
      </c>
      <c r="H771" s="354">
        <v>5.04</v>
      </c>
      <c r="L771" s="351"/>
      <c r="M771" s="409"/>
      <c r="N771" s="410"/>
      <c r="O771" s="410"/>
      <c r="P771" s="410"/>
      <c r="Q771" s="410"/>
      <c r="R771" s="410"/>
      <c r="S771" s="410"/>
      <c r="T771" s="411"/>
      <c r="AT771" s="352" t="s">
        <v>171</v>
      </c>
      <c r="AU771" s="352" t="s">
        <v>90</v>
      </c>
      <c r="AV771" s="350" t="s">
        <v>90</v>
      </c>
      <c r="AW771" s="350" t="s">
        <v>42</v>
      </c>
      <c r="AX771" s="350" t="s">
        <v>82</v>
      </c>
      <c r="AY771" s="352" t="s">
        <v>163</v>
      </c>
    </row>
    <row r="772" spans="2:51" s="350" customFormat="1" ht="13.5">
      <c r="B772" s="351"/>
      <c r="D772" s="346" t="s">
        <v>171</v>
      </c>
      <c r="E772" s="352" t="s">
        <v>5</v>
      </c>
      <c r="F772" s="353" t="s">
        <v>1105</v>
      </c>
      <c r="H772" s="354">
        <v>5.39</v>
      </c>
      <c r="L772" s="351"/>
      <c r="M772" s="409"/>
      <c r="N772" s="410"/>
      <c r="O772" s="410"/>
      <c r="P772" s="410"/>
      <c r="Q772" s="410"/>
      <c r="R772" s="410"/>
      <c r="S772" s="410"/>
      <c r="T772" s="411"/>
      <c r="AT772" s="352" t="s">
        <v>171</v>
      </c>
      <c r="AU772" s="352" t="s">
        <v>90</v>
      </c>
      <c r="AV772" s="350" t="s">
        <v>90</v>
      </c>
      <c r="AW772" s="350" t="s">
        <v>42</v>
      </c>
      <c r="AX772" s="350" t="s">
        <v>82</v>
      </c>
      <c r="AY772" s="352" t="s">
        <v>163</v>
      </c>
    </row>
    <row r="773" spans="2:51" s="350" customFormat="1" ht="13.5">
      <c r="B773" s="351"/>
      <c r="D773" s="346" t="s">
        <v>171</v>
      </c>
      <c r="E773" s="352" t="s">
        <v>5</v>
      </c>
      <c r="F773" s="353" t="s">
        <v>1106</v>
      </c>
      <c r="H773" s="354">
        <v>5.39</v>
      </c>
      <c r="L773" s="351"/>
      <c r="M773" s="409"/>
      <c r="N773" s="410"/>
      <c r="O773" s="410"/>
      <c r="P773" s="410"/>
      <c r="Q773" s="410"/>
      <c r="R773" s="410"/>
      <c r="S773" s="410"/>
      <c r="T773" s="411"/>
      <c r="AT773" s="352" t="s">
        <v>171</v>
      </c>
      <c r="AU773" s="352" t="s">
        <v>90</v>
      </c>
      <c r="AV773" s="350" t="s">
        <v>90</v>
      </c>
      <c r="AW773" s="350" t="s">
        <v>42</v>
      </c>
      <c r="AX773" s="350" t="s">
        <v>82</v>
      </c>
      <c r="AY773" s="352" t="s">
        <v>163</v>
      </c>
    </row>
    <row r="774" spans="2:51" s="350" customFormat="1" ht="13.5">
      <c r="B774" s="351"/>
      <c r="D774" s="346" t="s">
        <v>171</v>
      </c>
      <c r="E774" s="352" t="s">
        <v>5</v>
      </c>
      <c r="F774" s="353" t="s">
        <v>1107</v>
      </c>
      <c r="H774" s="354">
        <v>5.39</v>
      </c>
      <c r="L774" s="351"/>
      <c r="M774" s="409"/>
      <c r="N774" s="410"/>
      <c r="O774" s="410"/>
      <c r="P774" s="410"/>
      <c r="Q774" s="410"/>
      <c r="R774" s="410"/>
      <c r="S774" s="410"/>
      <c r="T774" s="411"/>
      <c r="AT774" s="352" t="s">
        <v>171</v>
      </c>
      <c r="AU774" s="352" t="s">
        <v>90</v>
      </c>
      <c r="AV774" s="350" t="s">
        <v>90</v>
      </c>
      <c r="AW774" s="350" t="s">
        <v>42</v>
      </c>
      <c r="AX774" s="350" t="s">
        <v>82</v>
      </c>
      <c r="AY774" s="352" t="s">
        <v>163</v>
      </c>
    </row>
    <row r="775" spans="2:51" s="350" customFormat="1" ht="13.5">
      <c r="B775" s="351"/>
      <c r="D775" s="346" t="s">
        <v>171</v>
      </c>
      <c r="E775" s="352" t="s">
        <v>5</v>
      </c>
      <c r="F775" s="353" t="s">
        <v>1108</v>
      </c>
      <c r="H775" s="354">
        <v>5.39</v>
      </c>
      <c r="L775" s="351"/>
      <c r="M775" s="409"/>
      <c r="N775" s="410"/>
      <c r="O775" s="410"/>
      <c r="P775" s="410"/>
      <c r="Q775" s="410"/>
      <c r="R775" s="410"/>
      <c r="S775" s="410"/>
      <c r="T775" s="411"/>
      <c r="AT775" s="352" t="s">
        <v>171</v>
      </c>
      <c r="AU775" s="352" t="s">
        <v>90</v>
      </c>
      <c r="AV775" s="350" t="s">
        <v>90</v>
      </c>
      <c r="AW775" s="350" t="s">
        <v>42</v>
      </c>
      <c r="AX775" s="350" t="s">
        <v>82</v>
      </c>
      <c r="AY775" s="352" t="s">
        <v>163</v>
      </c>
    </row>
    <row r="776" spans="2:51" s="350" customFormat="1" ht="13.5">
      <c r="B776" s="351"/>
      <c r="D776" s="346" t="s">
        <v>171</v>
      </c>
      <c r="E776" s="352" t="s">
        <v>5</v>
      </c>
      <c r="F776" s="353" t="s">
        <v>1109</v>
      </c>
      <c r="H776" s="354">
        <v>5.19</v>
      </c>
      <c r="L776" s="351"/>
      <c r="M776" s="409"/>
      <c r="N776" s="410"/>
      <c r="O776" s="410"/>
      <c r="P776" s="410"/>
      <c r="Q776" s="410"/>
      <c r="R776" s="410"/>
      <c r="S776" s="410"/>
      <c r="T776" s="411"/>
      <c r="AT776" s="352" t="s">
        <v>171</v>
      </c>
      <c r="AU776" s="352" t="s">
        <v>90</v>
      </c>
      <c r="AV776" s="350" t="s">
        <v>90</v>
      </c>
      <c r="AW776" s="350" t="s">
        <v>42</v>
      </c>
      <c r="AX776" s="350" t="s">
        <v>82</v>
      </c>
      <c r="AY776" s="352" t="s">
        <v>163</v>
      </c>
    </row>
    <row r="777" spans="2:51" s="355" customFormat="1" ht="13.5">
      <c r="B777" s="356"/>
      <c r="D777" s="346" t="s">
        <v>171</v>
      </c>
      <c r="E777" s="357" t="s">
        <v>5</v>
      </c>
      <c r="F777" s="358" t="s">
        <v>179</v>
      </c>
      <c r="H777" s="359">
        <v>31.79</v>
      </c>
      <c r="L777" s="356"/>
      <c r="M777" s="412"/>
      <c r="N777" s="413"/>
      <c r="O777" s="413"/>
      <c r="P777" s="413"/>
      <c r="Q777" s="413"/>
      <c r="R777" s="413"/>
      <c r="S777" s="413"/>
      <c r="T777" s="414"/>
      <c r="AT777" s="357" t="s">
        <v>171</v>
      </c>
      <c r="AU777" s="357" t="s">
        <v>90</v>
      </c>
      <c r="AV777" s="355" t="s">
        <v>93</v>
      </c>
      <c r="AW777" s="355" t="s">
        <v>42</v>
      </c>
      <c r="AX777" s="355" t="s">
        <v>82</v>
      </c>
      <c r="AY777" s="357" t="s">
        <v>163</v>
      </c>
    </row>
    <row r="778" spans="2:51" s="350" customFormat="1" ht="13.5">
      <c r="B778" s="351"/>
      <c r="D778" s="346" t="s">
        <v>171</v>
      </c>
      <c r="E778" s="352" t="s">
        <v>5</v>
      </c>
      <c r="F778" s="353" t="s">
        <v>1110</v>
      </c>
      <c r="H778" s="354">
        <v>5.39</v>
      </c>
      <c r="L778" s="351"/>
      <c r="M778" s="409"/>
      <c r="N778" s="410"/>
      <c r="O778" s="410"/>
      <c r="P778" s="410"/>
      <c r="Q778" s="410"/>
      <c r="R778" s="410"/>
      <c r="S778" s="410"/>
      <c r="T778" s="411"/>
      <c r="AT778" s="352" t="s">
        <v>171</v>
      </c>
      <c r="AU778" s="352" t="s">
        <v>90</v>
      </c>
      <c r="AV778" s="350" t="s">
        <v>90</v>
      </c>
      <c r="AW778" s="350" t="s">
        <v>42</v>
      </c>
      <c r="AX778" s="350" t="s">
        <v>82</v>
      </c>
      <c r="AY778" s="352" t="s">
        <v>163</v>
      </c>
    </row>
    <row r="779" spans="2:51" s="350" customFormat="1" ht="13.5">
      <c r="B779" s="351"/>
      <c r="D779" s="346" t="s">
        <v>171</v>
      </c>
      <c r="E779" s="352" t="s">
        <v>5</v>
      </c>
      <c r="F779" s="353" t="s">
        <v>1111</v>
      </c>
      <c r="H779" s="354">
        <v>5.39</v>
      </c>
      <c r="L779" s="351"/>
      <c r="M779" s="409"/>
      <c r="N779" s="410"/>
      <c r="O779" s="410"/>
      <c r="P779" s="410"/>
      <c r="Q779" s="410"/>
      <c r="R779" s="410"/>
      <c r="S779" s="410"/>
      <c r="T779" s="411"/>
      <c r="AT779" s="352" t="s">
        <v>171</v>
      </c>
      <c r="AU779" s="352" t="s">
        <v>90</v>
      </c>
      <c r="AV779" s="350" t="s">
        <v>90</v>
      </c>
      <c r="AW779" s="350" t="s">
        <v>42</v>
      </c>
      <c r="AX779" s="350" t="s">
        <v>82</v>
      </c>
      <c r="AY779" s="352" t="s">
        <v>163</v>
      </c>
    </row>
    <row r="780" spans="2:51" s="350" customFormat="1" ht="13.5">
      <c r="B780" s="351"/>
      <c r="D780" s="346" t="s">
        <v>171</v>
      </c>
      <c r="E780" s="352" t="s">
        <v>5</v>
      </c>
      <c r="F780" s="353" t="s">
        <v>1112</v>
      </c>
      <c r="H780" s="354">
        <v>4.74</v>
      </c>
      <c r="L780" s="351"/>
      <c r="M780" s="409"/>
      <c r="N780" s="410"/>
      <c r="O780" s="410"/>
      <c r="P780" s="410"/>
      <c r="Q780" s="410"/>
      <c r="R780" s="410"/>
      <c r="S780" s="410"/>
      <c r="T780" s="411"/>
      <c r="AT780" s="352" t="s">
        <v>171</v>
      </c>
      <c r="AU780" s="352" t="s">
        <v>90</v>
      </c>
      <c r="AV780" s="350" t="s">
        <v>90</v>
      </c>
      <c r="AW780" s="350" t="s">
        <v>42</v>
      </c>
      <c r="AX780" s="350" t="s">
        <v>82</v>
      </c>
      <c r="AY780" s="352" t="s">
        <v>163</v>
      </c>
    </row>
    <row r="781" spans="2:51" s="350" customFormat="1" ht="13.5">
      <c r="B781" s="351"/>
      <c r="D781" s="346" t="s">
        <v>171</v>
      </c>
      <c r="E781" s="352" t="s">
        <v>5</v>
      </c>
      <c r="F781" s="353" t="s">
        <v>1113</v>
      </c>
      <c r="H781" s="354">
        <v>4.74</v>
      </c>
      <c r="L781" s="351"/>
      <c r="M781" s="409"/>
      <c r="N781" s="410"/>
      <c r="O781" s="410"/>
      <c r="P781" s="410"/>
      <c r="Q781" s="410"/>
      <c r="R781" s="410"/>
      <c r="S781" s="410"/>
      <c r="T781" s="411"/>
      <c r="AT781" s="352" t="s">
        <v>171</v>
      </c>
      <c r="AU781" s="352" t="s">
        <v>90</v>
      </c>
      <c r="AV781" s="350" t="s">
        <v>90</v>
      </c>
      <c r="AW781" s="350" t="s">
        <v>42</v>
      </c>
      <c r="AX781" s="350" t="s">
        <v>82</v>
      </c>
      <c r="AY781" s="352" t="s">
        <v>163</v>
      </c>
    </row>
    <row r="782" spans="2:51" s="350" customFormat="1" ht="13.5">
      <c r="B782" s="351"/>
      <c r="D782" s="346" t="s">
        <v>171</v>
      </c>
      <c r="E782" s="352" t="s">
        <v>5</v>
      </c>
      <c r="F782" s="353" t="s">
        <v>1114</v>
      </c>
      <c r="H782" s="354">
        <v>4.74</v>
      </c>
      <c r="L782" s="351"/>
      <c r="M782" s="409"/>
      <c r="N782" s="410"/>
      <c r="O782" s="410"/>
      <c r="P782" s="410"/>
      <c r="Q782" s="410"/>
      <c r="R782" s="410"/>
      <c r="S782" s="410"/>
      <c r="T782" s="411"/>
      <c r="AT782" s="352" t="s">
        <v>171</v>
      </c>
      <c r="AU782" s="352" t="s">
        <v>90</v>
      </c>
      <c r="AV782" s="350" t="s">
        <v>90</v>
      </c>
      <c r="AW782" s="350" t="s">
        <v>42</v>
      </c>
      <c r="AX782" s="350" t="s">
        <v>82</v>
      </c>
      <c r="AY782" s="352" t="s">
        <v>163</v>
      </c>
    </row>
    <row r="783" spans="2:51" s="350" customFormat="1" ht="13.5">
      <c r="B783" s="351"/>
      <c r="D783" s="346" t="s">
        <v>171</v>
      </c>
      <c r="E783" s="352" t="s">
        <v>5</v>
      </c>
      <c r="F783" s="353" t="s">
        <v>1115</v>
      </c>
      <c r="H783" s="354">
        <v>4.74</v>
      </c>
      <c r="L783" s="351"/>
      <c r="M783" s="409"/>
      <c r="N783" s="410"/>
      <c r="O783" s="410"/>
      <c r="P783" s="410"/>
      <c r="Q783" s="410"/>
      <c r="R783" s="410"/>
      <c r="S783" s="410"/>
      <c r="T783" s="411"/>
      <c r="AT783" s="352" t="s">
        <v>171</v>
      </c>
      <c r="AU783" s="352" t="s">
        <v>90</v>
      </c>
      <c r="AV783" s="350" t="s">
        <v>90</v>
      </c>
      <c r="AW783" s="350" t="s">
        <v>42</v>
      </c>
      <c r="AX783" s="350" t="s">
        <v>82</v>
      </c>
      <c r="AY783" s="352" t="s">
        <v>163</v>
      </c>
    </row>
    <row r="784" spans="2:51" s="355" customFormat="1" ht="13.5">
      <c r="B784" s="356"/>
      <c r="D784" s="346" t="s">
        <v>171</v>
      </c>
      <c r="E784" s="357" t="s">
        <v>5</v>
      </c>
      <c r="F784" s="358" t="s">
        <v>653</v>
      </c>
      <c r="H784" s="359">
        <v>29.74</v>
      </c>
      <c r="L784" s="356"/>
      <c r="M784" s="412"/>
      <c r="N784" s="413"/>
      <c r="O784" s="413"/>
      <c r="P784" s="413"/>
      <c r="Q784" s="413"/>
      <c r="R784" s="413"/>
      <c r="S784" s="413"/>
      <c r="T784" s="414"/>
      <c r="AT784" s="357" t="s">
        <v>171</v>
      </c>
      <c r="AU784" s="357" t="s">
        <v>90</v>
      </c>
      <c r="AV784" s="355" t="s">
        <v>93</v>
      </c>
      <c r="AW784" s="355" t="s">
        <v>42</v>
      </c>
      <c r="AX784" s="355" t="s">
        <v>82</v>
      </c>
      <c r="AY784" s="357" t="s">
        <v>163</v>
      </c>
    </row>
    <row r="785" spans="2:51" s="350" customFormat="1" ht="13.5">
      <c r="B785" s="351"/>
      <c r="D785" s="346" t="s">
        <v>171</v>
      </c>
      <c r="E785" s="352" t="s">
        <v>5</v>
      </c>
      <c r="F785" s="353" t="s">
        <v>1116</v>
      </c>
      <c r="H785" s="354">
        <v>5.39</v>
      </c>
      <c r="L785" s="351"/>
      <c r="M785" s="409"/>
      <c r="N785" s="410"/>
      <c r="O785" s="410"/>
      <c r="P785" s="410"/>
      <c r="Q785" s="410"/>
      <c r="R785" s="410"/>
      <c r="S785" s="410"/>
      <c r="T785" s="411"/>
      <c r="AT785" s="352" t="s">
        <v>171</v>
      </c>
      <c r="AU785" s="352" t="s">
        <v>90</v>
      </c>
      <c r="AV785" s="350" t="s">
        <v>90</v>
      </c>
      <c r="AW785" s="350" t="s">
        <v>42</v>
      </c>
      <c r="AX785" s="350" t="s">
        <v>82</v>
      </c>
      <c r="AY785" s="352" t="s">
        <v>163</v>
      </c>
    </row>
    <row r="786" spans="2:51" s="350" customFormat="1" ht="13.5">
      <c r="B786" s="351"/>
      <c r="D786" s="346" t="s">
        <v>171</v>
      </c>
      <c r="E786" s="352" t="s">
        <v>5</v>
      </c>
      <c r="F786" s="353" t="s">
        <v>1117</v>
      </c>
      <c r="H786" s="354">
        <v>4.74</v>
      </c>
      <c r="L786" s="351"/>
      <c r="M786" s="409"/>
      <c r="N786" s="410"/>
      <c r="O786" s="410"/>
      <c r="P786" s="410"/>
      <c r="Q786" s="410"/>
      <c r="R786" s="410"/>
      <c r="S786" s="410"/>
      <c r="T786" s="411"/>
      <c r="AT786" s="352" t="s">
        <v>171</v>
      </c>
      <c r="AU786" s="352" t="s">
        <v>90</v>
      </c>
      <c r="AV786" s="350" t="s">
        <v>90</v>
      </c>
      <c r="AW786" s="350" t="s">
        <v>42</v>
      </c>
      <c r="AX786" s="350" t="s">
        <v>82</v>
      </c>
      <c r="AY786" s="352" t="s">
        <v>163</v>
      </c>
    </row>
    <row r="787" spans="2:51" s="355" customFormat="1" ht="13.5">
      <c r="B787" s="356"/>
      <c r="D787" s="346" t="s">
        <v>171</v>
      </c>
      <c r="E787" s="357" t="s">
        <v>5</v>
      </c>
      <c r="F787" s="358" t="s">
        <v>184</v>
      </c>
      <c r="H787" s="359">
        <v>10.13</v>
      </c>
      <c r="L787" s="356"/>
      <c r="M787" s="412"/>
      <c r="N787" s="413"/>
      <c r="O787" s="413"/>
      <c r="P787" s="413"/>
      <c r="Q787" s="413"/>
      <c r="R787" s="413"/>
      <c r="S787" s="413"/>
      <c r="T787" s="414"/>
      <c r="AT787" s="357" t="s">
        <v>171</v>
      </c>
      <c r="AU787" s="357" t="s">
        <v>90</v>
      </c>
      <c r="AV787" s="355" t="s">
        <v>93</v>
      </c>
      <c r="AW787" s="355" t="s">
        <v>42</v>
      </c>
      <c r="AX787" s="355" t="s">
        <v>82</v>
      </c>
      <c r="AY787" s="357" t="s">
        <v>163</v>
      </c>
    </row>
    <row r="788" spans="2:51" s="350" customFormat="1" ht="13.5">
      <c r="B788" s="351"/>
      <c r="D788" s="346" t="s">
        <v>171</v>
      </c>
      <c r="E788" s="352" t="s">
        <v>5</v>
      </c>
      <c r="F788" s="353" t="s">
        <v>1118</v>
      </c>
      <c r="H788" s="354">
        <v>5.39</v>
      </c>
      <c r="L788" s="351"/>
      <c r="M788" s="409"/>
      <c r="N788" s="410"/>
      <c r="O788" s="410"/>
      <c r="P788" s="410"/>
      <c r="Q788" s="410"/>
      <c r="R788" s="410"/>
      <c r="S788" s="410"/>
      <c r="T788" s="411"/>
      <c r="AT788" s="352" t="s">
        <v>171</v>
      </c>
      <c r="AU788" s="352" t="s">
        <v>90</v>
      </c>
      <c r="AV788" s="350" t="s">
        <v>90</v>
      </c>
      <c r="AW788" s="350" t="s">
        <v>42</v>
      </c>
      <c r="AX788" s="350" t="s">
        <v>82</v>
      </c>
      <c r="AY788" s="352" t="s">
        <v>163</v>
      </c>
    </row>
    <row r="789" spans="2:51" s="350" customFormat="1" ht="13.5">
      <c r="B789" s="351"/>
      <c r="D789" s="346" t="s">
        <v>171</v>
      </c>
      <c r="E789" s="352" t="s">
        <v>5</v>
      </c>
      <c r="F789" s="353" t="s">
        <v>1119</v>
      </c>
      <c r="H789" s="354">
        <v>5.39</v>
      </c>
      <c r="L789" s="351"/>
      <c r="M789" s="409"/>
      <c r="N789" s="410"/>
      <c r="O789" s="410"/>
      <c r="P789" s="410"/>
      <c r="Q789" s="410"/>
      <c r="R789" s="410"/>
      <c r="S789" s="410"/>
      <c r="T789" s="411"/>
      <c r="AT789" s="352" t="s">
        <v>171</v>
      </c>
      <c r="AU789" s="352" t="s">
        <v>90</v>
      </c>
      <c r="AV789" s="350" t="s">
        <v>90</v>
      </c>
      <c r="AW789" s="350" t="s">
        <v>42</v>
      </c>
      <c r="AX789" s="350" t="s">
        <v>82</v>
      </c>
      <c r="AY789" s="352" t="s">
        <v>163</v>
      </c>
    </row>
    <row r="790" spans="2:51" s="355" customFormat="1" ht="13.5">
      <c r="B790" s="356"/>
      <c r="D790" s="346" t="s">
        <v>171</v>
      </c>
      <c r="E790" s="357" t="s">
        <v>5</v>
      </c>
      <c r="F790" s="358" t="s">
        <v>792</v>
      </c>
      <c r="H790" s="359">
        <v>10.78</v>
      </c>
      <c r="L790" s="356"/>
      <c r="M790" s="412"/>
      <c r="N790" s="413"/>
      <c r="O790" s="413"/>
      <c r="P790" s="413"/>
      <c r="Q790" s="413"/>
      <c r="R790" s="413"/>
      <c r="S790" s="413"/>
      <c r="T790" s="414"/>
      <c r="AT790" s="357" t="s">
        <v>171</v>
      </c>
      <c r="AU790" s="357" t="s">
        <v>90</v>
      </c>
      <c r="AV790" s="355" t="s">
        <v>93</v>
      </c>
      <c r="AW790" s="355" t="s">
        <v>42</v>
      </c>
      <c r="AX790" s="355" t="s">
        <v>82</v>
      </c>
      <c r="AY790" s="357" t="s">
        <v>163</v>
      </c>
    </row>
    <row r="791" spans="2:51" s="350" customFormat="1" ht="13.5">
      <c r="B791" s="351"/>
      <c r="D791" s="346" t="s">
        <v>171</v>
      </c>
      <c r="E791" s="352" t="s">
        <v>5</v>
      </c>
      <c r="F791" s="353" t="s">
        <v>1120</v>
      </c>
      <c r="H791" s="354">
        <v>5.39</v>
      </c>
      <c r="L791" s="351"/>
      <c r="M791" s="409"/>
      <c r="N791" s="410"/>
      <c r="O791" s="410"/>
      <c r="P791" s="410"/>
      <c r="Q791" s="410"/>
      <c r="R791" s="410"/>
      <c r="S791" s="410"/>
      <c r="T791" s="411"/>
      <c r="AT791" s="352" t="s">
        <v>171</v>
      </c>
      <c r="AU791" s="352" t="s">
        <v>90</v>
      </c>
      <c r="AV791" s="350" t="s">
        <v>90</v>
      </c>
      <c r="AW791" s="350" t="s">
        <v>42</v>
      </c>
      <c r="AX791" s="350" t="s">
        <v>82</v>
      </c>
      <c r="AY791" s="352" t="s">
        <v>163</v>
      </c>
    </row>
    <row r="792" spans="2:51" s="350" customFormat="1" ht="13.5">
      <c r="B792" s="351"/>
      <c r="D792" s="346" t="s">
        <v>171</v>
      </c>
      <c r="E792" s="352" t="s">
        <v>5</v>
      </c>
      <c r="F792" s="353" t="s">
        <v>1121</v>
      </c>
      <c r="H792" s="354">
        <v>5.39</v>
      </c>
      <c r="L792" s="351"/>
      <c r="M792" s="409"/>
      <c r="N792" s="410"/>
      <c r="O792" s="410"/>
      <c r="P792" s="410"/>
      <c r="Q792" s="410"/>
      <c r="R792" s="410"/>
      <c r="S792" s="410"/>
      <c r="T792" s="411"/>
      <c r="AT792" s="352" t="s">
        <v>171</v>
      </c>
      <c r="AU792" s="352" t="s">
        <v>90</v>
      </c>
      <c r="AV792" s="350" t="s">
        <v>90</v>
      </c>
      <c r="AW792" s="350" t="s">
        <v>42</v>
      </c>
      <c r="AX792" s="350" t="s">
        <v>82</v>
      </c>
      <c r="AY792" s="352" t="s">
        <v>163</v>
      </c>
    </row>
    <row r="793" spans="2:51" s="355" customFormat="1" ht="13.5">
      <c r="B793" s="356"/>
      <c r="D793" s="346" t="s">
        <v>171</v>
      </c>
      <c r="E793" s="357" t="s">
        <v>5</v>
      </c>
      <c r="F793" s="358" t="s">
        <v>963</v>
      </c>
      <c r="H793" s="359">
        <v>10.78</v>
      </c>
      <c r="L793" s="356"/>
      <c r="M793" s="412"/>
      <c r="N793" s="413"/>
      <c r="O793" s="413"/>
      <c r="P793" s="413"/>
      <c r="Q793" s="413"/>
      <c r="R793" s="413"/>
      <c r="S793" s="413"/>
      <c r="T793" s="414"/>
      <c r="AT793" s="357" t="s">
        <v>171</v>
      </c>
      <c r="AU793" s="357" t="s">
        <v>90</v>
      </c>
      <c r="AV793" s="355" t="s">
        <v>93</v>
      </c>
      <c r="AW793" s="355" t="s">
        <v>42</v>
      </c>
      <c r="AX793" s="355" t="s">
        <v>82</v>
      </c>
      <c r="AY793" s="357" t="s">
        <v>163</v>
      </c>
    </row>
    <row r="794" spans="2:51" s="360" customFormat="1" ht="13.5">
      <c r="B794" s="361"/>
      <c r="D794" s="362" t="s">
        <v>171</v>
      </c>
      <c r="E794" s="363" t="s">
        <v>5</v>
      </c>
      <c r="F794" s="364" t="s">
        <v>185</v>
      </c>
      <c r="H794" s="365">
        <v>93.22</v>
      </c>
      <c r="L794" s="361"/>
      <c r="M794" s="415"/>
      <c r="N794" s="416"/>
      <c r="O794" s="416"/>
      <c r="P794" s="416"/>
      <c r="Q794" s="416"/>
      <c r="R794" s="416"/>
      <c r="S794" s="416"/>
      <c r="T794" s="417"/>
      <c r="AT794" s="418" t="s">
        <v>171</v>
      </c>
      <c r="AU794" s="418" t="s">
        <v>90</v>
      </c>
      <c r="AV794" s="360" t="s">
        <v>96</v>
      </c>
      <c r="AW794" s="360" t="s">
        <v>42</v>
      </c>
      <c r="AX794" s="360" t="s">
        <v>44</v>
      </c>
      <c r="AY794" s="418" t="s">
        <v>163</v>
      </c>
    </row>
    <row r="795" spans="2:65" s="267" customFormat="1" ht="31.5" customHeight="1">
      <c r="B795" s="268"/>
      <c r="C795" s="338" t="s">
        <v>597</v>
      </c>
      <c r="D795" s="338" t="s">
        <v>165</v>
      </c>
      <c r="E795" s="339" t="s">
        <v>607</v>
      </c>
      <c r="F795" s="340" t="s">
        <v>608</v>
      </c>
      <c r="G795" s="341" t="s">
        <v>188</v>
      </c>
      <c r="H795" s="342">
        <v>93.22</v>
      </c>
      <c r="I795" s="107"/>
      <c r="J795" s="343">
        <f>ROUND(I795*H795,2)</f>
        <v>0</v>
      </c>
      <c r="K795" s="340" t="s">
        <v>169</v>
      </c>
      <c r="L795" s="268"/>
      <c r="M795" s="401" t="s">
        <v>5</v>
      </c>
      <c r="N795" s="402" t="s">
        <v>53</v>
      </c>
      <c r="O795" s="269"/>
      <c r="P795" s="403">
        <f>O795*H795</f>
        <v>0</v>
      </c>
      <c r="Q795" s="403">
        <v>0.00029</v>
      </c>
      <c r="R795" s="403">
        <f>Q795*H795</f>
        <v>0.0270338</v>
      </c>
      <c r="S795" s="403">
        <v>0</v>
      </c>
      <c r="T795" s="404">
        <f>S795*H795</f>
        <v>0</v>
      </c>
      <c r="AR795" s="386" t="s">
        <v>333</v>
      </c>
      <c r="AT795" s="386" t="s">
        <v>165</v>
      </c>
      <c r="AU795" s="386" t="s">
        <v>90</v>
      </c>
      <c r="AY795" s="386" t="s">
        <v>163</v>
      </c>
      <c r="BE795" s="405">
        <f>IF(N795="základní",J795,0)</f>
        <v>0</v>
      </c>
      <c r="BF795" s="405">
        <f>IF(N795="snížená",J795,0)</f>
        <v>0</v>
      </c>
      <c r="BG795" s="405">
        <f>IF(N795="zákl. přenesená",J795,0)</f>
        <v>0</v>
      </c>
      <c r="BH795" s="405">
        <f>IF(N795="sníž. přenesená",J795,0)</f>
        <v>0</v>
      </c>
      <c r="BI795" s="405">
        <f>IF(N795="nulová",J795,0)</f>
        <v>0</v>
      </c>
      <c r="BJ795" s="386" t="s">
        <v>44</v>
      </c>
      <c r="BK795" s="405">
        <f>ROUND(I795*H795,2)</f>
        <v>0</v>
      </c>
      <c r="BL795" s="386" t="s">
        <v>333</v>
      </c>
      <c r="BM795" s="386" t="s">
        <v>1130</v>
      </c>
    </row>
    <row r="796" spans="2:51" s="344" customFormat="1" ht="13.5">
      <c r="B796" s="345"/>
      <c r="D796" s="346" t="s">
        <v>171</v>
      </c>
      <c r="E796" s="347" t="s">
        <v>5</v>
      </c>
      <c r="F796" s="348" t="s">
        <v>172</v>
      </c>
      <c r="H796" s="349" t="s">
        <v>5</v>
      </c>
      <c r="L796" s="345"/>
      <c r="M796" s="406"/>
      <c r="N796" s="407"/>
      <c r="O796" s="407"/>
      <c r="P796" s="407"/>
      <c r="Q796" s="407"/>
      <c r="R796" s="407"/>
      <c r="S796" s="407"/>
      <c r="T796" s="408"/>
      <c r="AT796" s="349" t="s">
        <v>171</v>
      </c>
      <c r="AU796" s="349" t="s">
        <v>90</v>
      </c>
      <c r="AV796" s="344" t="s">
        <v>44</v>
      </c>
      <c r="AW796" s="344" t="s">
        <v>42</v>
      </c>
      <c r="AX796" s="344" t="s">
        <v>82</v>
      </c>
      <c r="AY796" s="349" t="s">
        <v>163</v>
      </c>
    </row>
    <row r="797" spans="2:51" s="344" customFormat="1" ht="13.5">
      <c r="B797" s="345"/>
      <c r="D797" s="346" t="s">
        <v>171</v>
      </c>
      <c r="E797" s="347" t="s">
        <v>5</v>
      </c>
      <c r="F797" s="348" t="s">
        <v>554</v>
      </c>
      <c r="H797" s="349" t="s">
        <v>5</v>
      </c>
      <c r="L797" s="345"/>
      <c r="M797" s="406"/>
      <c r="N797" s="407"/>
      <c r="O797" s="407"/>
      <c r="P797" s="407"/>
      <c r="Q797" s="407"/>
      <c r="R797" s="407"/>
      <c r="S797" s="407"/>
      <c r="T797" s="408"/>
      <c r="AT797" s="349" t="s">
        <v>171</v>
      </c>
      <c r="AU797" s="349" t="s">
        <v>90</v>
      </c>
      <c r="AV797" s="344" t="s">
        <v>44</v>
      </c>
      <c r="AW797" s="344" t="s">
        <v>42</v>
      </c>
      <c r="AX797" s="344" t="s">
        <v>82</v>
      </c>
      <c r="AY797" s="349" t="s">
        <v>163</v>
      </c>
    </row>
    <row r="798" spans="2:51" s="350" customFormat="1" ht="13.5">
      <c r="B798" s="351"/>
      <c r="D798" s="346" t="s">
        <v>171</v>
      </c>
      <c r="E798" s="352" t="s">
        <v>5</v>
      </c>
      <c r="F798" s="353" t="s">
        <v>1104</v>
      </c>
      <c r="H798" s="354">
        <v>5.04</v>
      </c>
      <c r="L798" s="351"/>
      <c r="M798" s="409"/>
      <c r="N798" s="410"/>
      <c r="O798" s="410"/>
      <c r="P798" s="410"/>
      <c r="Q798" s="410"/>
      <c r="R798" s="410"/>
      <c r="S798" s="410"/>
      <c r="T798" s="411"/>
      <c r="AT798" s="352" t="s">
        <v>171</v>
      </c>
      <c r="AU798" s="352" t="s">
        <v>90</v>
      </c>
      <c r="AV798" s="350" t="s">
        <v>90</v>
      </c>
      <c r="AW798" s="350" t="s">
        <v>42</v>
      </c>
      <c r="AX798" s="350" t="s">
        <v>82</v>
      </c>
      <c r="AY798" s="352" t="s">
        <v>163</v>
      </c>
    </row>
    <row r="799" spans="2:51" s="350" customFormat="1" ht="13.5">
      <c r="B799" s="351"/>
      <c r="D799" s="346" t="s">
        <v>171</v>
      </c>
      <c r="E799" s="352" t="s">
        <v>5</v>
      </c>
      <c r="F799" s="353" t="s">
        <v>1105</v>
      </c>
      <c r="H799" s="354">
        <v>5.39</v>
      </c>
      <c r="L799" s="351"/>
      <c r="M799" s="409"/>
      <c r="N799" s="410"/>
      <c r="O799" s="410"/>
      <c r="P799" s="410"/>
      <c r="Q799" s="410"/>
      <c r="R799" s="410"/>
      <c r="S799" s="410"/>
      <c r="T799" s="411"/>
      <c r="AT799" s="352" t="s">
        <v>171</v>
      </c>
      <c r="AU799" s="352" t="s">
        <v>90</v>
      </c>
      <c r="AV799" s="350" t="s">
        <v>90</v>
      </c>
      <c r="AW799" s="350" t="s">
        <v>42</v>
      </c>
      <c r="AX799" s="350" t="s">
        <v>82</v>
      </c>
      <c r="AY799" s="352" t="s">
        <v>163</v>
      </c>
    </row>
    <row r="800" spans="2:51" s="350" customFormat="1" ht="13.5">
      <c r="B800" s="351"/>
      <c r="D800" s="346" t="s">
        <v>171</v>
      </c>
      <c r="E800" s="352" t="s">
        <v>5</v>
      </c>
      <c r="F800" s="353" t="s">
        <v>1106</v>
      </c>
      <c r="H800" s="354">
        <v>5.39</v>
      </c>
      <c r="L800" s="351"/>
      <c r="M800" s="409"/>
      <c r="N800" s="410"/>
      <c r="O800" s="410"/>
      <c r="P800" s="410"/>
      <c r="Q800" s="410"/>
      <c r="R800" s="410"/>
      <c r="S800" s="410"/>
      <c r="T800" s="411"/>
      <c r="AT800" s="352" t="s">
        <v>171</v>
      </c>
      <c r="AU800" s="352" t="s">
        <v>90</v>
      </c>
      <c r="AV800" s="350" t="s">
        <v>90</v>
      </c>
      <c r="AW800" s="350" t="s">
        <v>42</v>
      </c>
      <c r="AX800" s="350" t="s">
        <v>82</v>
      </c>
      <c r="AY800" s="352" t="s">
        <v>163</v>
      </c>
    </row>
    <row r="801" spans="2:51" s="350" customFormat="1" ht="13.5">
      <c r="B801" s="351"/>
      <c r="D801" s="346" t="s">
        <v>171</v>
      </c>
      <c r="E801" s="352" t="s">
        <v>5</v>
      </c>
      <c r="F801" s="353" t="s">
        <v>1107</v>
      </c>
      <c r="H801" s="354">
        <v>5.39</v>
      </c>
      <c r="L801" s="351"/>
      <c r="M801" s="409"/>
      <c r="N801" s="410"/>
      <c r="O801" s="410"/>
      <c r="P801" s="410"/>
      <c r="Q801" s="410"/>
      <c r="R801" s="410"/>
      <c r="S801" s="410"/>
      <c r="T801" s="411"/>
      <c r="AT801" s="352" t="s">
        <v>171</v>
      </c>
      <c r="AU801" s="352" t="s">
        <v>90</v>
      </c>
      <c r="AV801" s="350" t="s">
        <v>90</v>
      </c>
      <c r="AW801" s="350" t="s">
        <v>42</v>
      </c>
      <c r="AX801" s="350" t="s">
        <v>82</v>
      </c>
      <c r="AY801" s="352" t="s">
        <v>163</v>
      </c>
    </row>
    <row r="802" spans="2:51" s="350" customFormat="1" ht="13.5">
      <c r="B802" s="351"/>
      <c r="D802" s="346" t="s">
        <v>171</v>
      </c>
      <c r="E802" s="352" t="s">
        <v>5</v>
      </c>
      <c r="F802" s="353" t="s">
        <v>1108</v>
      </c>
      <c r="H802" s="354">
        <v>5.39</v>
      </c>
      <c r="L802" s="351"/>
      <c r="M802" s="409"/>
      <c r="N802" s="410"/>
      <c r="O802" s="410"/>
      <c r="P802" s="410"/>
      <c r="Q802" s="410"/>
      <c r="R802" s="410"/>
      <c r="S802" s="410"/>
      <c r="T802" s="411"/>
      <c r="AT802" s="352" t="s">
        <v>171</v>
      </c>
      <c r="AU802" s="352" t="s">
        <v>90</v>
      </c>
      <c r="AV802" s="350" t="s">
        <v>90</v>
      </c>
      <c r="AW802" s="350" t="s">
        <v>42</v>
      </c>
      <c r="AX802" s="350" t="s">
        <v>82</v>
      </c>
      <c r="AY802" s="352" t="s">
        <v>163</v>
      </c>
    </row>
    <row r="803" spans="2:51" s="350" customFormat="1" ht="13.5">
      <c r="B803" s="351"/>
      <c r="D803" s="346" t="s">
        <v>171</v>
      </c>
      <c r="E803" s="352" t="s">
        <v>5</v>
      </c>
      <c r="F803" s="353" t="s">
        <v>1109</v>
      </c>
      <c r="H803" s="354">
        <v>5.19</v>
      </c>
      <c r="L803" s="351"/>
      <c r="M803" s="409"/>
      <c r="N803" s="410"/>
      <c r="O803" s="410"/>
      <c r="P803" s="410"/>
      <c r="Q803" s="410"/>
      <c r="R803" s="410"/>
      <c r="S803" s="410"/>
      <c r="T803" s="411"/>
      <c r="AT803" s="352" t="s">
        <v>171</v>
      </c>
      <c r="AU803" s="352" t="s">
        <v>90</v>
      </c>
      <c r="AV803" s="350" t="s">
        <v>90</v>
      </c>
      <c r="AW803" s="350" t="s">
        <v>42</v>
      </c>
      <c r="AX803" s="350" t="s">
        <v>82</v>
      </c>
      <c r="AY803" s="352" t="s">
        <v>163</v>
      </c>
    </row>
    <row r="804" spans="2:51" s="355" customFormat="1" ht="13.5">
      <c r="B804" s="356"/>
      <c r="D804" s="346" t="s">
        <v>171</v>
      </c>
      <c r="E804" s="357" t="s">
        <v>5</v>
      </c>
      <c r="F804" s="358" t="s">
        <v>179</v>
      </c>
      <c r="H804" s="359">
        <v>31.79</v>
      </c>
      <c r="L804" s="356"/>
      <c r="M804" s="412"/>
      <c r="N804" s="413"/>
      <c r="O804" s="413"/>
      <c r="P804" s="413"/>
      <c r="Q804" s="413"/>
      <c r="R804" s="413"/>
      <c r="S804" s="413"/>
      <c r="T804" s="414"/>
      <c r="AT804" s="357" t="s">
        <v>171</v>
      </c>
      <c r="AU804" s="357" t="s">
        <v>90</v>
      </c>
      <c r="AV804" s="355" t="s">
        <v>93</v>
      </c>
      <c r="AW804" s="355" t="s">
        <v>42</v>
      </c>
      <c r="AX804" s="355" t="s">
        <v>82</v>
      </c>
      <c r="AY804" s="357" t="s">
        <v>163</v>
      </c>
    </row>
    <row r="805" spans="2:51" s="350" customFormat="1" ht="13.5">
      <c r="B805" s="351"/>
      <c r="D805" s="346" t="s">
        <v>171</v>
      </c>
      <c r="E805" s="352" t="s">
        <v>5</v>
      </c>
      <c r="F805" s="353" t="s">
        <v>1110</v>
      </c>
      <c r="H805" s="354">
        <v>5.39</v>
      </c>
      <c r="L805" s="351"/>
      <c r="M805" s="409"/>
      <c r="N805" s="410"/>
      <c r="O805" s="410"/>
      <c r="P805" s="410"/>
      <c r="Q805" s="410"/>
      <c r="R805" s="410"/>
      <c r="S805" s="410"/>
      <c r="T805" s="411"/>
      <c r="AT805" s="352" t="s">
        <v>171</v>
      </c>
      <c r="AU805" s="352" t="s">
        <v>90</v>
      </c>
      <c r="AV805" s="350" t="s">
        <v>90</v>
      </c>
      <c r="AW805" s="350" t="s">
        <v>42</v>
      </c>
      <c r="AX805" s="350" t="s">
        <v>82</v>
      </c>
      <c r="AY805" s="352" t="s">
        <v>163</v>
      </c>
    </row>
    <row r="806" spans="2:51" s="350" customFormat="1" ht="13.5">
      <c r="B806" s="351"/>
      <c r="D806" s="346" t="s">
        <v>171</v>
      </c>
      <c r="E806" s="352" t="s">
        <v>5</v>
      </c>
      <c r="F806" s="353" t="s">
        <v>1111</v>
      </c>
      <c r="H806" s="354">
        <v>5.39</v>
      </c>
      <c r="L806" s="351"/>
      <c r="M806" s="409"/>
      <c r="N806" s="410"/>
      <c r="O806" s="410"/>
      <c r="P806" s="410"/>
      <c r="Q806" s="410"/>
      <c r="R806" s="410"/>
      <c r="S806" s="410"/>
      <c r="T806" s="411"/>
      <c r="AT806" s="352" t="s">
        <v>171</v>
      </c>
      <c r="AU806" s="352" t="s">
        <v>90</v>
      </c>
      <c r="AV806" s="350" t="s">
        <v>90</v>
      </c>
      <c r="AW806" s="350" t="s">
        <v>42</v>
      </c>
      <c r="AX806" s="350" t="s">
        <v>82</v>
      </c>
      <c r="AY806" s="352" t="s">
        <v>163</v>
      </c>
    </row>
    <row r="807" spans="2:51" s="350" customFormat="1" ht="13.5">
      <c r="B807" s="351"/>
      <c r="D807" s="346" t="s">
        <v>171</v>
      </c>
      <c r="E807" s="352" t="s">
        <v>5</v>
      </c>
      <c r="F807" s="353" t="s">
        <v>1112</v>
      </c>
      <c r="H807" s="354">
        <v>4.74</v>
      </c>
      <c r="L807" s="351"/>
      <c r="M807" s="409"/>
      <c r="N807" s="410"/>
      <c r="O807" s="410"/>
      <c r="P807" s="410"/>
      <c r="Q807" s="410"/>
      <c r="R807" s="410"/>
      <c r="S807" s="410"/>
      <c r="T807" s="411"/>
      <c r="AT807" s="352" t="s">
        <v>171</v>
      </c>
      <c r="AU807" s="352" t="s">
        <v>90</v>
      </c>
      <c r="AV807" s="350" t="s">
        <v>90</v>
      </c>
      <c r="AW807" s="350" t="s">
        <v>42</v>
      </c>
      <c r="AX807" s="350" t="s">
        <v>82</v>
      </c>
      <c r="AY807" s="352" t="s">
        <v>163</v>
      </c>
    </row>
    <row r="808" spans="2:51" s="350" customFormat="1" ht="13.5">
      <c r="B808" s="351"/>
      <c r="D808" s="346" t="s">
        <v>171</v>
      </c>
      <c r="E808" s="352" t="s">
        <v>5</v>
      </c>
      <c r="F808" s="353" t="s">
        <v>1113</v>
      </c>
      <c r="H808" s="354">
        <v>4.74</v>
      </c>
      <c r="L808" s="351"/>
      <c r="M808" s="409"/>
      <c r="N808" s="410"/>
      <c r="O808" s="410"/>
      <c r="P808" s="410"/>
      <c r="Q808" s="410"/>
      <c r="R808" s="410"/>
      <c r="S808" s="410"/>
      <c r="T808" s="411"/>
      <c r="AT808" s="352" t="s">
        <v>171</v>
      </c>
      <c r="AU808" s="352" t="s">
        <v>90</v>
      </c>
      <c r="AV808" s="350" t="s">
        <v>90</v>
      </c>
      <c r="AW808" s="350" t="s">
        <v>42</v>
      </c>
      <c r="AX808" s="350" t="s">
        <v>82</v>
      </c>
      <c r="AY808" s="352" t="s">
        <v>163</v>
      </c>
    </row>
    <row r="809" spans="2:51" s="350" customFormat="1" ht="13.5">
      <c r="B809" s="351"/>
      <c r="D809" s="346" t="s">
        <v>171</v>
      </c>
      <c r="E809" s="352" t="s">
        <v>5</v>
      </c>
      <c r="F809" s="353" t="s">
        <v>1114</v>
      </c>
      <c r="H809" s="354">
        <v>4.74</v>
      </c>
      <c r="L809" s="351"/>
      <c r="M809" s="409"/>
      <c r="N809" s="410"/>
      <c r="O809" s="410"/>
      <c r="P809" s="410"/>
      <c r="Q809" s="410"/>
      <c r="R809" s="410"/>
      <c r="S809" s="410"/>
      <c r="T809" s="411"/>
      <c r="AT809" s="352" t="s">
        <v>171</v>
      </c>
      <c r="AU809" s="352" t="s">
        <v>90</v>
      </c>
      <c r="AV809" s="350" t="s">
        <v>90</v>
      </c>
      <c r="AW809" s="350" t="s">
        <v>42</v>
      </c>
      <c r="AX809" s="350" t="s">
        <v>82</v>
      </c>
      <c r="AY809" s="352" t="s">
        <v>163</v>
      </c>
    </row>
    <row r="810" spans="2:51" s="350" customFormat="1" ht="13.5">
      <c r="B810" s="351"/>
      <c r="D810" s="346" t="s">
        <v>171</v>
      </c>
      <c r="E810" s="352" t="s">
        <v>5</v>
      </c>
      <c r="F810" s="353" t="s">
        <v>1115</v>
      </c>
      <c r="H810" s="354">
        <v>4.74</v>
      </c>
      <c r="L810" s="351"/>
      <c r="M810" s="409"/>
      <c r="N810" s="410"/>
      <c r="O810" s="410"/>
      <c r="P810" s="410"/>
      <c r="Q810" s="410"/>
      <c r="R810" s="410"/>
      <c r="S810" s="410"/>
      <c r="T810" s="411"/>
      <c r="AT810" s="352" t="s">
        <v>171</v>
      </c>
      <c r="AU810" s="352" t="s">
        <v>90</v>
      </c>
      <c r="AV810" s="350" t="s">
        <v>90</v>
      </c>
      <c r="AW810" s="350" t="s">
        <v>42</v>
      </c>
      <c r="AX810" s="350" t="s">
        <v>82</v>
      </c>
      <c r="AY810" s="352" t="s">
        <v>163</v>
      </c>
    </row>
    <row r="811" spans="2:51" s="355" customFormat="1" ht="13.5">
      <c r="B811" s="356"/>
      <c r="D811" s="346" t="s">
        <v>171</v>
      </c>
      <c r="E811" s="357" t="s">
        <v>5</v>
      </c>
      <c r="F811" s="358" t="s">
        <v>653</v>
      </c>
      <c r="H811" s="359">
        <v>29.74</v>
      </c>
      <c r="L811" s="356"/>
      <c r="M811" s="412"/>
      <c r="N811" s="413"/>
      <c r="O811" s="413"/>
      <c r="P811" s="413"/>
      <c r="Q811" s="413"/>
      <c r="R811" s="413"/>
      <c r="S811" s="413"/>
      <c r="T811" s="414"/>
      <c r="AT811" s="357" t="s">
        <v>171</v>
      </c>
      <c r="AU811" s="357" t="s">
        <v>90</v>
      </c>
      <c r="AV811" s="355" t="s">
        <v>93</v>
      </c>
      <c r="AW811" s="355" t="s">
        <v>42</v>
      </c>
      <c r="AX811" s="355" t="s">
        <v>82</v>
      </c>
      <c r="AY811" s="357" t="s">
        <v>163</v>
      </c>
    </row>
    <row r="812" spans="2:51" s="350" customFormat="1" ht="13.5">
      <c r="B812" s="351"/>
      <c r="D812" s="346" t="s">
        <v>171</v>
      </c>
      <c r="E812" s="352" t="s">
        <v>5</v>
      </c>
      <c r="F812" s="353" t="s">
        <v>1116</v>
      </c>
      <c r="H812" s="354">
        <v>5.39</v>
      </c>
      <c r="L812" s="351"/>
      <c r="M812" s="409"/>
      <c r="N812" s="410"/>
      <c r="O812" s="410"/>
      <c r="P812" s="410"/>
      <c r="Q812" s="410"/>
      <c r="R812" s="410"/>
      <c r="S812" s="410"/>
      <c r="T812" s="411"/>
      <c r="AT812" s="352" t="s">
        <v>171</v>
      </c>
      <c r="AU812" s="352" t="s">
        <v>90</v>
      </c>
      <c r="AV812" s="350" t="s">
        <v>90</v>
      </c>
      <c r="AW812" s="350" t="s">
        <v>42</v>
      </c>
      <c r="AX812" s="350" t="s">
        <v>82</v>
      </c>
      <c r="AY812" s="352" t="s">
        <v>163</v>
      </c>
    </row>
    <row r="813" spans="2:51" s="350" customFormat="1" ht="13.5">
      <c r="B813" s="351"/>
      <c r="D813" s="346" t="s">
        <v>171</v>
      </c>
      <c r="E813" s="352" t="s">
        <v>5</v>
      </c>
      <c r="F813" s="353" t="s">
        <v>1117</v>
      </c>
      <c r="H813" s="354">
        <v>4.74</v>
      </c>
      <c r="L813" s="351"/>
      <c r="M813" s="409"/>
      <c r="N813" s="410"/>
      <c r="O813" s="410"/>
      <c r="P813" s="410"/>
      <c r="Q813" s="410"/>
      <c r="R813" s="410"/>
      <c r="S813" s="410"/>
      <c r="T813" s="411"/>
      <c r="AT813" s="352" t="s">
        <v>171</v>
      </c>
      <c r="AU813" s="352" t="s">
        <v>90</v>
      </c>
      <c r="AV813" s="350" t="s">
        <v>90</v>
      </c>
      <c r="AW813" s="350" t="s">
        <v>42</v>
      </c>
      <c r="AX813" s="350" t="s">
        <v>82</v>
      </c>
      <c r="AY813" s="352" t="s">
        <v>163</v>
      </c>
    </row>
    <row r="814" spans="2:51" s="355" customFormat="1" ht="13.5">
      <c r="B814" s="356"/>
      <c r="D814" s="346" t="s">
        <v>171</v>
      </c>
      <c r="E814" s="357" t="s">
        <v>5</v>
      </c>
      <c r="F814" s="358" t="s">
        <v>184</v>
      </c>
      <c r="H814" s="359">
        <v>10.13</v>
      </c>
      <c r="L814" s="356"/>
      <c r="M814" s="412"/>
      <c r="N814" s="413"/>
      <c r="O814" s="413"/>
      <c r="P814" s="413"/>
      <c r="Q814" s="413"/>
      <c r="R814" s="413"/>
      <c r="S814" s="413"/>
      <c r="T814" s="414"/>
      <c r="AT814" s="357" t="s">
        <v>171</v>
      </c>
      <c r="AU814" s="357" t="s">
        <v>90</v>
      </c>
      <c r="AV814" s="355" t="s">
        <v>93</v>
      </c>
      <c r="AW814" s="355" t="s">
        <v>42</v>
      </c>
      <c r="AX814" s="355" t="s">
        <v>82</v>
      </c>
      <c r="AY814" s="357" t="s">
        <v>163</v>
      </c>
    </row>
    <row r="815" spans="2:51" s="350" customFormat="1" ht="13.5">
      <c r="B815" s="351"/>
      <c r="D815" s="346" t="s">
        <v>171</v>
      </c>
      <c r="E815" s="352" t="s">
        <v>5</v>
      </c>
      <c r="F815" s="353" t="s">
        <v>1118</v>
      </c>
      <c r="H815" s="354">
        <v>5.39</v>
      </c>
      <c r="L815" s="351"/>
      <c r="M815" s="409"/>
      <c r="N815" s="410"/>
      <c r="O815" s="410"/>
      <c r="P815" s="410"/>
      <c r="Q815" s="410"/>
      <c r="R815" s="410"/>
      <c r="S815" s="410"/>
      <c r="T815" s="411"/>
      <c r="AT815" s="352" t="s">
        <v>171</v>
      </c>
      <c r="AU815" s="352" t="s">
        <v>90</v>
      </c>
      <c r="AV815" s="350" t="s">
        <v>90</v>
      </c>
      <c r="AW815" s="350" t="s">
        <v>42</v>
      </c>
      <c r="AX815" s="350" t="s">
        <v>82</v>
      </c>
      <c r="AY815" s="352" t="s">
        <v>163</v>
      </c>
    </row>
    <row r="816" spans="2:51" s="350" customFormat="1" ht="13.5">
      <c r="B816" s="351"/>
      <c r="D816" s="346" t="s">
        <v>171</v>
      </c>
      <c r="E816" s="352" t="s">
        <v>5</v>
      </c>
      <c r="F816" s="353" t="s">
        <v>1119</v>
      </c>
      <c r="H816" s="354">
        <v>5.39</v>
      </c>
      <c r="L816" s="351"/>
      <c r="M816" s="409"/>
      <c r="N816" s="410"/>
      <c r="O816" s="410"/>
      <c r="P816" s="410"/>
      <c r="Q816" s="410"/>
      <c r="R816" s="410"/>
      <c r="S816" s="410"/>
      <c r="T816" s="411"/>
      <c r="AT816" s="352" t="s">
        <v>171</v>
      </c>
      <c r="AU816" s="352" t="s">
        <v>90</v>
      </c>
      <c r="AV816" s="350" t="s">
        <v>90</v>
      </c>
      <c r="AW816" s="350" t="s">
        <v>42</v>
      </c>
      <c r="AX816" s="350" t="s">
        <v>82</v>
      </c>
      <c r="AY816" s="352" t="s">
        <v>163</v>
      </c>
    </row>
    <row r="817" spans="2:51" s="355" customFormat="1" ht="13.5">
      <c r="B817" s="356"/>
      <c r="D817" s="346" t="s">
        <v>171</v>
      </c>
      <c r="E817" s="357" t="s">
        <v>5</v>
      </c>
      <c r="F817" s="358" t="s">
        <v>792</v>
      </c>
      <c r="H817" s="359">
        <v>10.78</v>
      </c>
      <c r="L817" s="356"/>
      <c r="M817" s="412"/>
      <c r="N817" s="413"/>
      <c r="O817" s="413"/>
      <c r="P817" s="413"/>
      <c r="Q817" s="413"/>
      <c r="R817" s="413"/>
      <c r="S817" s="413"/>
      <c r="T817" s="414"/>
      <c r="AT817" s="357" t="s">
        <v>171</v>
      </c>
      <c r="AU817" s="357" t="s">
        <v>90</v>
      </c>
      <c r="AV817" s="355" t="s">
        <v>93</v>
      </c>
      <c r="AW817" s="355" t="s">
        <v>42</v>
      </c>
      <c r="AX817" s="355" t="s">
        <v>82</v>
      </c>
      <c r="AY817" s="357" t="s">
        <v>163</v>
      </c>
    </row>
    <row r="818" spans="2:51" s="350" customFormat="1" ht="13.5">
      <c r="B818" s="351"/>
      <c r="D818" s="346" t="s">
        <v>171</v>
      </c>
      <c r="E818" s="352" t="s">
        <v>5</v>
      </c>
      <c r="F818" s="353" t="s">
        <v>1120</v>
      </c>
      <c r="H818" s="354">
        <v>5.39</v>
      </c>
      <c r="L818" s="351"/>
      <c r="M818" s="409"/>
      <c r="N818" s="410"/>
      <c r="O818" s="410"/>
      <c r="P818" s="410"/>
      <c r="Q818" s="410"/>
      <c r="R818" s="410"/>
      <c r="S818" s="410"/>
      <c r="T818" s="411"/>
      <c r="AT818" s="352" t="s">
        <v>171</v>
      </c>
      <c r="AU818" s="352" t="s">
        <v>90</v>
      </c>
      <c r="AV818" s="350" t="s">
        <v>90</v>
      </c>
      <c r="AW818" s="350" t="s">
        <v>42</v>
      </c>
      <c r="AX818" s="350" t="s">
        <v>82</v>
      </c>
      <c r="AY818" s="352" t="s">
        <v>163</v>
      </c>
    </row>
    <row r="819" spans="2:51" s="350" customFormat="1" ht="13.5">
      <c r="B819" s="351"/>
      <c r="D819" s="346" t="s">
        <v>171</v>
      </c>
      <c r="E819" s="352" t="s">
        <v>5</v>
      </c>
      <c r="F819" s="353" t="s">
        <v>1121</v>
      </c>
      <c r="H819" s="354">
        <v>5.39</v>
      </c>
      <c r="L819" s="351"/>
      <c r="M819" s="409"/>
      <c r="N819" s="410"/>
      <c r="O819" s="410"/>
      <c r="P819" s="410"/>
      <c r="Q819" s="410"/>
      <c r="R819" s="410"/>
      <c r="S819" s="410"/>
      <c r="T819" s="411"/>
      <c r="AT819" s="352" t="s">
        <v>171</v>
      </c>
      <c r="AU819" s="352" t="s">
        <v>90</v>
      </c>
      <c r="AV819" s="350" t="s">
        <v>90</v>
      </c>
      <c r="AW819" s="350" t="s">
        <v>42</v>
      </c>
      <c r="AX819" s="350" t="s">
        <v>82</v>
      </c>
      <c r="AY819" s="352" t="s">
        <v>163</v>
      </c>
    </row>
    <row r="820" spans="2:51" s="355" customFormat="1" ht="13.5">
      <c r="B820" s="356"/>
      <c r="D820" s="346" t="s">
        <v>171</v>
      </c>
      <c r="E820" s="357" t="s">
        <v>5</v>
      </c>
      <c r="F820" s="358" t="s">
        <v>963</v>
      </c>
      <c r="H820" s="359">
        <v>10.78</v>
      </c>
      <c r="L820" s="356"/>
      <c r="M820" s="412"/>
      <c r="N820" s="413"/>
      <c r="O820" s="413"/>
      <c r="P820" s="413"/>
      <c r="Q820" s="413"/>
      <c r="R820" s="413"/>
      <c r="S820" s="413"/>
      <c r="T820" s="414"/>
      <c r="AT820" s="357" t="s">
        <v>171</v>
      </c>
      <c r="AU820" s="357" t="s">
        <v>90</v>
      </c>
      <c r="AV820" s="355" t="s">
        <v>93</v>
      </c>
      <c r="AW820" s="355" t="s">
        <v>42</v>
      </c>
      <c r="AX820" s="355" t="s">
        <v>82</v>
      </c>
      <c r="AY820" s="357" t="s">
        <v>163</v>
      </c>
    </row>
    <row r="821" spans="2:51" s="360" customFormat="1" ht="13.5">
      <c r="B821" s="361"/>
      <c r="D821" s="362" t="s">
        <v>171</v>
      </c>
      <c r="E821" s="363" t="s">
        <v>5</v>
      </c>
      <c r="F821" s="364" t="s">
        <v>185</v>
      </c>
      <c r="H821" s="365">
        <v>93.22</v>
      </c>
      <c r="L821" s="361"/>
      <c r="M821" s="415"/>
      <c r="N821" s="416"/>
      <c r="O821" s="416"/>
      <c r="P821" s="416"/>
      <c r="Q821" s="416"/>
      <c r="R821" s="416"/>
      <c r="S821" s="416"/>
      <c r="T821" s="417"/>
      <c r="AT821" s="418" t="s">
        <v>171</v>
      </c>
      <c r="AU821" s="418" t="s">
        <v>90</v>
      </c>
      <c r="AV821" s="360" t="s">
        <v>96</v>
      </c>
      <c r="AW821" s="360" t="s">
        <v>42</v>
      </c>
      <c r="AX821" s="360" t="s">
        <v>44</v>
      </c>
      <c r="AY821" s="418" t="s">
        <v>163</v>
      </c>
    </row>
    <row r="822" spans="2:65" s="267" customFormat="1" ht="31.5" customHeight="1">
      <c r="B822" s="268"/>
      <c r="C822" s="338" t="s">
        <v>602</v>
      </c>
      <c r="D822" s="338" t="s">
        <v>165</v>
      </c>
      <c r="E822" s="339" t="s">
        <v>611</v>
      </c>
      <c r="F822" s="340" t="s">
        <v>612</v>
      </c>
      <c r="G822" s="341" t="s">
        <v>188</v>
      </c>
      <c r="H822" s="342">
        <v>93.22</v>
      </c>
      <c r="I822" s="107"/>
      <c r="J822" s="343">
        <f>ROUND(I822*H822,2)</f>
        <v>0</v>
      </c>
      <c r="K822" s="340" t="s">
        <v>169</v>
      </c>
      <c r="L822" s="268"/>
      <c r="M822" s="401" t="s">
        <v>5</v>
      </c>
      <c r="N822" s="402" t="s">
        <v>53</v>
      </c>
      <c r="O822" s="269"/>
      <c r="P822" s="403">
        <f>O822*H822</f>
        <v>0</v>
      </c>
      <c r="Q822" s="403">
        <v>0</v>
      </c>
      <c r="R822" s="403">
        <f>Q822*H822</f>
        <v>0</v>
      </c>
      <c r="S822" s="403">
        <v>0</v>
      </c>
      <c r="T822" s="404">
        <f>S822*H822</f>
        <v>0</v>
      </c>
      <c r="AR822" s="386" t="s">
        <v>333</v>
      </c>
      <c r="AT822" s="386" t="s">
        <v>165</v>
      </c>
      <c r="AU822" s="386" t="s">
        <v>90</v>
      </c>
      <c r="AY822" s="386" t="s">
        <v>163</v>
      </c>
      <c r="BE822" s="405">
        <f>IF(N822="základní",J822,0)</f>
        <v>0</v>
      </c>
      <c r="BF822" s="405">
        <f>IF(N822="snížená",J822,0)</f>
        <v>0</v>
      </c>
      <c r="BG822" s="405">
        <f>IF(N822="zákl. přenesená",J822,0)</f>
        <v>0</v>
      </c>
      <c r="BH822" s="405">
        <f>IF(N822="sníž. přenesená",J822,0)</f>
        <v>0</v>
      </c>
      <c r="BI822" s="405">
        <f>IF(N822="nulová",J822,0)</f>
        <v>0</v>
      </c>
      <c r="BJ822" s="386" t="s">
        <v>44</v>
      </c>
      <c r="BK822" s="405">
        <f>ROUND(I822*H822,2)</f>
        <v>0</v>
      </c>
      <c r="BL822" s="386" t="s">
        <v>333</v>
      </c>
      <c r="BM822" s="386" t="s">
        <v>1131</v>
      </c>
    </row>
    <row r="823" spans="2:65" s="267" customFormat="1" ht="31.5" customHeight="1">
      <c r="B823" s="268"/>
      <c r="C823" s="338" t="s">
        <v>606</v>
      </c>
      <c r="D823" s="338" t="s">
        <v>165</v>
      </c>
      <c r="E823" s="339" t="s">
        <v>615</v>
      </c>
      <c r="F823" s="340" t="s">
        <v>616</v>
      </c>
      <c r="G823" s="341" t="s">
        <v>188</v>
      </c>
      <c r="H823" s="342">
        <v>93.22</v>
      </c>
      <c r="I823" s="107"/>
      <c r="J823" s="343">
        <f>ROUND(I823*H823,2)</f>
        <v>0</v>
      </c>
      <c r="K823" s="340" t="s">
        <v>169</v>
      </c>
      <c r="L823" s="268"/>
      <c r="M823" s="401" t="s">
        <v>5</v>
      </c>
      <c r="N823" s="402" t="s">
        <v>53</v>
      </c>
      <c r="O823" s="269"/>
      <c r="P823" s="403">
        <f>O823*H823</f>
        <v>0</v>
      </c>
      <c r="Q823" s="403">
        <v>1E-05</v>
      </c>
      <c r="R823" s="403">
        <f>Q823*H823</f>
        <v>0.0009322000000000001</v>
      </c>
      <c r="S823" s="403">
        <v>0</v>
      </c>
      <c r="T823" s="404">
        <f>S823*H823</f>
        <v>0</v>
      </c>
      <c r="AR823" s="386" t="s">
        <v>333</v>
      </c>
      <c r="AT823" s="386" t="s">
        <v>165</v>
      </c>
      <c r="AU823" s="386" t="s">
        <v>90</v>
      </c>
      <c r="AY823" s="386" t="s">
        <v>163</v>
      </c>
      <c r="BE823" s="405">
        <f>IF(N823="základní",J823,0)</f>
        <v>0</v>
      </c>
      <c r="BF823" s="405">
        <f>IF(N823="snížená",J823,0)</f>
        <v>0</v>
      </c>
      <c r="BG823" s="405">
        <f>IF(N823="zákl. přenesená",J823,0)</f>
        <v>0</v>
      </c>
      <c r="BH823" s="405">
        <f>IF(N823="sníž. přenesená",J823,0)</f>
        <v>0</v>
      </c>
      <c r="BI823" s="405">
        <f>IF(N823="nulová",J823,0)</f>
        <v>0</v>
      </c>
      <c r="BJ823" s="386" t="s">
        <v>44</v>
      </c>
      <c r="BK823" s="405">
        <f>ROUND(I823*H823,2)</f>
        <v>0</v>
      </c>
      <c r="BL823" s="386" t="s">
        <v>333</v>
      </c>
      <c r="BM823" s="386" t="s">
        <v>1132</v>
      </c>
    </row>
    <row r="824" spans="2:63" s="330" customFormat="1" ht="37.35" customHeight="1">
      <c r="B824" s="331"/>
      <c r="D824" s="335" t="s">
        <v>81</v>
      </c>
      <c r="E824" s="380" t="s">
        <v>618</v>
      </c>
      <c r="F824" s="380" t="s">
        <v>619</v>
      </c>
      <c r="J824" s="381">
        <f>BK824</f>
        <v>0</v>
      </c>
      <c r="L824" s="331"/>
      <c r="M824" s="395"/>
      <c r="N824" s="396"/>
      <c r="O824" s="396"/>
      <c r="P824" s="397">
        <f>SUM(P825:P829)</f>
        <v>0</v>
      </c>
      <c r="Q824" s="396"/>
      <c r="R824" s="397">
        <f>SUM(R825:R829)</f>
        <v>0</v>
      </c>
      <c r="S824" s="396"/>
      <c r="T824" s="398">
        <f>SUM(T825:T829)</f>
        <v>0</v>
      </c>
      <c r="AR824" s="332" t="s">
        <v>96</v>
      </c>
      <c r="AT824" s="399" t="s">
        <v>81</v>
      </c>
      <c r="AU824" s="399" t="s">
        <v>82</v>
      </c>
      <c r="AY824" s="332" t="s">
        <v>163</v>
      </c>
      <c r="BK824" s="400">
        <f>SUM(BK825:BK829)</f>
        <v>0</v>
      </c>
    </row>
    <row r="825" spans="2:65" s="267" customFormat="1" ht="22.5" customHeight="1">
      <c r="B825" s="268"/>
      <c r="C825" s="338" t="s">
        <v>610</v>
      </c>
      <c r="D825" s="338" t="s">
        <v>165</v>
      </c>
      <c r="E825" s="339" t="s">
        <v>621</v>
      </c>
      <c r="F825" s="340" t="s">
        <v>622</v>
      </c>
      <c r="G825" s="341" t="s">
        <v>623</v>
      </c>
      <c r="H825" s="342">
        <v>36</v>
      </c>
      <c r="I825" s="107"/>
      <c r="J825" s="343">
        <f>ROUND(I825*H825,2)</f>
        <v>0</v>
      </c>
      <c r="K825" s="340" t="s">
        <v>169</v>
      </c>
      <c r="L825" s="268"/>
      <c r="M825" s="401" t="s">
        <v>5</v>
      </c>
      <c r="N825" s="402" t="s">
        <v>53</v>
      </c>
      <c r="O825" s="269"/>
      <c r="P825" s="403">
        <f>O825*H825</f>
        <v>0</v>
      </c>
      <c r="Q825" s="403">
        <v>0</v>
      </c>
      <c r="R825" s="403">
        <f>Q825*H825</f>
        <v>0</v>
      </c>
      <c r="S825" s="403">
        <v>0</v>
      </c>
      <c r="T825" s="404">
        <f>S825*H825</f>
        <v>0</v>
      </c>
      <c r="AR825" s="386" t="s">
        <v>624</v>
      </c>
      <c r="AT825" s="386" t="s">
        <v>165</v>
      </c>
      <c r="AU825" s="386" t="s">
        <v>44</v>
      </c>
      <c r="AY825" s="386" t="s">
        <v>163</v>
      </c>
      <c r="BE825" s="405">
        <f>IF(N825="základní",J825,0)</f>
        <v>0</v>
      </c>
      <c r="BF825" s="405">
        <f>IF(N825="snížená",J825,0)</f>
        <v>0</v>
      </c>
      <c r="BG825" s="405">
        <f>IF(N825="zákl. přenesená",J825,0)</f>
        <v>0</v>
      </c>
      <c r="BH825" s="405">
        <f>IF(N825="sníž. přenesená",J825,0)</f>
        <v>0</v>
      </c>
      <c r="BI825" s="405">
        <f>IF(N825="nulová",J825,0)</f>
        <v>0</v>
      </c>
      <c r="BJ825" s="386" t="s">
        <v>44</v>
      </c>
      <c r="BK825" s="405">
        <f>ROUND(I825*H825,2)</f>
        <v>0</v>
      </c>
      <c r="BL825" s="386" t="s">
        <v>624</v>
      </c>
      <c r="BM825" s="386" t="s">
        <v>1133</v>
      </c>
    </row>
    <row r="826" spans="2:51" s="344" customFormat="1" ht="13.5">
      <c r="B826" s="345"/>
      <c r="D826" s="346" t="s">
        <v>171</v>
      </c>
      <c r="E826" s="347" t="s">
        <v>5</v>
      </c>
      <c r="F826" s="348" t="s">
        <v>626</v>
      </c>
      <c r="H826" s="349" t="s">
        <v>5</v>
      </c>
      <c r="L826" s="345"/>
      <c r="M826" s="406"/>
      <c r="N826" s="407"/>
      <c r="O826" s="407"/>
      <c r="P826" s="407"/>
      <c r="Q826" s="407"/>
      <c r="R826" s="407"/>
      <c r="S826" s="407"/>
      <c r="T826" s="408"/>
      <c r="AT826" s="349" t="s">
        <v>171</v>
      </c>
      <c r="AU826" s="349" t="s">
        <v>44</v>
      </c>
      <c r="AV826" s="344" t="s">
        <v>44</v>
      </c>
      <c r="AW826" s="344" t="s">
        <v>42</v>
      </c>
      <c r="AX826" s="344" t="s">
        <v>82</v>
      </c>
      <c r="AY826" s="349" t="s">
        <v>163</v>
      </c>
    </row>
    <row r="827" spans="2:51" s="344" customFormat="1" ht="13.5">
      <c r="B827" s="345"/>
      <c r="D827" s="346" t="s">
        <v>171</v>
      </c>
      <c r="E827" s="347" t="s">
        <v>5</v>
      </c>
      <c r="F827" s="348" t="s">
        <v>627</v>
      </c>
      <c r="H827" s="349" t="s">
        <v>5</v>
      </c>
      <c r="L827" s="345"/>
      <c r="M827" s="406"/>
      <c r="N827" s="407"/>
      <c r="O827" s="407"/>
      <c r="P827" s="407"/>
      <c r="Q827" s="407"/>
      <c r="R827" s="407"/>
      <c r="S827" s="407"/>
      <c r="T827" s="408"/>
      <c r="AT827" s="349" t="s">
        <v>171</v>
      </c>
      <c r="AU827" s="349" t="s">
        <v>44</v>
      </c>
      <c r="AV827" s="344" t="s">
        <v>44</v>
      </c>
      <c r="AW827" s="344" t="s">
        <v>42</v>
      </c>
      <c r="AX827" s="344" t="s">
        <v>82</v>
      </c>
      <c r="AY827" s="349" t="s">
        <v>163</v>
      </c>
    </row>
    <row r="828" spans="2:51" s="350" customFormat="1" ht="13.5">
      <c r="B828" s="351"/>
      <c r="D828" s="346" t="s">
        <v>171</v>
      </c>
      <c r="E828" s="352" t="s">
        <v>5</v>
      </c>
      <c r="F828" s="353" t="s">
        <v>628</v>
      </c>
      <c r="H828" s="354">
        <v>36</v>
      </c>
      <c r="L828" s="351"/>
      <c r="M828" s="409"/>
      <c r="N828" s="410"/>
      <c r="O828" s="410"/>
      <c r="P828" s="410"/>
      <c r="Q828" s="410"/>
      <c r="R828" s="410"/>
      <c r="S828" s="410"/>
      <c r="T828" s="411"/>
      <c r="AT828" s="352" t="s">
        <v>171</v>
      </c>
      <c r="AU828" s="352" t="s">
        <v>44</v>
      </c>
      <c r="AV828" s="350" t="s">
        <v>90</v>
      </c>
      <c r="AW828" s="350" t="s">
        <v>42</v>
      </c>
      <c r="AX828" s="350" t="s">
        <v>82</v>
      </c>
      <c r="AY828" s="352" t="s">
        <v>163</v>
      </c>
    </row>
    <row r="829" spans="2:51" s="360" customFormat="1" ht="13.5">
      <c r="B829" s="361"/>
      <c r="D829" s="346" t="s">
        <v>171</v>
      </c>
      <c r="E829" s="373" t="s">
        <v>5</v>
      </c>
      <c r="F829" s="374" t="s">
        <v>185</v>
      </c>
      <c r="H829" s="375">
        <v>36</v>
      </c>
      <c r="L829" s="361"/>
      <c r="M829" s="415"/>
      <c r="N829" s="416"/>
      <c r="O829" s="416"/>
      <c r="P829" s="416"/>
      <c r="Q829" s="416"/>
      <c r="R829" s="416"/>
      <c r="S829" s="416"/>
      <c r="T829" s="417"/>
      <c r="AT829" s="418" t="s">
        <v>171</v>
      </c>
      <c r="AU829" s="418" t="s">
        <v>44</v>
      </c>
      <c r="AV829" s="360" t="s">
        <v>96</v>
      </c>
      <c r="AW829" s="360" t="s">
        <v>42</v>
      </c>
      <c r="AX829" s="360" t="s">
        <v>44</v>
      </c>
      <c r="AY829" s="418" t="s">
        <v>163</v>
      </c>
    </row>
    <row r="830" spans="2:63" s="330" customFormat="1" ht="37.35" customHeight="1">
      <c r="B830" s="331"/>
      <c r="D830" s="332" t="s">
        <v>81</v>
      </c>
      <c r="E830" s="333" t="s">
        <v>629</v>
      </c>
      <c r="F830" s="333" t="s">
        <v>630</v>
      </c>
      <c r="J830" s="334">
        <f>BK830</f>
        <v>0</v>
      </c>
      <c r="L830" s="331"/>
      <c r="M830" s="395"/>
      <c r="N830" s="396"/>
      <c r="O830" s="396"/>
      <c r="P830" s="397">
        <f>P831+P833</f>
        <v>0</v>
      </c>
      <c r="Q830" s="396"/>
      <c r="R830" s="397">
        <f>R831+R833</f>
        <v>0</v>
      </c>
      <c r="S830" s="396"/>
      <c r="T830" s="398">
        <f>T831+T833</f>
        <v>0</v>
      </c>
      <c r="AR830" s="332" t="s">
        <v>99</v>
      </c>
      <c r="AT830" s="399" t="s">
        <v>81</v>
      </c>
      <c r="AU830" s="399" t="s">
        <v>82</v>
      </c>
      <c r="AY830" s="332" t="s">
        <v>163</v>
      </c>
      <c r="BK830" s="400">
        <f>BK831+BK833</f>
        <v>0</v>
      </c>
    </row>
    <row r="831" spans="2:63" s="330" customFormat="1" ht="19.9" customHeight="1">
      <c r="B831" s="331"/>
      <c r="D831" s="335" t="s">
        <v>81</v>
      </c>
      <c r="E831" s="336" t="s">
        <v>631</v>
      </c>
      <c r="F831" s="336" t="s">
        <v>632</v>
      </c>
      <c r="J831" s="337">
        <f>BK831</f>
        <v>0</v>
      </c>
      <c r="L831" s="331"/>
      <c r="M831" s="395"/>
      <c r="N831" s="396"/>
      <c r="O831" s="396"/>
      <c r="P831" s="397">
        <f>P832</f>
        <v>0</v>
      </c>
      <c r="Q831" s="396"/>
      <c r="R831" s="397">
        <f>R832</f>
        <v>0</v>
      </c>
      <c r="S831" s="396"/>
      <c r="T831" s="398">
        <f>T832</f>
        <v>0</v>
      </c>
      <c r="AR831" s="332" t="s">
        <v>99</v>
      </c>
      <c r="AT831" s="399" t="s">
        <v>81</v>
      </c>
      <c r="AU831" s="399" t="s">
        <v>44</v>
      </c>
      <c r="AY831" s="332" t="s">
        <v>163</v>
      </c>
      <c r="BK831" s="400">
        <f>BK832</f>
        <v>0</v>
      </c>
    </row>
    <row r="832" spans="2:65" s="267" customFormat="1" ht="22.5" customHeight="1">
      <c r="B832" s="268"/>
      <c r="C832" s="338" t="s">
        <v>614</v>
      </c>
      <c r="D832" s="338" t="s">
        <v>165</v>
      </c>
      <c r="E832" s="339" t="s">
        <v>634</v>
      </c>
      <c r="F832" s="340" t="s">
        <v>635</v>
      </c>
      <c r="G832" s="341" t="s">
        <v>168</v>
      </c>
      <c r="H832" s="342">
        <v>1</v>
      </c>
      <c r="I832" s="107"/>
      <c r="J832" s="343">
        <f>ROUND(I832*H832,2)</f>
        <v>0</v>
      </c>
      <c r="K832" s="340" t="s">
        <v>169</v>
      </c>
      <c r="L832" s="268"/>
      <c r="M832" s="401" t="s">
        <v>5</v>
      </c>
      <c r="N832" s="402" t="s">
        <v>53</v>
      </c>
      <c r="O832" s="269"/>
      <c r="P832" s="403">
        <f>O832*H832</f>
        <v>0</v>
      </c>
      <c r="Q832" s="403">
        <v>0</v>
      </c>
      <c r="R832" s="403">
        <f>Q832*H832</f>
        <v>0</v>
      </c>
      <c r="S832" s="403">
        <v>0</v>
      </c>
      <c r="T832" s="404">
        <f>S832*H832</f>
        <v>0</v>
      </c>
      <c r="AR832" s="386" t="s">
        <v>636</v>
      </c>
      <c r="AT832" s="386" t="s">
        <v>165</v>
      </c>
      <c r="AU832" s="386" t="s">
        <v>90</v>
      </c>
      <c r="AY832" s="386" t="s">
        <v>163</v>
      </c>
      <c r="BE832" s="405">
        <f>IF(N832="základní",J832,0)</f>
        <v>0</v>
      </c>
      <c r="BF832" s="405">
        <f>IF(N832="snížená",J832,0)</f>
        <v>0</v>
      </c>
      <c r="BG832" s="405">
        <f>IF(N832="zákl. přenesená",J832,0)</f>
        <v>0</v>
      </c>
      <c r="BH832" s="405">
        <f>IF(N832="sníž. přenesená",J832,0)</f>
        <v>0</v>
      </c>
      <c r="BI832" s="405">
        <f>IF(N832="nulová",J832,0)</f>
        <v>0</v>
      </c>
      <c r="BJ832" s="386" t="s">
        <v>44</v>
      </c>
      <c r="BK832" s="405">
        <f>ROUND(I832*H832,2)</f>
        <v>0</v>
      </c>
      <c r="BL832" s="386" t="s">
        <v>636</v>
      </c>
      <c r="BM832" s="386" t="s">
        <v>1134</v>
      </c>
    </row>
    <row r="833" spans="2:63" s="330" customFormat="1" ht="29.85" customHeight="1">
      <c r="B833" s="331"/>
      <c r="D833" s="335" t="s">
        <v>81</v>
      </c>
      <c r="E833" s="336" t="s">
        <v>638</v>
      </c>
      <c r="F833" s="336" t="s">
        <v>639</v>
      </c>
      <c r="J833" s="337">
        <f>BK833</f>
        <v>0</v>
      </c>
      <c r="L833" s="331"/>
      <c r="M833" s="395"/>
      <c r="N833" s="396"/>
      <c r="O833" s="396"/>
      <c r="P833" s="397">
        <f>P834</f>
        <v>0</v>
      </c>
      <c r="Q833" s="396"/>
      <c r="R833" s="397">
        <f>R834</f>
        <v>0</v>
      </c>
      <c r="S833" s="396"/>
      <c r="T833" s="398">
        <f>T834</f>
        <v>0</v>
      </c>
      <c r="AR833" s="332" t="s">
        <v>99</v>
      </c>
      <c r="AT833" s="399" t="s">
        <v>81</v>
      </c>
      <c r="AU833" s="399" t="s">
        <v>44</v>
      </c>
      <c r="AY833" s="332" t="s">
        <v>163</v>
      </c>
      <c r="BK833" s="400">
        <f>BK834</f>
        <v>0</v>
      </c>
    </row>
    <row r="834" spans="2:65" s="267" customFormat="1" ht="31.5" customHeight="1">
      <c r="B834" s="268"/>
      <c r="C834" s="338" t="s">
        <v>620</v>
      </c>
      <c r="D834" s="338" t="s">
        <v>165</v>
      </c>
      <c r="E834" s="339" t="s">
        <v>641</v>
      </c>
      <c r="F834" s="340" t="s">
        <v>642</v>
      </c>
      <c r="G834" s="341" t="s">
        <v>643</v>
      </c>
      <c r="H834" s="342">
        <v>584</v>
      </c>
      <c r="I834" s="107"/>
      <c r="J834" s="343">
        <f>ROUND(I834*H834,2)</f>
        <v>0</v>
      </c>
      <c r="K834" s="340" t="s">
        <v>169</v>
      </c>
      <c r="L834" s="268"/>
      <c r="M834" s="401" t="s">
        <v>5</v>
      </c>
      <c r="N834" s="424" t="s">
        <v>53</v>
      </c>
      <c r="O834" s="425"/>
      <c r="P834" s="426">
        <f>O834*H834</f>
        <v>0</v>
      </c>
      <c r="Q834" s="426">
        <v>0</v>
      </c>
      <c r="R834" s="426">
        <f>Q834*H834</f>
        <v>0</v>
      </c>
      <c r="S834" s="426">
        <v>0</v>
      </c>
      <c r="T834" s="427">
        <f>S834*H834</f>
        <v>0</v>
      </c>
      <c r="AR834" s="386" t="s">
        <v>636</v>
      </c>
      <c r="AT834" s="386" t="s">
        <v>165</v>
      </c>
      <c r="AU834" s="386" t="s">
        <v>90</v>
      </c>
      <c r="AY834" s="386" t="s">
        <v>163</v>
      </c>
      <c r="BE834" s="405">
        <f>IF(N834="základní",J834,0)</f>
        <v>0</v>
      </c>
      <c r="BF834" s="405">
        <f>IF(N834="snížená",J834,0)</f>
        <v>0</v>
      </c>
      <c r="BG834" s="405">
        <f>IF(N834="zákl. přenesená",J834,0)</f>
        <v>0</v>
      </c>
      <c r="BH834" s="405">
        <f>IF(N834="sníž. přenesená",J834,0)</f>
        <v>0</v>
      </c>
      <c r="BI834" s="405">
        <f>IF(N834="nulová",J834,0)</f>
        <v>0</v>
      </c>
      <c r="BJ834" s="386" t="s">
        <v>44</v>
      </c>
      <c r="BK834" s="405">
        <f>ROUND(I834*H834,2)</f>
        <v>0</v>
      </c>
      <c r="BL834" s="386" t="s">
        <v>636</v>
      </c>
      <c r="BM834" s="386" t="s">
        <v>1135</v>
      </c>
    </row>
    <row r="835" spans="2:12" s="267" customFormat="1" ht="6.95" customHeight="1">
      <c r="B835" s="294"/>
      <c r="C835" s="295"/>
      <c r="D835" s="295"/>
      <c r="E835" s="295"/>
      <c r="F835" s="295"/>
      <c r="G835" s="295"/>
      <c r="H835" s="295"/>
      <c r="I835" s="295"/>
      <c r="J835" s="295"/>
      <c r="K835" s="295"/>
      <c r="L835" s="268"/>
    </row>
  </sheetData>
  <sheetProtection password="C712" sheet="1" objects="1" scenarios="1"/>
  <autoFilter ref="C89:K834"/>
  <mergeCells count="9">
    <mergeCell ref="E80:H80"/>
    <mergeCell ref="E82:H8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708"/>
  <sheetViews>
    <sheetView showGridLines="0" workbookViewId="0" topLeftCell="A1">
      <pane ySplit="1" topLeftCell="A93" activePane="bottomLeft" state="frozen"/>
      <selection pane="bottomLeft" activeCell="I115" sqref="I115"/>
    </sheetView>
  </sheetViews>
  <sheetFormatPr defaultColWidth="9.33203125" defaultRowHeight="13.5"/>
  <cols>
    <col min="1" max="1" width="8.33203125" style="258" customWidth="1"/>
    <col min="2" max="2" width="1.66796875" style="258" customWidth="1"/>
    <col min="3" max="3" width="4.16015625" style="258" customWidth="1"/>
    <col min="4" max="4" width="4.33203125" style="258" customWidth="1"/>
    <col min="5" max="5" width="17.16015625" style="258" customWidth="1"/>
    <col min="6" max="6" width="75" style="258" customWidth="1"/>
    <col min="7" max="7" width="8.66015625" style="258" customWidth="1"/>
    <col min="8" max="8" width="11.16015625" style="258" customWidth="1"/>
    <col min="9" max="9" width="12.66015625" style="258" customWidth="1"/>
    <col min="10" max="10" width="23.5" style="258" customWidth="1"/>
    <col min="11" max="11" width="15.5" style="258" customWidth="1"/>
    <col min="12" max="12" width="9.33203125" style="258" customWidth="1"/>
    <col min="13" max="18" width="9.33203125" style="258" hidden="1" customWidth="1"/>
    <col min="19" max="19" width="8.16015625" style="258" hidden="1" customWidth="1"/>
    <col min="20" max="20" width="29.66015625" style="258" hidden="1" customWidth="1"/>
    <col min="21" max="21" width="16.33203125" style="258" hidden="1" customWidth="1"/>
    <col min="22" max="22" width="12.33203125" style="258" customWidth="1"/>
    <col min="23" max="23" width="16.33203125" style="258" customWidth="1"/>
    <col min="24" max="24" width="12.33203125" style="258" customWidth="1"/>
    <col min="25" max="25" width="15" style="258" customWidth="1"/>
    <col min="26" max="26" width="11" style="258" customWidth="1"/>
    <col min="27" max="27" width="15" style="258" customWidth="1"/>
    <col min="28" max="28" width="16.33203125" style="258" customWidth="1"/>
    <col min="29" max="29" width="11" style="258" customWidth="1"/>
    <col min="30" max="30" width="15" style="258" customWidth="1"/>
    <col min="31" max="31" width="16.33203125" style="258" customWidth="1"/>
    <col min="32" max="43" width="9.33203125" style="258" customWidth="1"/>
    <col min="44" max="65" width="9.33203125" style="258" hidden="1" customWidth="1"/>
    <col min="66" max="16384" width="9.33203125" style="258" customWidth="1"/>
  </cols>
  <sheetData>
    <row r="1" spans="1:70" ht="21.75" customHeight="1">
      <c r="A1" s="383"/>
      <c r="B1" s="17"/>
      <c r="C1" s="17"/>
      <c r="D1" s="18" t="s">
        <v>1</v>
      </c>
      <c r="E1" s="17"/>
      <c r="F1" s="384" t="s">
        <v>120</v>
      </c>
      <c r="G1" s="530" t="s">
        <v>121</v>
      </c>
      <c r="H1" s="530"/>
      <c r="I1" s="17"/>
      <c r="J1" s="384" t="s">
        <v>122</v>
      </c>
      <c r="K1" s="18" t="s">
        <v>123</v>
      </c>
      <c r="L1" s="384" t="s">
        <v>124</v>
      </c>
      <c r="M1" s="384"/>
      <c r="N1" s="384"/>
      <c r="O1" s="384"/>
      <c r="P1" s="384"/>
      <c r="Q1" s="384"/>
      <c r="R1" s="384"/>
      <c r="S1" s="384"/>
      <c r="T1" s="384"/>
      <c r="U1" s="385"/>
      <c r="V1" s="385"/>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row>
    <row r="2" spans="3:46" ht="36.95" customHeight="1">
      <c r="L2" s="531" t="s">
        <v>8</v>
      </c>
      <c r="M2" s="532"/>
      <c r="N2" s="532"/>
      <c r="O2" s="532"/>
      <c r="P2" s="532"/>
      <c r="Q2" s="532"/>
      <c r="R2" s="532"/>
      <c r="S2" s="532"/>
      <c r="T2" s="532"/>
      <c r="U2" s="532"/>
      <c r="V2" s="532"/>
      <c r="AT2" s="386" t="s">
        <v>101</v>
      </c>
    </row>
    <row r="3" spans="2:46" ht="6.95" customHeight="1">
      <c r="B3" s="259"/>
      <c r="C3" s="260"/>
      <c r="D3" s="260"/>
      <c r="E3" s="260"/>
      <c r="F3" s="260"/>
      <c r="G3" s="260"/>
      <c r="H3" s="260"/>
      <c r="I3" s="260"/>
      <c r="J3" s="260"/>
      <c r="K3" s="261"/>
      <c r="AT3" s="386" t="s">
        <v>90</v>
      </c>
    </row>
    <row r="4" spans="2:46" ht="36.95" customHeight="1">
      <c r="B4" s="262"/>
      <c r="C4" s="263"/>
      <c r="D4" s="264" t="s">
        <v>125</v>
      </c>
      <c r="E4" s="263"/>
      <c r="F4" s="263"/>
      <c r="G4" s="263"/>
      <c r="H4" s="263"/>
      <c r="I4" s="263"/>
      <c r="J4" s="263"/>
      <c r="K4" s="265"/>
      <c r="M4" s="387" t="s">
        <v>13</v>
      </c>
      <c r="AT4" s="386" t="s">
        <v>6</v>
      </c>
    </row>
    <row r="5" spans="2:11" ht="6.95" customHeight="1">
      <c r="B5" s="262"/>
      <c r="C5" s="263"/>
      <c r="D5" s="263"/>
      <c r="E5" s="263"/>
      <c r="F5" s="263"/>
      <c r="G5" s="263"/>
      <c r="H5" s="263"/>
      <c r="I5" s="263"/>
      <c r="J5" s="263"/>
      <c r="K5" s="265"/>
    </row>
    <row r="6" spans="2:11" ht="15">
      <c r="B6" s="262"/>
      <c r="C6" s="263"/>
      <c r="D6" s="266" t="s">
        <v>19</v>
      </c>
      <c r="E6" s="263"/>
      <c r="F6" s="263"/>
      <c r="G6" s="263"/>
      <c r="H6" s="263"/>
      <c r="I6" s="263"/>
      <c r="J6" s="263"/>
      <c r="K6" s="265"/>
    </row>
    <row r="7" spans="2:11" ht="22.5" customHeight="1">
      <c r="B7" s="262"/>
      <c r="C7" s="263"/>
      <c r="D7" s="263"/>
      <c r="E7" s="525" t="str">
        <f>'Rekapitulace stavby'!K6</f>
        <v>Výměna nevyhovujících požárních uzávěrů objektů - Masarykova nemocnice Úl.</v>
      </c>
      <c r="F7" s="526"/>
      <c r="G7" s="526"/>
      <c r="H7" s="526"/>
      <c r="I7" s="263"/>
      <c r="J7" s="263"/>
      <c r="K7" s="265"/>
    </row>
    <row r="8" spans="2:11" s="267" customFormat="1" ht="15">
      <c r="B8" s="268"/>
      <c r="C8" s="269"/>
      <c r="D8" s="266" t="s">
        <v>126</v>
      </c>
      <c r="E8" s="269"/>
      <c r="F8" s="269"/>
      <c r="G8" s="269"/>
      <c r="H8" s="269"/>
      <c r="I8" s="269"/>
      <c r="J8" s="269"/>
      <c r="K8" s="270"/>
    </row>
    <row r="9" spans="2:11" s="267" customFormat="1" ht="36.95" customHeight="1">
      <c r="B9" s="268"/>
      <c r="C9" s="269"/>
      <c r="D9" s="269"/>
      <c r="E9" s="527" t="s">
        <v>1136</v>
      </c>
      <c r="F9" s="528"/>
      <c r="G9" s="528"/>
      <c r="H9" s="528"/>
      <c r="I9" s="269"/>
      <c r="J9" s="269"/>
      <c r="K9" s="270"/>
    </row>
    <row r="10" spans="2:11" s="267" customFormat="1" ht="13.5">
      <c r="B10" s="268"/>
      <c r="C10" s="269"/>
      <c r="D10" s="269"/>
      <c r="E10" s="269"/>
      <c r="F10" s="269"/>
      <c r="G10" s="269"/>
      <c r="H10" s="269"/>
      <c r="I10" s="269"/>
      <c r="J10" s="269"/>
      <c r="K10" s="270"/>
    </row>
    <row r="11" spans="2:11" s="267" customFormat="1" ht="14.45" customHeight="1">
      <c r="B11" s="268"/>
      <c r="C11" s="269"/>
      <c r="D11" s="266" t="s">
        <v>21</v>
      </c>
      <c r="E11" s="269"/>
      <c r="F11" s="271" t="s">
        <v>22</v>
      </c>
      <c r="G11" s="269"/>
      <c r="H11" s="269"/>
      <c r="I11" s="266" t="s">
        <v>23</v>
      </c>
      <c r="J11" s="271" t="s">
        <v>24</v>
      </c>
      <c r="K11" s="270"/>
    </row>
    <row r="12" spans="2:11" s="267" customFormat="1" ht="14.45" customHeight="1">
      <c r="B12" s="268"/>
      <c r="C12" s="269"/>
      <c r="D12" s="266" t="s">
        <v>25</v>
      </c>
      <c r="E12" s="269"/>
      <c r="F12" s="271" t="s">
        <v>26</v>
      </c>
      <c r="G12" s="269"/>
      <c r="H12" s="269"/>
      <c r="I12" s="266" t="s">
        <v>27</v>
      </c>
      <c r="J12" s="272" t="str">
        <f>'Rekapitulace stavby'!AN8</f>
        <v>09.02.2017</v>
      </c>
      <c r="K12" s="270"/>
    </row>
    <row r="13" spans="2:11" s="267" customFormat="1" ht="21.75" customHeight="1">
      <c r="B13" s="268"/>
      <c r="C13" s="269"/>
      <c r="D13" s="273" t="s">
        <v>29</v>
      </c>
      <c r="E13" s="269"/>
      <c r="F13" s="274" t="s">
        <v>30</v>
      </c>
      <c r="G13" s="269"/>
      <c r="H13" s="269"/>
      <c r="I13" s="273" t="s">
        <v>31</v>
      </c>
      <c r="J13" s="274" t="s">
        <v>32</v>
      </c>
      <c r="K13" s="270"/>
    </row>
    <row r="14" spans="2:11" s="267" customFormat="1" ht="14.45" customHeight="1">
      <c r="B14" s="268"/>
      <c r="C14" s="269"/>
      <c r="D14" s="266" t="s">
        <v>33</v>
      </c>
      <c r="E14" s="269"/>
      <c r="F14" s="269"/>
      <c r="G14" s="269"/>
      <c r="H14" s="269"/>
      <c r="I14" s="266" t="s">
        <v>34</v>
      </c>
      <c r="J14" s="271" t="s">
        <v>35</v>
      </c>
      <c r="K14" s="270"/>
    </row>
    <row r="15" spans="2:11" s="267" customFormat="1" ht="18" customHeight="1">
      <c r="B15" s="268"/>
      <c r="C15" s="269"/>
      <c r="D15" s="269"/>
      <c r="E15" s="271" t="s">
        <v>36</v>
      </c>
      <c r="F15" s="269"/>
      <c r="G15" s="269"/>
      <c r="H15" s="269"/>
      <c r="I15" s="266" t="s">
        <v>37</v>
      </c>
      <c r="J15" s="271" t="s">
        <v>38</v>
      </c>
      <c r="K15" s="270"/>
    </row>
    <row r="16" spans="2:11" s="267" customFormat="1" ht="6.95" customHeight="1">
      <c r="B16" s="268"/>
      <c r="C16" s="269"/>
      <c r="D16" s="269"/>
      <c r="E16" s="269"/>
      <c r="F16" s="269"/>
      <c r="G16" s="269"/>
      <c r="H16" s="269"/>
      <c r="I16" s="269"/>
      <c r="J16" s="269"/>
      <c r="K16" s="270"/>
    </row>
    <row r="17" spans="2:11" s="267" customFormat="1" ht="14.45" customHeight="1">
      <c r="B17" s="268"/>
      <c r="C17" s="269"/>
      <c r="D17" s="266" t="s">
        <v>39</v>
      </c>
      <c r="E17" s="269"/>
      <c r="F17" s="269"/>
      <c r="G17" s="269"/>
      <c r="H17" s="269"/>
      <c r="I17" s="266" t="s">
        <v>34</v>
      </c>
      <c r="J17" s="271" t="str">
        <f>IF('Rekapitulace stavby'!AN13="Vyplň údaj","",IF('Rekapitulace stavby'!AN13="","",'Rekapitulace stavby'!AN13))</f>
        <v/>
      </c>
      <c r="K17" s="270"/>
    </row>
    <row r="18" spans="2:11" s="267" customFormat="1" ht="18" customHeight="1">
      <c r="B18" s="268"/>
      <c r="C18" s="269"/>
      <c r="D18" s="269"/>
      <c r="E18" s="271" t="str">
        <f>IF('Rekapitulace stavby'!E14="Vyplň údaj","",IF('Rekapitulace stavby'!E14="","",'Rekapitulace stavby'!E14))</f>
        <v/>
      </c>
      <c r="F18" s="269"/>
      <c r="G18" s="269"/>
      <c r="H18" s="269"/>
      <c r="I18" s="266" t="s">
        <v>37</v>
      </c>
      <c r="J18" s="271" t="str">
        <f>IF('Rekapitulace stavby'!AN14="Vyplň údaj","",IF('Rekapitulace stavby'!AN14="","",'Rekapitulace stavby'!AN14))</f>
        <v/>
      </c>
      <c r="K18" s="270"/>
    </row>
    <row r="19" spans="2:11" s="267" customFormat="1" ht="6.95" customHeight="1">
      <c r="B19" s="268"/>
      <c r="C19" s="269"/>
      <c r="D19" s="269"/>
      <c r="E19" s="269"/>
      <c r="F19" s="269"/>
      <c r="G19" s="269"/>
      <c r="H19" s="269"/>
      <c r="I19" s="269"/>
      <c r="J19" s="269"/>
      <c r="K19" s="270"/>
    </row>
    <row r="20" spans="2:11" s="267" customFormat="1" ht="14.45" customHeight="1">
      <c r="B20" s="268"/>
      <c r="C20" s="269"/>
      <c r="D20" s="266" t="s">
        <v>41</v>
      </c>
      <c r="E20" s="269"/>
      <c r="F20" s="269"/>
      <c r="G20" s="269"/>
      <c r="H20" s="269"/>
      <c r="I20" s="266" t="s">
        <v>34</v>
      </c>
      <c r="J20" s="271" t="s">
        <v>5</v>
      </c>
      <c r="K20" s="270"/>
    </row>
    <row r="21" spans="2:11" s="267" customFormat="1" ht="18" customHeight="1">
      <c r="B21" s="268"/>
      <c r="C21" s="269"/>
      <c r="D21" s="269"/>
      <c r="E21" s="271" t="s">
        <v>43</v>
      </c>
      <c r="F21" s="269"/>
      <c r="G21" s="269"/>
      <c r="H21" s="269"/>
      <c r="I21" s="266" t="s">
        <v>37</v>
      </c>
      <c r="J21" s="271" t="s">
        <v>5</v>
      </c>
      <c r="K21" s="270"/>
    </row>
    <row r="22" spans="2:11" s="267" customFormat="1" ht="6.95" customHeight="1">
      <c r="B22" s="268"/>
      <c r="C22" s="269"/>
      <c r="D22" s="269"/>
      <c r="E22" s="269"/>
      <c r="F22" s="269"/>
      <c r="G22" s="269"/>
      <c r="H22" s="269"/>
      <c r="I22" s="269"/>
      <c r="J22" s="269"/>
      <c r="K22" s="270"/>
    </row>
    <row r="23" spans="2:11" s="267" customFormat="1" ht="14.45" customHeight="1">
      <c r="B23" s="268"/>
      <c r="C23" s="269"/>
      <c r="D23" s="266" t="s">
        <v>45</v>
      </c>
      <c r="E23" s="269"/>
      <c r="F23" s="269"/>
      <c r="G23" s="269"/>
      <c r="H23" s="269"/>
      <c r="I23" s="269"/>
      <c r="J23" s="269"/>
      <c r="K23" s="270"/>
    </row>
    <row r="24" spans="2:11" s="275" customFormat="1" ht="63" customHeight="1">
      <c r="B24" s="276"/>
      <c r="C24" s="277"/>
      <c r="D24" s="277"/>
      <c r="E24" s="529" t="s">
        <v>47</v>
      </c>
      <c r="F24" s="529"/>
      <c r="G24" s="529"/>
      <c r="H24" s="529"/>
      <c r="I24" s="277"/>
      <c r="J24" s="277"/>
      <c r="K24" s="278"/>
    </row>
    <row r="25" spans="2:11" s="267" customFormat="1" ht="6.95" customHeight="1">
      <c r="B25" s="268"/>
      <c r="C25" s="269"/>
      <c r="D25" s="269"/>
      <c r="E25" s="269"/>
      <c r="F25" s="269"/>
      <c r="G25" s="269"/>
      <c r="H25" s="269"/>
      <c r="I25" s="269"/>
      <c r="J25" s="269"/>
      <c r="K25" s="270"/>
    </row>
    <row r="26" spans="2:11" s="267" customFormat="1" ht="6.95" customHeight="1">
      <c r="B26" s="268"/>
      <c r="C26" s="269"/>
      <c r="D26" s="279"/>
      <c r="E26" s="279"/>
      <c r="F26" s="279"/>
      <c r="G26" s="279"/>
      <c r="H26" s="279"/>
      <c r="I26" s="279"/>
      <c r="J26" s="279"/>
      <c r="K26" s="280"/>
    </row>
    <row r="27" spans="2:11" s="267" customFormat="1" ht="25.35" customHeight="1">
      <c r="B27" s="268"/>
      <c r="C27" s="269"/>
      <c r="D27" s="281" t="s">
        <v>48</v>
      </c>
      <c r="E27" s="269"/>
      <c r="F27" s="269"/>
      <c r="G27" s="269"/>
      <c r="H27" s="269"/>
      <c r="I27" s="269"/>
      <c r="J27" s="282">
        <f>ROUND(J90,0)</f>
        <v>0</v>
      </c>
      <c r="K27" s="270"/>
    </row>
    <row r="28" spans="2:11" s="267" customFormat="1" ht="6.95" customHeight="1">
      <c r="B28" s="268"/>
      <c r="C28" s="269"/>
      <c r="D28" s="279"/>
      <c r="E28" s="279"/>
      <c r="F28" s="279"/>
      <c r="G28" s="279"/>
      <c r="H28" s="279"/>
      <c r="I28" s="279"/>
      <c r="J28" s="279"/>
      <c r="K28" s="280"/>
    </row>
    <row r="29" spans="2:11" s="267" customFormat="1" ht="14.45" customHeight="1">
      <c r="B29" s="268"/>
      <c r="C29" s="269"/>
      <c r="D29" s="269"/>
      <c r="E29" s="269"/>
      <c r="F29" s="283" t="s">
        <v>50</v>
      </c>
      <c r="G29" s="269"/>
      <c r="H29" s="269"/>
      <c r="I29" s="283" t="s">
        <v>49</v>
      </c>
      <c r="J29" s="283" t="s">
        <v>51</v>
      </c>
      <c r="K29" s="270"/>
    </row>
    <row r="30" spans="2:11" s="267" customFormat="1" ht="14.45" customHeight="1">
      <c r="B30" s="268"/>
      <c r="C30" s="269"/>
      <c r="D30" s="284" t="s">
        <v>52</v>
      </c>
      <c r="E30" s="284" t="s">
        <v>53</v>
      </c>
      <c r="F30" s="285">
        <f>ROUND(SUM(BE90:BE707),0)</f>
        <v>0</v>
      </c>
      <c r="G30" s="269"/>
      <c r="H30" s="269"/>
      <c r="I30" s="286">
        <v>0.21</v>
      </c>
      <c r="J30" s="285">
        <f>ROUND(ROUND((SUM(BE90:BE707)),0)*I30,1)</f>
        <v>0</v>
      </c>
      <c r="K30" s="270"/>
    </row>
    <row r="31" spans="2:11" s="267" customFormat="1" ht="14.45" customHeight="1">
      <c r="B31" s="268"/>
      <c r="C31" s="269"/>
      <c r="D31" s="269"/>
      <c r="E31" s="284" t="s">
        <v>54</v>
      </c>
      <c r="F31" s="285">
        <f>ROUND(SUM(BF90:BF707),0)</f>
        <v>0</v>
      </c>
      <c r="G31" s="269"/>
      <c r="H31" s="269"/>
      <c r="I31" s="286">
        <v>0.15</v>
      </c>
      <c r="J31" s="285">
        <f>ROUND(ROUND((SUM(BF90:BF707)),0)*I31,1)</f>
        <v>0</v>
      </c>
      <c r="K31" s="270"/>
    </row>
    <row r="32" spans="2:11" s="267" customFormat="1" ht="14.45" customHeight="1" hidden="1">
      <c r="B32" s="268"/>
      <c r="C32" s="269"/>
      <c r="D32" s="269"/>
      <c r="E32" s="284" t="s">
        <v>55</v>
      </c>
      <c r="F32" s="285">
        <f>ROUND(SUM(BG90:BG707),0)</f>
        <v>0</v>
      </c>
      <c r="G32" s="269"/>
      <c r="H32" s="269"/>
      <c r="I32" s="286">
        <v>0.21</v>
      </c>
      <c r="J32" s="285">
        <v>0</v>
      </c>
      <c r="K32" s="270"/>
    </row>
    <row r="33" spans="2:11" s="267" customFormat="1" ht="14.45" customHeight="1" hidden="1">
      <c r="B33" s="268"/>
      <c r="C33" s="269"/>
      <c r="D33" s="269"/>
      <c r="E33" s="284" t="s">
        <v>56</v>
      </c>
      <c r="F33" s="285">
        <f>ROUND(SUM(BH90:BH707),0)</f>
        <v>0</v>
      </c>
      <c r="G33" s="269"/>
      <c r="H33" s="269"/>
      <c r="I33" s="286">
        <v>0.15</v>
      </c>
      <c r="J33" s="285">
        <v>0</v>
      </c>
      <c r="K33" s="270"/>
    </row>
    <row r="34" spans="2:11" s="267" customFormat="1" ht="14.45" customHeight="1" hidden="1">
      <c r="B34" s="268"/>
      <c r="C34" s="269"/>
      <c r="D34" s="269"/>
      <c r="E34" s="284" t="s">
        <v>57</v>
      </c>
      <c r="F34" s="285">
        <f>ROUND(SUM(BI90:BI707),0)</f>
        <v>0</v>
      </c>
      <c r="G34" s="269"/>
      <c r="H34" s="269"/>
      <c r="I34" s="286">
        <v>0</v>
      </c>
      <c r="J34" s="285">
        <v>0</v>
      </c>
      <c r="K34" s="270"/>
    </row>
    <row r="35" spans="2:11" s="267" customFormat="1" ht="6.95" customHeight="1">
      <c r="B35" s="268"/>
      <c r="C35" s="269"/>
      <c r="D35" s="269"/>
      <c r="E35" s="269"/>
      <c r="F35" s="269"/>
      <c r="G35" s="269"/>
      <c r="H35" s="269"/>
      <c r="I35" s="269"/>
      <c r="J35" s="269"/>
      <c r="K35" s="270"/>
    </row>
    <row r="36" spans="2:11" s="267" customFormat="1" ht="25.35" customHeight="1">
      <c r="B36" s="268"/>
      <c r="C36" s="287"/>
      <c r="D36" s="288" t="s">
        <v>58</v>
      </c>
      <c r="E36" s="289"/>
      <c r="F36" s="289"/>
      <c r="G36" s="290" t="s">
        <v>59</v>
      </c>
      <c r="H36" s="291" t="s">
        <v>60</v>
      </c>
      <c r="I36" s="289"/>
      <c r="J36" s="292">
        <f>SUM(J27:J34)</f>
        <v>0</v>
      </c>
      <c r="K36" s="293"/>
    </row>
    <row r="37" spans="2:11" s="267" customFormat="1" ht="14.45" customHeight="1">
      <c r="B37" s="294"/>
      <c r="C37" s="295"/>
      <c r="D37" s="295"/>
      <c r="E37" s="295"/>
      <c r="F37" s="295"/>
      <c r="G37" s="295"/>
      <c r="H37" s="295"/>
      <c r="I37" s="295"/>
      <c r="J37" s="295"/>
      <c r="K37" s="296"/>
    </row>
    <row r="41" spans="2:11" s="267" customFormat="1" ht="6.95" customHeight="1">
      <c r="B41" s="297"/>
      <c r="C41" s="298"/>
      <c r="D41" s="298"/>
      <c r="E41" s="298"/>
      <c r="F41" s="298"/>
      <c r="G41" s="298"/>
      <c r="H41" s="298"/>
      <c r="I41" s="298"/>
      <c r="J41" s="298"/>
      <c r="K41" s="299"/>
    </row>
    <row r="42" spans="2:11" s="267" customFormat="1" ht="36.95" customHeight="1">
      <c r="B42" s="268"/>
      <c r="C42" s="264" t="s">
        <v>128</v>
      </c>
      <c r="D42" s="269"/>
      <c r="E42" s="269"/>
      <c r="F42" s="269"/>
      <c r="G42" s="269"/>
      <c r="H42" s="269"/>
      <c r="I42" s="269"/>
      <c r="J42" s="269"/>
      <c r="K42" s="270"/>
    </row>
    <row r="43" spans="2:11" s="267" customFormat="1" ht="6.95" customHeight="1">
      <c r="B43" s="268"/>
      <c r="C43" s="269"/>
      <c r="D43" s="269"/>
      <c r="E43" s="269"/>
      <c r="F43" s="269"/>
      <c r="G43" s="269"/>
      <c r="H43" s="269"/>
      <c r="I43" s="269"/>
      <c r="J43" s="269"/>
      <c r="K43" s="270"/>
    </row>
    <row r="44" spans="2:11" s="267" customFormat="1" ht="14.45" customHeight="1">
      <c r="B44" s="268"/>
      <c r="C44" s="266" t="s">
        <v>19</v>
      </c>
      <c r="D44" s="269"/>
      <c r="E44" s="269"/>
      <c r="F44" s="269"/>
      <c r="G44" s="269"/>
      <c r="H44" s="269"/>
      <c r="I44" s="269"/>
      <c r="J44" s="269"/>
      <c r="K44" s="270"/>
    </row>
    <row r="45" spans="2:11" s="267" customFormat="1" ht="22.5" customHeight="1">
      <c r="B45" s="268"/>
      <c r="C45" s="269"/>
      <c r="D45" s="269"/>
      <c r="E45" s="525" t="str">
        <f>E7</f>
        <v>Výměna nevyhovujících požárních uzávěrů objektů - Masarykova nemocnice Úl.</v>
      </c>
      <c r="F45" s="526"/>
      <c r="G45" s="526"/>
      <c r="H45" s="526"/>
      <c r="I45" s="269"/>
      <c r="J45" s="269"/>
      <c r="K45" s="270"/>
    </row>
    <row r="46" spans="2:11" s="267" customFormat="1" ht="14.45" customHeight="1">
      <c r="B46" s="268"/>
      <c r="C46" s="266" t="s">
        <v>126</v>
      </c>
      <c r="D46" s="269"/>
      <c r="E46" s="269"/>
      <c r="F46" s="269"/>
      <c r="G46" s="269"/>
      <c r="H46" s="269"/>
      <c r="I46" s="269"/>
      <c r="J46" s="269"/>
      <c r="K46" s="270"/>
    </row>
    <row r="47" spans="2:11" s="267" customFormat="1" ht="23.25" customHeight="1">
      <c r="B47" s="268"/>
      <c r="C47" s="269"/>
      <c r="D47" s="269"/>
      <c r="E47" s="527" t="str">
        <f>E9</f>
        <v>5 - Budova G</v>
      </c>
      <c r="F47" s="528"/>
      <c r="G47" s="528"/>
      <c r="H47" s="528"/>
      <c r="I47" s="269"/>
      <c r="J47" s="269"/>
      <c r="K47" s="270"/>
    </row>
    <row r="48" spans="2:11" s="267" customFormat="1" ht="6.95" customHeight="1">
      <c r="B48" s="268"/>
      <c r="C48" s="269"/>
      <c r="D48" s="269"/>
      <c r="E48" s="269"/>
      <c r="F48" s="269"/>
      <c r="G48" s="269"/>
      <c r="H48" s="269"/>
      <c r="I48" s="269"/>
      <c r="J48" s="269"/>
      <c r="K48" s="270"/>
    </row>
    <row r="49" spans="2:11" s="267" customFormat="1" ht="18" customHeight="1">
      <c r="B49" s="268"/>
      <c r="C49" s="266" t="s">
        <v>25</v>
      </c>
      <c r="D49" s="269"/>
      <c r="E49" s="269"/>
      <c r="F49" s="271" t="str">
        <f>F12</f>
        <v>Ústí nad Labem</v>
      </c>
      <c r="G49" s="269"/>
      <c r="H49" s="269"/>
      <c r="I49" s="266" t="s">
        <v>27</v>
      </c>
      <c r="J49" s="272" t="str">
        <f>IF(J12="","",J12)</f>
        <v>09.02.2017</v>
      </c>
      <c r="K49" s="270"/>
    </row>
    <row r="50" spans="2:11" s="267" customFormat="1" ht="6.95" customHeight="1">
      <c r="B50" s="268"/>
      <c r="C50" s="269"/>
      <c r="D50" s="269"/>
      <c r="E50" s="269"/>
      <c r="F50" s="269"/>
      <c r="G50" s="269"/>
      <c r="H50" s="269"/>
      <c r="I50" s="269"/>
      <c r="J50" s="269"/>
      <c r="K50" s="270"/>
    </row>
    <row r="51" spans="2:11" s="267" customFormat="1" ht="15">
      <c r="B51" s="268"/>
      <c r="C51" s="266" t="s">
        <v>33</v>
      </c>
      <c r="D51" s="269"/>
      <c r="E51" s="269"/>
      <c r="F51" s="271" t="str">
        <f>E15</f>
        <v>Krajská zdravotní, a.s.</v>
      </c>
      <c r="G51" s="269"/>
      <c r="H51" s="269"/>
      <c r="I51" s="266" t="s">
        <v>41</v>
      </c>
      <c r="J51" s="271" t="str">
        <f>E21</f>
        <v>PBŘ</v>
      </c>
      <c r="K51" s="270"/>
    </row>
    <row r="52" spans="2:11" s="267" customFormat="1" ht="14.45" customHeight="1">
      <c r="B52" s="268"/>
      <c r="C52" s="266" t="s">
        <v>39</v>
      </c>
      <c r="D52" s="269"/>
      <c r="E52" s="269"/>
      <c r="F52" s="271" t="str">
        <f>IF(E18="","",E18)</f>
        <v/>
      </c>
      <c r="G52" s="269"/>
      <c r="H52" s="269"/>
      <c r="I52" s="269"/>
      <c r="J52" s="269"/>
      <c r="K52" s="270"/>
    </row>
    <row r="53" spans="2:11" s="267" customFormat="1" ht="10.35" customHeight="1">
      <c r="B53" s="268"/>
      <c r="C53" s="269"/>
      <c r="D53" s="269"/>
      <c r="E53" s="269"/>
      <c r="F53" s="269"/>
      <c r="G53" s="269"/>
      <c r="H53" s="269"/>
      <c r="I53" s="269"/>
      <c r="J53" s="269"/>
      <c r="K53" s="270"/>
    </row>
    <row r="54" spans="2:11" s="267" customFormat="1" ht="29.25" customHeight="1">
      <c r="B54" s="268"/>
      <c r="C54" s="300" t="s">
        <v>129</v>
      </c>
      <c r="D54" s="287"/>
      <c r="E54" s="287"/>
      <c r="F54" s="287"/>
      <c r="G54" s="287"/>
      <c r="H54" s="287"/>
      <c r="I54" s="287"/>
      <c r="J54" s="301" t="s">
        <v>130</v>
      </c>
      <c r="K54" s="302"/>
    </row>
    <row r="55" spans="2:11" s="267" customFormat="1" ht="10.35" customHeight="1">
      <c r="B55" s="268"/>
      <c r="C55" s="269"/>
      <c r="D55" s="269"/>
      <c r="E55" s="269"/>
      <c r="F55" s="269"/>
      <c r="G55" s="269"/>
      <c r="H55" s="269"/>
      <c r="I55" s="269"/>
      <c r="J55" s="269"/>
      <c r="K55" s="270"/>
    </row>
    <row r="56" spans="2:47" s="267" customFormat="1" ht="29.25" customHeight="1">
      <c r="B56" s="268"/>
      <c r="C56" s="303" t="s">
        <v>131</v>
      </c>
      <c r="D56" s="269"/>
      <c r="E56" s="269"/>
      <c r="F56" s="269"/>
      <c r="G56" s="269"/>
      <c r="H56" s="269"/>
      <c r="I56" s="269"/>
      <c r="J56" s="282">
        <f>J90</f>
        <v>0</v>
      </c>
      <c r="K56" s="270"/>
      <c r="AU56" s="386" t="s">
        <v>132</v>
      </c>
    </row>
    <row r="57" spans="2:11" s="304" customFormat="1" ht="24.95" customHeight="1">
      <c r="B57" s="305"/>
      <c r="C57" s="306"/>
      <c r="D57" s="307" t="s">
        <v>133</v>
      </c>
      <c r="E57" s="308"/>
      <c r="F57" s="308"/>
      <c r="G57" s="308"/>
      <c r="H57" s="308"/>
      <c r="I57" s="308"/>
      <c r="J57" s="309">
        <f>J91</f>
        <v>0</v>
      </c>
      <c r="K57" s="310"/>
    </row>
    <row r="58" spans="2:11" s="311" customFormat="1" ht="19.9" customHeight="1">
      <c r="B58" s="312"/>
      <c r="C58" s="313"/>
      <c r="D58" s="314" t="s">
        <v>134</v>
      </c>
      <c r="E58" s="315"/>
      <c r="F58" s="315"/>
      <c r="G58" s="315"/>
      <c r="H58" s="315"/>
      <c r="I58" s="315"/>
      <c r="J58" s="316">
        <f>J92</f>
        <v>0</v>
      </c>
      <c r="K58" s="317"/>
    </row>
    <row r="59" spans="2:11" s="311" customFormat="1" ht="19.9" customHeight="1">
      <c r="B59" s="312"/>
      <c r="C59" s="313"/>
      <c r="D59" s="314" t="s">
        <v>135</v>
      </c>
      <c r="E59" s="315"/>
      <c r="F59" s="315"/>
      <c r="G59" s="315"/>
      <c r="H59" s="315"/>
      <c r="I59" s="315"/>
      <c r="J59" s="316">
        <f>J227</f>
        <v>0</v>
      </c>
      <c r="K59" s="317"/>
    </row>
    <row r="60" spans="2:11" s="311" customFormat="1" ht="19.9" customHeight="1">
      <c r="B60" s="312"/>
      <c r="C60" s="313"/>
      <c r="D60" s="314" t="s">
        <v>136</v>
      </c>
      <c r="E60" s="315"/>
      <c r="F60" s="315"/>
      <c r="G60" s="315"/>
      <c r="H60" s="315"/>
      <c r="I60" s="315"/>
      <c r="J60" s="316">
        <f>J336</f>
        <v>0</v>
      </c>
      <c r="K60" s="317"/>
    </row>
    <row r="61" spans="2:11" s="311" customFormat="1" ht="19.9" customHeight="1">
      <c r="B61" s="312"/>
      <c r="C61" s="313"/>
      <c r="D61" s="314" t="s">
        <v>137</v>
      </c>
      <c r="E61" s="315"/>
      <c r="F61" s="315"/>
      <c r="G61" s="315"/>
      <c r="H61" s="315"/>
      <c r="I61" s="315"/>
      <c r="J61" s="316">
        <f>J352</f>
        <v>0</v>
      </c>
      <c r="K61" s="317"/>
    </row>
    <row r="62" spans="2:11" s="304" customFormat="1" ht="24.95" customHeight="1">
      <c r="B62" s="305"/>
      <c r="C62" s="306"/>
      <c r="D62" s="307" t="s">
        <v>138</v>
      </c>
      <c r="E62" s="308"/>
      <c r="F62" s="308"/>
      <c r="G62" s="308"/>
      <c r="H62" s="308"/>
      <c r="I62" s="308"/>
      <c r="J62" s="309">
        <f>J357</f>
        <v>0</v>
      </c>
      <c r="K62" s="310"/>
    </row>
    <row r="63" spans="2:11" s="311" customFormat="1" ht="19.9" customHeight="1">
      <c r="B63" s="312"/>
      <c r="C63" s="313"/>
      <c r="D63" s="314" t="s">
        <v>139</v>
      </c>
      <c r="E63" s="315"/>
      <c r="F63" s="315"/>
      <c r="G63" s="315"/>
      <c r="H63" s="315"/>
      <c r="I63" s="315"/>
      <c r="J63" s="316">
        <f>J358</f>
        <v>0</v>
      </c>
      <c r="K63" s="317"/>
    </row>
    <row r="64" spans="2:11" s="311" customFormat="1" ht="19.9" customHeight="1">
      <c r="B64" s="312"/>
      <c r="C64" s="313"/>
      <c r="D64" s="314" t="s">
        <v>140</v>
      </c>
      <c r="E64" s="315"/>
      <c r="F64" s="315"/>
      <c r="G64" s="315"/>
      <c r="H64" s="315"/>
      <c r="I64" s="315"/>
      <c r="J64" s="316">
        <f>J451</f>
        <v>0</v>
      </c>
      <c r="K64" s="317"/>
    </row>
    <row r="65" spans="2:11" s="311" customFormat="1" ht="19.9" customHeight="1">
      <c r="B65" s="312"/>
      <c r="C65" s="313"/>
      <c r="D65" s="314" t="s">
        <v>141</v>
      </c>
      <c r="E65" s="315"/>
      <c r="F65" s="315"/>
      <c r="G65" s="315"/>
      <c r="H65" s="315"/>
      <c r="I65" s="315"/>
      <c r="J65" s="316">
        <f>J483</f>
        <v>0</v>
      </c>
      <c r="K65" s="317"/>
    </row>
    <row r="66" spans="2:11" s="311" customFormat="1" ht="19.9" customHeight="1">
      <c r="B66" s="312"/>
      <c r="C66" s="313"/>
      <c r="D66" s="314" t="s">
        <v>142</v>
      </c>
      <c r="E66" s="315"/>
      <c r="F66" s="315"/>
      <c r="G66" s="315"/>
      <c r="H66" s="315"/>
      <c r="I66" s="315"/>
      <c r="J66" s="316">
        <f>J564</f>
        <v>0</v>
      </c>
      <c r="K66" s="317"/>
    </row>
    <row r="67" spans="2:11" s="304" customFormat="1" ht="24.95" customHeight="1">
      <c r="B67" s="305"/>
      <c r="C67" s="306"/>
      <c r="D67" s="307" t="s">
        <v>143</v>
      </c>
      <c r="E67" s="308"/>
      <c r="F67" s="308"/>
      <c r="G67" s="308"/>
      <c r="H67" s="308"/>
      <c r="I67" s="308"/>
      <c r="J67" s="309">
        <f>J697</f>
        <v>0</v>
      </c>
      <c r="K67" s="310"/>
    </row>
    <row r="68" spans="2:11" s="304" customFormat="1" ht="24.95" customHeight="1">
      <c r="B68" s="305"/>
      <c r="C68" s="306"/>
      <c r="D68" s="307" t="s">
        <v>144</v>
      </c>
      <c r="E68" s="308"/>
      <c r="F68" s="308"/>
      <c r="G68" s="308"/>
      <c r="H68" s="308"/>
      <c r="I68" s="308"/>
      <c r="J68" s="309">
        <f>J703</f>
        <v>0</v>
      </c>
      <c r="K68" s="310"/>
    </row>
    <row r="69" spans="2:11" s="311" customFormat="1" ht="19.9" customHeight="1">
      <c r="B69" s="312"/>
      <c r="C69" s="313"/>
      <c r="D69" s="314" t="s">
        <v>145</v>
      </c>
      <c r="E69" s="315"/>
      <c r="F69" s="315"/>
      <c r="G69" s="315"/>
      <c r="H69" s="315"/>
      <c r="I69" s="315"/>
      <c r="J69" s="316">
        <f>J704</f>
        <v>0</v>
      </c>
      <c r="K69" s="317"/>
    </row>
    <row r="70" spans="2:11" s="311" customFormat="1" ht="19.9" customHeight="1">
      <c r="B70" s="312"/>
      <c r="C70" s="313"/>
      <c r="D70" s="314" t="s">
        <v>146</v>
      </c>
      <c r="E70" s="315"/>
      <c r="F70" s="315"/>
      <c r="G70" s="315"/>
      <c r="H70" s="315"/>
      <c r="I70" s="315"/>
      <c r="J70" s="316">
        <f>J706</f>
        <v>0</v>
      </c>
      <c r="K70" s="317"/>
    </row>
    <row r="71" spans="2:11" s="267" customFormat="1" ht="21.75" customHeight="1">
      <c r="B71" s="268"/>
      <c r="C71" s="269"/>
      <c r="D71" s="269"/>
      <c r="E71" s="269"/>
      <c r="F71" s="269"/>
      <c r="G71" s="269"/>
      <c r="H71" s="269"/>
      <c r="I71" s="269"/>
      <c r="J71" s="269"/>
      <c r="K71" s="270"/>
    </row>
    <row r="72" spans="2:11" s="267" customFormat="1" ht="6.95" customHeight="1">
      <c r="B72" s="294"/>
      <c r="C72" s="295"/>
      <c r="D72" s="295"/>
      <c r="E72" s="295"/>
      <c r="F72" s="295"/>
      <c r="G72" s="295"/>
      <c r="H72" s="295"/>
      <c r="I72" s="295"/>
      <c r="J72" s="295"/>
      <c r="K72" s="296"/>
    </row>
    <row r="76" spans="2:12" s="267" customFormat="1" ht="6.95" customHeight="1">
      <c r="B76" s="297"/>
      <c r="C76" s="298"/>
      <c r="D76" s="298"/>
      <c r="E76" s="298"/>
      <c r="F76" s="298"/>
      <c r="G76" s="298"/>
      <c r="H76" s="298"/>
      <c r="I76" s="298"/>
      <c r="J76" s="298"/>
      <c r="K76" s="298"/>
      <c r="L76" s="268"/>
    </row>
    <row r="77" spans="2:12" s="267" customFormat="1" ht="36.95" customHeight="1">
      <c r="B77" s="268"/>
      <c r="C77" s="318" t="s">
        <v>147</v>
      </c>
      <c r="L77" s="268"/>
    </row>
    <row r="78" spans="2:12" s="267" customFormat="1" ht="6.95" customHeight="1">
      <c r="B78" s="268"/>
      <c r="L78" s="268"/>
    </row>
    <row r="79" spans="2:12" s="267" customFormat="1" ht="14.45" customHeight="1">
      <c r="B79" s="268"/>
      <c r="C79" s="319" t="s">
        <v>19</v>
      </c>
      <c r="L79" s="268"/>
    </row>
    <row r="80" spans="2:12" s="267" customFormat="1" ht="22.5" customHeight="1">
      <c r="B80" s="268"/>
      <c r="E80" s="520" t="str">
        <f>E7</f>
        <v>Výměna nevyhovujících požárních uzávěrů objektů - Masarykova nemocnice Úl.</v>
      </c>
      <c r="F80" s="521"/>
      <c r="G80" s="521"/>
      <c r="H80" s="521"/>
      <c r="L80" s="268"/>
    </row>
    <row r="81" spans="2:12" s="267" customFormat="1" ht="14.45" customHeight="1">
      <c r="B81" s="268"/>
      <c r="C81" s="319" t="s">
        <v>126</v>
      </c>
      <c r="L81" s="268"/>
    </row>
    <row r="82" spans="2:12" s="267" customFormat="1" ht="23.25" customHeight="1">
      <c r="B82" s="268"/>
      <c r="E82" s="522" t="str">
        <f>E9</f>
        <v>5 - Budova G</v>
      </c>
      <c r="F82" s="523"/>
      <c r="G82" s="523"/>
      <c r="H82" s="523"/>
      <c r="L82" s="268"/>
    </row>
    <row r="83" spans="2:12" s="267" customFormat="1" ht="6.95" customHeight="1">
      <c r="B83" s="268"/>
      <c r="L83" s="268"/>
    </row>
    <row r="84" spans="2:12" s="267" customFormat="1" ht="18" customHeight="1">
      <c r="B84" s="268"/>
      <c r="C84" s="319" t="s">
        <v>25</v>
      </c>
      <c r="F84" s="320" t="str">
        <f>F12</f>
        <v>Ústí nad Labem</v>
      </c>
      <c r="I84" s="319" t="s">
        <v>27</v>
      </c>
      <c r="J84" s="321" t="str">
        <f>IF(J12="","",J12)</f>
        <v>09.02.2017</v>
      </c>
      <c r="L84" s="268"/>
    </row>
    <row r="85" spans="2:12" s="267" customFormat="1" ht="6.95" customHeight="1">
      <c r="B85" s="268"/>
      <c r="L85" s="268"/>
    </row>
    <row r="86" spans="2:12" s="267" customFormat="1" ht="15">
      <c r="B86" s="268"/>
      <c r="C86" s="319" t="s">
        <v>33</v>
      </c>
      <c r="F86" s="320" t="str">
        <f>E15</f>
        <v>Krajská zdravotní, a.s.</v>
      </c>
      <c r="I86" s="319" t="s">
        <v>41</v>
      </c>
      <c r="J86" s="320" t="str">
        <f>E21</f>
        <v>PBŘ</v>
      </c>
      <c r="L86" s="268"/>
    </row>
    <row r="87" spans="2:12" s="267" customFormat="1" ht="14.45" customHeight="1">
      <c r="B87" s="268"/>
      <c r="C87" s="319" t="s">
        <v>39</v>
      </c>
      <c r="F87" s="320" t="str">
        <f>IF(E18="","",E18)</f>
        <v/>
      </c>
      <c r="L87" s="268"/>
    </row>
    <row r="88" spans="2:12" s="267" customFormat="1" ht="10.35" customHeight="1">
      <c r="B88" s="268"/>
      <c r="L88" s="268"/>
    </row>
    <row r="89" spans="2:20" s="322" customFormat="1" ht="29.25" customHeight="1">
      <c r="B89" s="323"/>
      <c r="C89" s="324" t="s">
        <v>148</v>
      </c>
      <c r="D89" s="325" t="s">
        <v>67</v>
      </c>
      <c r="E89" s="325" t="s">
        <v>63</v>
      </c>
      <c r="F89" s="325" t="s">
        <v>149</v>
      </c>
      <c r="G89" s="325" t="s">
        <v>150</v>
      </c>
      <c r="H89" s="325" t="s">
        <v>151</v>
      </c>
      <c r="I89" s="326" t="s">
        <v>152</v>
      </c>
      <c r="J89" s="325" t="s">
        <v>130</v>
      </c>
      <c r="K89" s="327" t="s">
        <v>153</v>
      </c>
      <c r="L89" s="323"/>
      <c r="M89" s="388" t="s">
        <v>154</v>
      </c>
      <c r="N89" s="389" t="s">
        <v>52</v>
      </c>
      <c r="O89" s="389" t="s">
        <v>155</v>
      </c>
      <c r="P89" s="389" t="s">
        <v>156</v>
      </c>
      <c r="Q89" s="389" t="s">
        <v>157</v>
      </c>
      <c r="R89" s="389" t="s">
        <v>158</v>
      </c>
      <c r="S89" s="389" t="s">
        <v>159</v>
      </c>
      <c r="T89" s="390" t="s">
        <v>160</v>
      </c>
    </row>
    <row r="90" spans="2:63" s="267" customFormat="1" ht="29.25" customHeight="1">
      <c r="B90" s="268"/>
      <c r="C90" s="328" t="s">
        <v>131</v>
      </c>
      <c r="J90" s="329">
        <f>BK90</f>
        <v>0</v>
      </c>
      <c r="L90" s="268"/>
      <c r="M90" s="391"/>
      <c r="N90" s="279"/>
      <c r="O90" s="279"/>
      <c r="P90" s="392">
        <f>P91+P357+P697+P703</f>
        <v>0</v>
      </c>
      <c r="Q90" s="279"/>
      <c r="R90" s="392">
        <f>R91+R357+R697+R703</f>
        <v>6.43888164</v>
      </c>
      <c r="S90" s="279"/>
      <c r="T90" s="393">
        <f>T91+T357+T697+T703</f>
        <v>1.932451</v>
      </c>
      <c r="AT90" s="386" t="s">
        <v>81</v>
      </c>
      <c r="AU90" s="386" t="s">
        <v>132</v>
      </c>
      <c r="BK90" s="394">
        <f>BK91+BK357+BK697+BK703</f>
        <v>0</v>
      </c>
    </row>
    <row r="91" spans="2:63" s="330" customFormat="1" ht="37.35" customHeight="1">
      <c r="B91" s="331"/>
      <c r="D91" s="332" t="s">
        <v>81</v>
      </c>
      <c r="E91" s="333" t="s">
        <v>161</v>
      </c>
      <c r="F91" s="333" t="s">
        <v>162</v>
      </c>
      <c r="J91" s="334">
        <f>BK91</f>
        <v>0</v>
      </c>
      <c r="L91" s="331"/>
      <c r="M91" s="395"/>
      <c r="N91" s="396"/>
      <c r="O91" s="396"/>
      <c r="P91" s="397">
        <f>P92+P227+P336+P352</f>
        <v>0</v>
      </c>
      <c r="Q91" s="396"/>
      <c r="R91" s="397">
        <f>R92+R227+R336+R352</f>
        <v>5.90613132</v>
      </c>
      <c r="S91" s="396"/>
      <c r="T91" s="398">
        <f>T92+T227+T336+T352</f>
        <v>1.886796</v>
      </c>
      <c r="AR91" s="332" t="s">
        <v>44</v>
      </c>
      <c r="AT91" s="399" t="s">
        <v>81</v>
      </c>
      <c r="AU91" s="399" t="s">
        <v>82</v>
      </c>
      <c r="AY91" s="332" t="s">
        <v>163</v>
      </c>
      <c r="BK91" s="400">
        <f>BK92+BK227+BK336+BK352</f>
        <v>0</v>
      </c>
    </row>
    <row r="92" spans="2:63" s="330" customFormat="1" ht="19.9" customHeight="1">
      <c r="B92" s="331"/>
      <c r="D92" s="335" t="s">
        <v>81</v>
      </c>
      <c r="E92" s="336" t="s">
        <v>102</v>
      </c>
      <c r="F92" s="336" t="s">
        <v>164</v>
      </c>
      <c r="J92" s="337">
        <f>BK92</f>
        <v>0</v>
      </c>
      <c r="L92" s="331"/>
      <c r="M92" s="395"/>
      <c r="N92" s="396"/>
      <c r="O92" s="396"/>
      <c r="P92" s="397">
        <f>SUM(P93:P226)</f>
        <v>0</v>
      </c>
      <c r="Q92" s="396"/>
      <c r="R92" s="397">
        <f>SUM(R93:R226)</f>
        <v>5.9052501</v>
      </c>
      <c r="S92" s="396"/>
      <c r="T92" s="398">
        <f>SUM(T93:T226)</f>
        <v>0</v>
      </c>
      <c r="AR92" s="332" t="s">
        <v>44</v>
      </c>
      <c r="AT92" s="399" t="s">
        <v>81</v>
      </c>
      <c r="AU92" s="399" t="s">
        <v>44</v>
      </c>
      <c r="AY92" s="332" t="s">
        <v>163</v>
      </c>
      <c r="BK92" s="400">
        <f>SUM(BK93:BK226)</f>
        <v>0</v>
      </c>
    </row>
    <row r="93" spans="2:65" s="267" customFormat="1" ht="31.5" customHeight="1">
      <c r="B93" s="268"/>
      <c r="C93" s="338" t="s">
        <v>44</v>
      </c>
      <c r="D93" s="338" t="s">
        <v>165</v>
      </c>
      <c r="E93" s="339" t="s">
        <v>166</v>
      </c>
      <c r="F93" s="340" t="s">
        <v>167</v>
      </c>
      <c r="G93" s="341" t="s">
        <v>168</v>
      </c>
      <c r="H93" s="342">
        <v>20</v>
      </c>
      <c r="I93" s="107"/>
      <c r="J93" s="343">
        <f>ROUND(I93*H93,2)</f>
        <v>0</v>
      </c>
      <c r="K93" s="340" t="s">
        <v>169</v>
      </c>
      <c r="L93" s="268"/>
      <c r="M93" s="401" t="s">
        <v>5</v>
      </c>
      <c r="N93" s="402" t="s">
        <v>53</v>
      </c>
      <c r="O93" s="269"/>
      <c r="P93" s="403">
        <f>O93*H93</f>
        <v>0</v>
      </c>
      <c r="Q93" s="403">
        <v>0.0102</v>
      </c>
      <c r="R93" s="403">
        <f>Q93*H93</f>
        <v>0.20400000000000001</v>
      </c>
      <c r="S93" s="403">
        <v>0</v>
      </c>
      <c r="T93" s="404">
        <f>S93*H93</f>
        <v>0</v>
      </c>
      <c r="AR93" s="386" t="s">
        <v>96</v>
      </c>
      <c r="AT93" s="386" t="s">
        <v>165</v>
      </c>
      <c r="AU93" s="386" t="s">
        <v>90</v>
      </c>
      <c r="AY93" s="386" t="s">
        <v>163</v>
      </c>
      <c r="BE93" s="405">
        <f>IF(N93="základní",J93,0)</f>
        <v>0</v>
      </c>
      <c r="BF93" s="405">
        <f>IF(N93="snížená",J93,0)</f>
        <v>0</v>
      </c>
      <c r="BG93" s="405">
        <f>IF(N93="zákl. přenesená",J93,0)</f>
        <v>0</v>
      </c>
      <c r="BH93" s="405">
        <f>IF(N93="sníž. přenesená",J93,0)</f>
        <v>0</v>
      </c>
      <c r="BI93" s="405">
        <f>IF(N93="nulová",J93,0)</f>
        <v>0</v>
      </c>
      <c r="BJ93" s="386" t="s">
        <v>44</v>
      </c>
      <c r="BK93" s="405">
        <f>ROUND(I93*H93,2)</f>
        <v>0</v>
      </c>
      <c r="BL93" s="386" t="s">
        <v>96</v>
      </c>
      <c r="BM93" s="386" t="s">
        <v>1137</v>
      </c>
    </row>
    <row r="94" spans="2:51" s="344" customFormat="1" ht="13.5">
      <c r="B94" s="345"/>
      <c r="D94" s="346" t="s">
        <v>171</v>
      </c>
      <c r="E94" s="347" t="s">
        <v>5</v>
      </c>
      <c r="F94" s="348" t="s">
        <v>172</v>
      </c>
      <c r="H94" s="349" t="s">
        <v>5</v>
      </c>
      <c r="L94" s="345"/>
      <c r="M94" s="406"/>
      <c r="N94" s="407"/>
      <c r="O94" s="407"/>
      <c r="P94" s="407"/>
      <c r="Q94" s="407"/>
      <c r="R94" s="407"/>
      <c r="S94" s="407"/>
      <c r="T94" s="408"/>
      <c r="AT94" s="349" t="s">
        <v>171</v>
      </c>
      <c r="AU94" s="349" t="s">
        <v>90</v>
      </c>
      <c r="AV94" s="344" t="s">
        <v>44</v>
      </c>
      <c r="AW94" s="344" t="s">
        <v>42</v>
      </c>
      <c r="AX94" s="344" t="s">
        <v>82</v>
      </c>
      <c r="AY94" s="349" t="s">
        <v>163</v>
      </c>
    </row>
    <row r="95" spans="2:51" s="344" customFormat="1" ht="27">
      <c r="B95" s="345"/>
      <c r="D95" s="346" t="s">
        <v>171</v>
      </c>
      <c r="E95" s="347" t="s">
        <v>5</v>
      </c>
      <c r="F95" s="348" t="s">
        <v>173</v>
      </c>
      <c r="H95" s="349" t="s">
        <v>5</v>
      </c>
      <c r="L95" s="345"/>
      <c r="M95" s="406"/>
      <c r="N95" s="407"/>
      <c r="O95" s="407"/>
      <c r="P95" s="407"/>
      <c r="Q95" s="407"/>
      <c r="R95" s="407"/>
      <c r="S95" s="407"/>
      <c r="T95" s="408"/>
      <c r="AT95" s="349" t="s">
        <v>171</v>
      </c>
      <c r="AU95" s="349" t="s">
        <v>90</v>
      </c>
      <c r="AV95" s="344" t="s">
        <v>44</v>
      </c>
      <c r="AW95" s="344" t="s">
        <v>42</v>
      </c>
      <c r="AX95" s="344" t="s">
        <v>82</v>
      </c>
      <c r="AY95" s="349" t="s">
        <v>163</v>
      </c>
    </row>
    <row r="96" spans="2:51" s="344" customFormat="1" ht="13.5">
      <c r="B96" s="345"/>
      <c r="D96" s="346" t="s">
        <v>171</v>
      </c>
      <c r="E96" s="347" t="s">
        <v>5</v>
      </c>
      <c r="F96" s="348" t="s">
        <v>1138</v>
      </c>
      <c r="H96" s="349" t="s">
        <v>5</v>
      </c>
      <c r="L96" s="345"/>
      <c r="M96" s="406"/>
      <c r="N96" s="407"/>
      <c r="O96" s="407"/>
      <c r="P96" s="407"/>
      <c r="Q96" s="407"/>
      <c r="R96" s="407"/>
      <c r="S96" s="407"/>
      <c r="T96" s="408"/>
      <c r="AT96" s="349" t="s">
        <v>171</v>
      </c>
      <c r="AU96" s="349" t="s">
        <v>90</v>
      </c>
      <c r="AV96" s="344" t="s">
        <v>44</v>
      </c>
      <c r="AW96" s="344" t="s">
        <v>42</v>
      </c>
      <c r="AX96" s="344" t="s">
        <v>82</v>
      </c>
      <c r="AY96" s="349" t="s">
        <v>163</v>
      </c>
    </row>
    <row r="97" spans="2:51" s="350" customFormat="1" ht="13.5">
      <c r="B97" s="351"/>
      <c r="D97" s="346" t="s">
        <v>171</v>
      </c>
      <c r="E97" s="352" t="s">
        <v>5</v>
      </c>
      <c r="F97" s="353" t="s">
        <v>650</v>
      </c>
      <c r="H97" s="354">
        <v>8</v>
      </c>
      <c r="L97" s="351"/>
      <c r="M97" s="409"/>
      <c r="N97" s="410"/>
      <c r="O97" s="410"/>
      <c r="P97" s="410"/>
      <c r="Q97" s="410"/>
      <c r="R97" s="410"/>
      <c r="S97" s="410"/>
      <c r="T97" s="411"/>
      <c r="AT97" s="352" t="s">
        <v>171</v>
      </c>
      <c r="AU97" s="352" t="s">
        <v>90</v>
      </c>
      <c r="AV97" s="350" t="s">
        <v>90</v>
      </c>
      <c r="AW97" s="350" t="s">
        <v>42</v>
      </c>
      <c r="AX97" s="350" t="s">
        <v>82</v>
      </c>
      <c r="AY97" s="352" t="s">
        <v>163</v>
      </c>
    </row>
    <row r="98" spans="2:51" s="355" customFormat="1" ht="13.5">
      <c r="B98" s="356"/>
      <c r="D98" s="346" t="s">
        <v>171</v>
      </c>
      <c r="E98" s="357" t="s">
        <v>5</v>
      </c>
      <c r="F98" s="358" t="s">
        <v>176</v>
      </c>
      <c r="H98" s="359">
        <v>8</v>
      </c>
      <c r="L98" s="356"/>
      <c r="M98" s="412"/>
      <c r="N98" s="413"/>
      <c r="O98" s="413"/>
      <c r="P98" s="413"/>
      <c r="Q98" s="413"/>
      <c r="R98" s="413"/>
      <c r="S98" s="413"/>
      <c r="T98" s="414"/>
      <c r="AT98" s="357" t="s">
        <v>171</v>
      </c>
      <c r="AU98" s="357" t="s">
        <v>90</v>
      </c>
      <c r="AV98" s="355" t="s">
        <v>93</v>
      </c>
      <c r="AW98" s="355" t="s">
        <v>42</v>
      </c>
      <c r="AX98" s="355" t="s">
        <v>82</v>
      </c>
      <c r="AY98" s="357" t="s">
        <v>163</v>
      </c>
    </row>
    <row r="99" spans="2:51" s="344" customFormat="1" ht="13.5">
      <c r="B99" s="345"/>
      <c r="D99" s="346" t="s">
        <v>171</v>
      </c>
      <c r="E99" s="347" t="s">
        <v>5</v>
      </c>
      <c r="F99" s="428" t="s">
        <v>253</v>
      </c>
      <c r="H99" s="349" t="s">
        <v>5</v>
      </c>
      <c r="L99" s="345"/>
      <c r="M99" s="406"/>
      <c r="N99" s="407"/>
      <c r="O99" s="407"/>
      <c r="P99" s="407"/>
      <c r="Q99" s="407"/>
      <c r="R99" s="407"/>
      <c r="S99" s="407"/>
      <c r="T99" s="408"/>
      <c r="AT99" s="349" t="s">
        <v>171</v>
      </c>
      <c r="AU99" s="349" t="s">
        <v>90</v>
      </c>
      <c r="AV99" s="344" t="s">
        <v>44</v>
      </c>
      <c r="AW99" s="344" t="s">
        <v>42</v>
      </c>
      <c r="AX99" s="344" t="s">
        <v>82</v>
      </c>
      <c r="AY99" s="349" t="s">
        <v>163</v>
      </c>
    </row>
    <row r="100" spans="2:51" s="350" customFormat="1" ht="13.5">
      <c r="B100" s="351"/>
      <c r="D100" s="346" t="s">
        <v>171</v>
      </c>
      <c r="E100" s="352" t="s">
        <v>5</v>
      </c>
      <c r="F100" s="353" t="s">
        <v>183</v>
      </c>
      <c r="H100" s="354">
        <v>2</v>
      </c>
      <c r="L100" s="351"/>
      <c r="M100" s="409"/>
      <c r="N100" s="410"/>
      <c r="O100" s="410"/>
      <c r="P100" s="410"/>
      <c r="Q100" s="410"/>
      <c r="R100" s="410"/>
      <c r="S100" s="410"/>
      <c r="T100" s="411"/>
      <c r="AT100" s="352" t="s">
        <v>171</v>
      </c>
      <c r="AU100" s="352" t="s">
        <v>90</v>
      </c>
      <c r="AV100" s="350" t="s">
        <v>90</v>
      </c>
      <c r="AW100" s="350" t="s">
        <v>42</v>
      </c>
      <c r="AX100" s="350" t="s">
        <v>82</v>
      </c>
      <c r="AY100" s="352" t="s">
        <v>163</v>
      </c>
    </row>
    <row r="101" spans="2:51" s="355" customFormat="1" ht="13.5">
      <c r="B101" s="356"/>
      <c r="D101" s="346" t="s">
        <v>171</v>
      </c>
      <c r="E101" s="357" t="s">
        <v>5</v>
      </c>
      <c r="F101" s="358" t="s">
        <v>179</v>
      </c>
      <c r="H101" s="359">
        <v>2</v>
      </c>
      <c r="L101" s="356"/>
      <c r="M101" s="412"/>
      <c r="N101" s="413"/>
      <c r="O101" s="413"/>
      <c r="P101" s="413"/>
      <c r="Q101" s="413"/>
      <c r="R101" s="413"/>
      <c r="S101" s="413"/>
      <c r="T101" s="414"/>
      <c r="AT101" s="357" t="s">
        <v>171</v>
      </c>
      <c r="AU101" s="357" t="s">
        <v>90</v>
      </c>
      <c r="AV101" s="355" t="s">
        <v>93</v>
      </c>
      <c r="AW101" s="355" t="s">
        <v>42</v>
      </c>
      <c r="AX101" s="355" t="s">
        <v>82</v>
      </c>
      <c r="AY101" s="357" t="s">
        <v>163</v>
      </c>
    </row>
    <row r="102" spans="2:51" s="344" customFormat="1" ht="13.5">
      <c r="B102" s="345"/>
      <c r="D102" s="346" t="s">
        <v>171</v>
      </c>
      <c r="E102" s="347" t="s">
        <v>5</v>
      </c>
      <c r="F102" s="348" t="s">
        <v>1139</v>
      </c>
      <c r="H102" s="349" t="s">
        <v>5</v>
      </c>
      <c r="L102" s="345"/>
      <c r="M102" s="406"/>
      <c r="N102" s="407"/>
      <c r="O102" s="407"/>
      <c r="P102" s="407"/>
      <c r="Q102" s="407"/>
      <c r="R102" s="407"/>
      <c r="S102" s="407"/>
      <c r="T102" s="408"/>
      <c r="AT102" s="349" t="s">
        <v>171</v>
      </c>
      <c r="AU102" s="349" t="s">
        <v>90</v>
      </c>
      <c r="AV102" s="344" t="s">
        <v>44</v>
      </c>
      <c r="AW102" s="344" t="s">
        <v>42</v>
      </c>
      <c r="AX102" s="344" t="s">
        <v>82</v>
      </c>
      <c r="AY102" s="349" t="s">
        <v>163</v>
      </c>
    </row>
    <row r="103" spans="2:51" s="350" customFormat="1" ht="13.5">
      <c r="B103" s="351"/>
      <c r="D103" s="346" t="s">
        <v>171</v>
      </c>
      <c r="E103" s="352" t="s">
        <v>5</v>
      </c>
      <c r="F103" s="353" t="s">
        <v>648</v>
      </c>
      <c r="H103" s="354">
        <v>4</v>
      </c>
      <c r="L103" s="351"/>
      <c r="M103" s="409"/>
      <c r="N103" s="410"/>
      <c r="O103" s="410"/>
      <c r="P103" s="410"/>
      <c r="Q103" s="410"/>
      <c r="R103" s="410"/>
      <c r="S103" s="410"/>
      <c r="T103" s="411"/>
      <c r="AT103" s="352" t="s">
        <v>171</v>
      </c>
      <c r="AU103" s="352" t="s">
        <v>90</v>
      </c>
      <c r="AV103" s="350" t="s">
        <v>90</v>
      </c>
      <c r="AW103" s="350" t="s">
        <v>42</v>
      </c>
      <c r="AX103" s="350" t="s">
        <v>82</v>
      </c>
      <c r="AY103" s="352" t="s">
        <v>163</v>
      </c>
    </row>
    <row r="104" spans="2:51" s="355" customFormat="1" ht="13.5">
      <c r="B104" s="356"/>
      <c r="D104" s="346" t="s">
        <v>171</v>
      </c>
      <c r="E104" s="357" t="s">
        <v>5</v>
      </c>
      <c r="F104" s="358" t="s">
        <v>181</v>
      </c>
      <c r="H104" s="359">
        <v>4</v>
      </c>
      <c r="L104" s="356"/>
      <c r="M104" s="412"/>
      <c r="N104" s="413"/>
      <c r="O104" s="413"/>
      <c r="P104" s="413"/>
      <c r="Q104" s="413"/>
      <c r="R104" s="413"/>
      <c r="S104" s="413"/>
      <c r="T104" s="414"/>
      <c r="AT104" s="357" t="s">
        <v>171</v>
      </c>
      <c r="AU104" s="357" t="s">
        <v>90</v>
      </c>
      <c r="AV104" s="355" t="s">
        <v>93</v>
      </c>
      <c r="AW104" s="355" t="s">
        <v>42</v>
      </c>
      <c r="AX104" s="355" t="s">
        <v>82</v>
      </c>
      <c r="AY104" s="357" t="s">
        <v>163</v>
      </c>
    </row>
    <row r="105" spans="2:51" s="344" customFormat="1" ht="13.5">
      <c r="B105" s="345"/>
      <c r="D105" s="346" t="s">
        <v>171</v>
      </c>
      <c r="E105" s="347" t="s">
        <v>5</v>
      </c>
      <c r="F105" s="348" t="s">
        <v>1140</v>
      </c>
      <c r="H105" s="349" t="s">
        <v>5</v>
      </c>
      <c r="L105" s="345"/>
      <c r="M105" s="406"/>
      <c r="N105" s="407"/>
      <c r="O105" s="407"/>
      <c r="P105" s="407"/>
      <c r="Q105" s="407"/>
      <c r="R105" s="407"/>
      <c r="S105" s="407"/>
      <c r="T105" s="408"/>
      <c r="AT105" s="349" t="s">
        <v>171</v>
      </c>
      <c r="AU105" s="349" t="s">
        <v>90</v>
      </c>
      <c r="AV105" s="344" t="s">
        <v>44</v>
      </c>
      <c r="AW105" s="344" t="s">
        <v>42</v>
      </c>
      <c r="AX105" s="344" t="s">
        <v>82</v>
      </c>
      <c r="AY105" s="349" t="s">
        <v>163</v>
      </c>
    </row>
    <row r="106" spans="2:51" s="350" customFormat="1" ht="13.5">
      <c r="B106" s="351"/>
      <c r="D106" s="346" t="s">
        <v>171</v>
      </c>
      <c r="E106" s="352" t="s">
        <v>5</v>
      </c>
      <c r="F106" s="353" t="s">
        <v>183</v>
      </c>
      <c r="H106" s="354">
        <v>2</v>
      </c>
      <c r="L106" s="351"/>
      <c r="M106" s="409"/>
      <c r="N106" s="410"/>
      <c r="O106" s="410"/>
      <c r="P106" s="410"/>
      <c r="Q106" s="410"/>
      <c r="R106" s="410"/>
      <c r="S106" s="410"/>
      <c r="T106" s="411"/>
      <c r="AT106" s="352" t="s">
        <v>171</v>
      </c>
      <c r="AU106" s="352" t="s">
        <v>90</v>
      </c>
      <c r="AV106" s="350" t="s">
        <v>90</v>
      </c>
      <c r="AW106" s="350" t="s">
        <v>42</v>
      </c>
      <c r="AX106" s="350" t="s">
        <v>82</v>
      </c>
      <c r="AY106" s="352" t="s">
        <v>163</v>
      </c>
    </row>
    <row r="107" spans="2:51" s="355" customFormat="1" ht="13.5">
      <c r="B107" s="356"/>
      <c r="D107" s="346" t="s">
        <v>171</v>
      </c>
      <c r="E107" s="357" t="s">
        <v>5</v>
      </c>
      <c r="F107" s="358" t="s">
        <v>653</v>
      </c>
      <c r="H107" s="359">
        <v>2</v>
      </c>
      <c r="L107" s="356"/>
      <c r="M107" s="412"/>
      <c r="N107" s="413"/>
      <c r="O107" s="413"/>
      <c r="P107" s="413"/>
      <c r="Q107" s="413"/>
      <c r="R107" s="413"/>
      <c r="S107" s="413"/>
      <c r="T107" s="414"/>
      <c r="AT107" s="357" t="s">
        <v>171</v>
      </c>
      <c r="AU107" s="357" t="s">
        <v>90</v>
      </c>
      <c r="AV107" s="355" t="s">
        <v>93</v>
      </c>
      <c r="AW107" s="355" t="s">
        <v>42</v>
      </c>
      <c r="AX107" s="355" t="s">
        <v>82</v>
      </c>
      <c r="AY107" s="357" t="s">
        <v>163</v>
      </c>
    </row>
    <row r="108" spans="2:51" s="344" customFormat="1" ht="13.5">
      <c r="B108" s="345"/>
      <c r="D108" s="346" t="s">
        <v>171</v>
      </c>
      <c r="E108" s="347" t="s">
        <v>5</v>
      </c>
      <c r="F108" s="348" t="s">
        <v>1141</v>
      </c>
      <c r="H108" s="349" t="s">
        <v>5</v>
      </c>
      <c r="L108" s="345"/>
      <c r="M108" s="406"/>
      <c r="N108" s="407"/>
      <c r="O108" s="407"/>
      <c r="P108" s="407"/>
      <c r="Q108" s="407"/>
      <c r="R108" s="407"/>
      <c r="S108" s="407"/>
      <c r="T108" s="408"/>
      <c r="AT108" s="349" t="s">
        <v>171</v>
      </c>
      <c r="AU108" s="349" t="s">
        <v>90</v>
      </c>
      <c r="AV108" s="344" t="s">
        <v>44</v>
      </c>
      <c r="AW108" s="344" t="s">
        <v>42</v>
      </c>
      <c r="AX108" s="344" t="s">
        <v>82</v>
      </c>
      <c r="AY108" s="349" t="s">
        <v>163</v>
      </c>
    </row>
    <row r="109" spans="2:51" s="350" customFormat="1" ht="13.5">
      <c r="B109" s="351"/>
      <c r="D109" s="346" t="s">
        <v>171</v>
      </c>
      <c r="E109" s="352" t="s">
        <v>5</v>
      </c>
      <c r="F109" s="353" t="s">
        <v>183</v>
      </c>
      <c r="H109" s="354">
        <v>2</v>
      </c>
      <c r="L109" s="351"/>
      <c r="M109" s="409"/>
      <c r="N109" s="410"/>
      <c r="O109" s="410"/>
      <c r="P109" s="410"/>
      <c r="Q109" s="410"/>
      <c r="R109" s="410"/>
      <c r="S109" s="410"/>
      <c r="T109" s="411"/>
      <c r="AT109" s="352" t="s">
        <v>171</v>
      </c>
      <c r="AU109" s="352" t="s">
        <v>90</v>
      </c>
      <c r="AV109" s="350" t="s">
        <v>90</v>
      </c>
      <c r="AW109" s="350" t="s">
        <v>42</v>
      </c>
      <c r="AX109" s="350" t="s">
        <v>82</v>
      </c>
      <c r="AY109" s="352" t="s">
        <v>163</v>
      </c>
    </row>
    <row r="110" spans="2:51" s="355" customFormat="1" ht="13.5">
      <c r="B110" s="356"/>
      <c r="D110" s="346" t="s">
        <v>171</v>
      </c>
      <c r="E110" s="357" t="s">
        <v>5</v>
      </c>
      <c r="F110" s="358" t="s">
        <v>963</v>
      </c>
      <c r="H110" s="359">
        <v>2</v>
      </c>
      <c r="L110" s="356"/>
      <c r="M110" s="412"/>
      <c r="N110" s="413"/>
      <c r="O110" s="413"/>
      <c r="P110" s="413"/>
      <c r="Q110" s="413"/>
      <c r="R110" s="413"/>
      <c r="S110" s="413"/>
      <c r="T110" s="414"/>
      <c r="AT110" s="357" t="s">
        <v>171</v>
      </c>
      <c r="AU110" s="357" t="s">
        <v>90</v>
      </c>
      <c r="AV110" s="355" t="s">
        <v>93</v>
      </c>
      <c r="AW110" s="355" t="s">
        <v>42</v>
      </c>
      <c r="AX110" s="355" t="s">
        <v>82</v>
      </c>
      <c r="AY110" s="357" t="s">
        <v>163</v>
      </c>
    </row>
    <row r="111" spans="2:51" s="344" customFormat="1" ht="13.5">
      <c r="B111" s="345"/>
      <c r="D111" s="346" t="s">
        <v>171</v>
      </c>
      <c r="E111" s="347" t="s">
        <v>5</v>
      </c>
      <c r="F111" s="348" t="s">
        <v>1142</v>
      </c>
      <c r="H111" s="349" t="s">
        <v>5</v>
      </c>
      <c r="L111" s="345"/>
      <c r="M111" s="406"/>
      <c r="N111" s="407"/>
      <c r="O111" s="407"/>
      <c r="P111" s="407"/>
      <c r="Q111" s="407"/>
      <c r="R111" s="407"/>
      <c r="S111" s="407"/>
      <c r="T111" s="408"/>
      <c r="AT111" s="349" t="s">
        <v>171</v>
      </c>
      <c r="AU111" s="349" t="s">
        <v>90</v>
      </c>
      <c r="AV111" s="344" t="s">
        <v>44</v>
      </c>
      <c r="AW111" s="344" t="s">
        <v>42</v>
      </c>
      <c r="AX111" s="344" t="s">
        <v>82</v>
      </c>
      <c r="AY111" s="349" t="s">
        <v>163</v>
      </c>
    </row>
    <row r="112" spans="2:51" s="350" customFormat="1" ht="13.5">
      <c r="B112" s="351"/>
      <c r="D112" s="346" t="s">
        <v>171</v>
      </c>
      <c r="E112" s="352" t="s">
        <v>5</v>
      </c>
      <c r="F112" s="353" t="s">
        <v>183</v>
      </c>
      <c r="H112" s="354">
        <v>2</v>
      </c>
      <c r="L112" s="351"/>
      <c r="M112" s="409"/>
      <c r="N112" s="410"/>
      <c r="O112" s="410"/>
      <c r="P112" s="410"/>
      <c r="Q112" s="410"/>
      <c r="R112" s="410"/>
      <c r="S112" s="410"/>
      <c r="T112" s="411"/>
      <c r="AT112" s="352" t="s">
        <v>171</v>
      </c>
      <c r="AU112" s="352" t="s">
        <v>90</v>
      </c>
      <c r="AV112" s="350" t="s">
        <v>90</v>
      </c>
      <c r="AW112" s="350" t="s">
        <v>42</v>
      </c>
      <c r="AX112" s="350" t="s">
        <v>82</v>
      </c>
      <c r="AY112" s="352" t="s">
        <v>163</v>
      </c>
    </row>
    <row r="113" spans="2:51" s="355" customFormat="1" ht="13.5">
      <c r="B113" s="356"/>
      <c r="D113" s="346" t="s">
        <v>171</v>
      </c>
      <c r="E113" s="357" t="s">
        <v>5</v>
      </c>
      <c r="F113" s="358" t="s">
        <v>1143</v>
      </c>
      <c r="H113" s="359">
        <v>2</v>
      </c>
      <c r="L113" s="356"/>
      <c r="M113" s="412"/>
      <c r="N113" s="413"/>
      <c r="O113" s="413"/>
      <c r="P113" s="413"/>
      <c r="Q113" s="413"/>
      <c r="R113" s="413"/>
      <c r="S113" s="413"/>
      <c r="T113" s="414"/>
      <c r="AT113" s="357" t="s">
        <v>171</v>
      </c>
      <c r="AU113" s="357" t="s">
        <v>90</v>
      </c>
      <c r="AV113" s="355" t="s">
        <v>93</v>
      </c>
      <c r="AW113" s="355" t="s">
        <v>42</v>
      </c>
      <c r="AX113" s="355" t="s">
        <v>82</v>
      </c>
      <c r="AY113" s="357" t="s">
        <v>163</v>
      </c>
    </row>
    <row r="114" spans="2:51" s="360" customFormat="1" ht="13.5">
      <c r="B114" s="361"/>
      <c r="D114" s="362" t="s">
        <v>171</v>
      </c>
      <c r="E114" s="363" t="s">
        <v>5</v>
      </c>
      <c r="F114" s="364" t="s">
        <v>185</v>
      </c>
      <c r="H114" s="365">
        <v>20</v>
      </c>
      <c r="L114" s="361"/>
      <c r="M114" s="415"/>
      <c r="N114" s="416"/>
      <c r="O114" s="416"/>
      <c r="P114" s="416"/>
      <c r="Q114" s="416"/>
      <c r="R114" s="416"/>
      <c r="S114" s="416"/>
      <c r="T114" s="417"/>
      <c r="AT114" s="418" t="s">
        <v>171</v>
      </c>
      <c r="AU114" s="418" t="s">
        <v>90</v>
      </c>
      <c r="AV114" s="360" t="s">
        <v>96</v>
      </c>
      <c r="AW114" s="360" t="s">
        <v>42</v>
      </c>
      <c r="AX114" s="360" t="s">
        <v>44</v>
      </c>
      <c r="AY114" s="418" t="s">
        <v>163</v>
      </c>
    </row>
    <row r="115" spans="2:65" s="267" customFormat="1" ht="22.5" customHeight="1">
      <c r="B115" s="268"/>
      <c r="C115" s="338" t="s">
        <v>90</v>
      </c>
      <c r="D115" s="338" t="s">
        <v>165</v>
      </c>
      <c r="E115" s="339" t="s">
        <v>186</v>
      </c>
      <c r="F115" s="340" t="s">
        <v>187</v>
      </c>
      <c r="G115" s="341" t="s">
        <v>188</v>
      </c>
      <c r="H115" s="342">
        <v>7.578</v>
      </c>
      <c r="I115" s="107"/>
      <c r="J115" s="343">
        <f>ROUND(I115*H115,2)</f>
        <v>0</v>
      </c>
      <c r="K115" s="340" t="s">
        <v>169</v>
      </c>
      <c r="L115" s="268"/>
      <c r="M115" s="401" t="s">
        <v>5</v>
      </c>
      <c r="N115" s="402" t="s">
        <v>53</v>
      </c>
      <c r="O115" s="269"/>
      <c r="P115" s="403">
        <f>O115*H115</f>
        <v>0</v>
      </c>
      <c r="Q115" s="403">
        <v>0.03045</v>
      </c>
      <c r="R115" s="403">
        <f>Q115*H115</f>
        <v>0.2307501</v>
      </c>
      <c r="S115" s="403">
        <v>0</v>
      </c>
      <c r="T115" s="404">
        <f>S115*H115</f>
        <v>0</v>
      </c>
      <c r="AR115" s="386" t="s">
        <v>96</v>
      </c>
      <c r="AT115" s="386" t="s">
        <v>165</v>
      </c>
      <c r="AU115" s="386" t="s">
        <v>90</v>
      </c>
      <c r="AY115" s="386" t="s">
        <v>163</v>
      </c>
      <c r="BE115" s="405">
        <f>IF(N115="základní",J115,0)</f>
        <v>0</v>
      </c>
      <c r="BF115" s="405">
        <f>IF(N115="snížená",J115,0)</f>
        <v>0</v>
      </c>
      <c r="BG115" s="405">
        <f>IF(N115="zákl. přenesená",J115,0)</f>
        <v>0</v>
      </c>
      <c r="BH115" s="405">
        <f>IF(N115="sníž. přenesená",J115,0)</f>
        <v>0</v>
      </c>
      <c r="BI115" s="405">
        <f>IF(N115="nulová",J115,0)</f>
        <v>0</v>
      </c>
      <c r="BJ115" s="386" t="s">
        <v>44</v>
      </c>
      <c r="BK115" s="405">
        <f>ROUND(I115*H115,2)</f>
        <v>0</v>
      </c>
      <c r="BL115" s="386" t="s">
        <v>96</v>
      </c>
      <c r="BM115" s="386" t="s">
        <v>1144</v>
      </c>
    </row>
    <row r="116" spans="2:47" s="267" customFormat="1" ht="40.5">
      <c r="B116" s="268"/>
      <c r="D116" s="346" t="s">
        <v>190</v>
      </c>
      <c r="F116" s="366" t="s">
        <v>191</v>
      </c>
      <c r="L116" s="268"/>
      <c r="M116" s="419"/>
      <c r="N116" s="269"/>
      <c r="O116" s="269"/>
      <c r="P116" s="269"/>
      <c r="Q116" s="269"/>
      <c r="R116" s="269"/>
      <c r="S116" s="269"/>
      <c r="T116" s="420"/>
      <c r="AT116" s="386" t="s">
        <v>190</v>
      </c>
      <c r="AU116" s="386" t="s">
        <v>90</v>
      </c>
    </row>
    <row r="117" spans="2:51" s="344" customFormat="1" ht="13.5">
      <c r="B117" s="345"/>
      <c r="D117" s="346" t="s">
        <v>171</v>
      </c>
      <c r="E117" s="347" t="s">
        <v>5</v>
      </c>
      <c r="F117" s="348" t="s">
        <v>172</v>
      </c>
      <c r="H117" s="349" t="s">
        <v>5</v>
      </c>
      <c r="L117" s="345"/>
      <c r="M117" s="406"/>
      <c r="N117" s="407"/>
      <c r="O117" s="407"/>
      <c r="P117" s="407"/>
      <c r="Q117" s="407"/>
      <c r="R117" s="407"/>
      <c r="S117" s="407"/>
      <c r="T117" s="408"/>
      <c r="AT117" s="349" t="s">
        <v>171</v>
      </c>
      <c r="AU117" s="349" t="s">
        <v>90</v>
      </c>
      <c r="AV117" s="344" t="s">
        <v>44</v>
      </c>
      <c r="AW117" s="344" t="s">
        <v>42</v>
      </c>
      <c r="AX117" s="344" t="s">
        <v>82</v>
      </c>
      <c r="AY117" s="349" t="s">
        <v>163</v>
      </c>
    </row>
    <row r="118" spans="2:51" s="344" customFormat="1" ht="13.5">
      <c r="B118" s="345"/>
      <c r="D118" s="346" t="s">
        <v>171</v>
      </c>
      <c r="E118" s="347" t="s">
        <v>5</v>
      </c>
      <c r="F118" s="348" t="s">
        <v>192</v>
      </c>
      <c r="H118" s="349" t="s">
        <v>5</v>
      </c>
      <c r="L118" s="345"/>
      <c r="M118" s="406"/>
      <c r="N118" s="407"/>
      <c r="O118" s="407"/>
      <c r="P118" s="407"/>
      <c r="Q118" s="407"/>
      <c r="R118" s="407"/>
      <c r="S118" s="407"/>
      <c r="T118" s="408"/>
      <c r="AT118" s="349" t="s">
        <v>171</v>
      </c>
      <c r="AU118" s="349" t="s">
        <v>90</v>
      </c>
      <c r="AV118" s="344" t="s">
        <v>44</v>
      </c>
      <c r="AW118" s="344" t="s">
        <v>42</v>
      </c>
      <c r="AX118" s="344" t="s">
        <v>82</v>
      </c>
      <c r="AY118" s="349" t="s">
        <v>163</v>
      </c>
    </row>
    <row r="119" spans="2:51" s="350" customFormat="1" ht="13.5">
      <c r="B119" s="351"/>
      <c r="D119" s="346" t="s">
        <v>171</v>
      </c>
      <c r="E119" s="352" t="s">
        <v>5</v>
      </c>
      <c r="F119" s="353" t="s">
        <v>1145</v>
      </c>
      <c r="H119" s="354">
        <v>0.726</v>
      </c>
      <c r="L119" s="351"/>
      <c r="M119" s="409"/>
      <c r="N119" s="410"/>
      <c r="O119" s="410"/>
      <c r="P119" s="410"/>
      <c r="Q119" s="410"/>
      <c r="R119" s="410"/>
      <c r="S119" s="410"/>
      <c r="T119" s="411"/>
      <c r="AT119" s="352" t="s">
        <v>171</v>
      </c>
      <c r="AU119" s="352" t="s">
        <v>90</v>
      </c>
      <c r="AV119" s="350" t="s">
        <v>90</v>
      </c>
      <c r="AW119" s="350" t="s">
        <v>42</v>
      </c>
      <c r="AX119" s="350" t="s">
        <v>82</v>
      </c>
      <c r="AY119" s="352" t="s">
        <v>163</v>
      </c>
    </row>
    <row r="120" spans="2:51" s="350" customFormat="1" ht="13.5">
      <c r="B120" s="351"/>
      <c r="D120" s="346" t="s">
        <v>171</v>
      </c>
      <c r="E120" s="352" t="s">
        <v>5</v>
      </c>
      <c r="F120" s="353" t="s">
        <v>1146</v>
      </c>
      <c r="H120" s="354">
        <v>0.726</v>
      </c>
      <c r="L120" s="351"/>
      <c r="M120" s="409"/>
      <c r="N120" s="410"/>
      <c r="O120" s="410"/>
      <c r="P120" s="410"/>
      <c r="Q120" s="410"/>
      <c r="R120" s="410"/>
      <c r="S120" s="410"/>
      <c r="T120" s="411"/>
      <c r="AT120" s="352" t="s">
        <v>171</v>
      </c>
      <c r="AU120" s="352" t="s">
        <v>90</v>
      </c>
      <c r="AV120" s="350" t="s">
        <v>90</v>
      </c>
      <c r="AW120" s="350" t="s">
        <v>42</v>
      </c>
      <c r="AX120" s="350" t="s">
        <v>82</v>
      </c>
      <c r="AY120" s="352" t="s">
        <v>163</v>
      </c>
    </row>
    <row r="121" spans="2:51" s="350" customFormat="1" ht="13.5">
      <c r="B121" s="351"/>
      <c r="D121" s="346" t="s">
        <v>171</v>
      </c>
      <c r="E121" s="352" t="s">
        <v>5</v>
      </c>
      <c r="F121" s="353" t="s">
        <v>1147</v>
      </c>
      <c r="H121" s="354">
        <v>0.726</v>
      </c>
      <c r="L121" s="351"/>
      <c r="M121" s="409"/>
      <c r="N121" s="410"/>
      <c r="O121" s="410"/>
      <c r="P121" s="410"/>
      <c r="Q121" s="410"/>
      <c r="R121" s="410"/>
      <c r="S121" s="410"/>
      <c r="T121" s="411"/>
      <c r="AT121" s="352" t="s">
        <v>171</v>
      </c>
      <c r="AU121" s="352" t="s">
        <v>90</v>
      </c>
      <c r="AV121" s="350" t="s">
        <v>90</v>
      </c>
      <c r="AW121" s="350" t="s">
        <v>42</v>
      </c>
      <c r="AX121" s="350" t="s">
        <v>82</v>
      </c>
      <c r="AY121" s="352" t="s">
        <v>163</v>
      </c>
    </row>
    <row r="122" spans="2:51" s="350" customFormat="1" ht="13.5">
      <c r="B122" s="351"/>
      <c r="D122" s="346" t="s">
        <v>171</v>
      </c>
      <c r="E122" s="352" t="s">
        <v>5</v>
      </c>
      <c r="F122" s="353" t="s">
        <v>1148</v>
      </c>
      <c r="H122" s="354">
        <v>0.726</v>
      </c>
      <c r="L122" s="351"/>
      <c r="M122" s="409"/>
      <c r="N122" s="410"/>
      <c r="O122" s="410"/>
      <c r="P122" s="410"/>
      <c r="Q122" s="410"/>
      <c r="R122" s="410"/>
      <c r="S122" s="410"/>
      <c r="T122" s="411"/>
      <c r="AT122" s="352" t="s">
        <v>171</v>
      </c>
      <c r="AU122" s="352" t="s">
        <v>90</v>
      </c>
      <c r="AV122" s="350" t="s">
        <v>90</v>
      </c>
      <c r="AW122" s="350" t="s">
        <v>42</v>
      </c>
      <c r="AX122" s="350" t="s">
        <v>82</v>
      </c>
      <c r="AY122" s="352" t="s">
        <v>163</v>
      </c>
    </row>
    <row r="123" spans="2:51" s="355" customFormat="1" ht="13.5">
      <c r="B123" s="356"/>
      <c r="D123" s="346" t="s">
        <v>171</v>
      </c>
      <c r="E123" s="357" t="s">
        <v>5</v>
      </c>
      <c r="F123" s="358" t="s">
        <v>176</v>
      </c>
      <c r="H123" s="359">
        <v>2.904</v>
      </c>
      <c r="L123" s="356"/>
      <c r="M123" s="412"/>
      <c r="N123" s="413"/>
      <c r="O123" s="413"/>
      <c r="P123" s="413"/>
      <c r="Q123" s="413"/>
      <c r="R123" s="413"/>
      <c r="S123" s="413"/>
      <c r="T123" s="414"/>
      <c r="AT123" s="357" t="s">
        <v>171</v>
      </c>
      <c r="AU123" s="357" t="s">
        <v>90</v>
      </c>
      <c r="AV123" s="355" t="s">
        <v>93</v>
      </c>
      <c r="AW123" s="355" t="s">
        <v>42</v>
      </c>
      <c r="AX123" s="355" t="s">
        <v>82</v>
      </c>
      <c r="AY123" s="357" t="s">
        <v>163</v>
      </c>
    </row>
    <row r="124" spans="2:51" s="350" customFormat="1" ht="13.5">
      <c r="B124" s="351"/>
      <c r="D124" s="346" t="s">
        <v>171</v>
      </c>
      <c r="E124" s="352" t="s">
        <v>5</v>
      </c>
      <c r="F124" s="353" t="s">
        <v>1149</v>
      </c>
      <c r="H124" s="354">
        <v>0.779</v>
      </c>
      <c r="L124" s="351"/>
      <c r="M124" s="409"/>
      <c r="N124" s="410"/>
      <c r="O124" s="410"/>
      <c r="P124" s="410"/>
      <c r="Q124" s="410"/>
      <c r="R124" s="410"/>
      <c r="S124" s="410"/>
      <c r="T124" s="411"/>
      <c r="AT124" s="352" t="s">
        <v>171</v>
      </c>
      <c r="AU124" s="352" t="s">
        <v>90</v>
      </c>
      <c r="AV124" s="350" t="s">
        <v>90</v>
      </c>
      <c r="AW124" s="350" t="s">
        <v>42</v>
      </c>
      <c r="AX124" s="350" t="s">
        <v>82</v>
      </c>
      <c r="AY124" s="352" t="s">
        <v>163</v>
      </c>
    </row>
    <row r="125" spans="2:51" s="355" customFormat="1" ht="13.5">
      <c r="B125" s="356"/>
      <c r="D125" s="346" t="s">
        <v>171</v>
      </c>
      <c r="E125" s="357" t="s">
        <v>5</v>
      </c>
      <c r="F125" s="358" t="s">
        <v>179</v>
      </c>
      <c r="H125" s="359">
        <v>0.779</v>
      </c>
      <c r="L125" s="356"/>
      <c r="M125" s="412"/>
      <c r="N125" s="413"/>
      <c r="O125" s="413"/>
      <c r="P125" s="413"/>
      <c r="Q125" s="413"/>
      <c r="R125" s="413"/>
      <c r="S125" s="413"/>
      <c r="T125" s="414"/>
      <c r="AT125" s="357" t="s">
        <v>171</v>
      </c>
      <c r="AU125" s="357" t="s">
        <v>90</v>
      </c>
      <c r="AV125" s="355" t="s">
        <v>93</v>
      </c>
      <c r="AW125" s="355" t="s">
        <v>42</v>
      </c>
      <c r="AX125" s="355" t="s">
        <v>82</v>
      </c>
      <c r="AY125" s="357" t="s">
        <v>163</v>
      </c>
    </row>
    <row r="126" spans="2:51" s="350" customFormat="1" ht="13.5">
      <c r="B126" s="351"/>
      <c r="D126" s="346" t="s">
        <v>171</v>
      </c>
      <c r="E126" s="352" t="s">
        <v>5</v>
      </c>
      <c r="F126" s="353" t="s">
        <v>1150</v>
      </c>
      <c r="H126" s="354">
        <v>0.779</v>
      </c>
      <c r="L126" s="351"/>
      <c r="M126" s="409"/>
      <c r="N126" s="410"/>
      <c r="O126" s="410"/>
      <c r="P126" s="410"/>
      <c r="Q126" s="410"/>
      <c r="R126" s="410"/>
      <c r="S126" s="410"/>
      <c r="T126" s="411"/>
      <c r="AT126" s="352" t="s">
        <v>171</v>
      </c>
      <c r="AU126" s="352" t="s">
        <v>90</v>
      </c>
      <c r="AV126" s="350" t="s">
        <v>90</v>
      </c>
      <c r="AW126" s="350" t="s">
        <v>42</v>
      </c>
      <c r="AX126" s="350" t="s">
        <v>82</v>
      </c>
      <c r="AY126" s="352" t="s">
        <v>163</v>
      </c>
    </row>
    <row r="127" spans="2:51" s="350" customFormat="1" ht="13.5">
      <c r="B127" s="351"/>
      <c r="D127" s="346" t="s">
        <v>171</v>
      </c>
      <c r="E127" s="352" t="s">
        <v>5</v>
      </c>
      <c r="F127" s="353" t="s">
        <v>970</v>
      </c>
      <c r="H127" s="354">
        <v>0.779</v>
      </c>
      <c r="L127" s="351"/>
      <c r="M127" s="409"/>
      <c r="N127" s="410"/>
      <c r="O127" s="410"/>
      <c r="P127" s="410"/>
      <c r="Q127" s="410"/>
      <c r="R127" s="410"/>
      <c r="S127" s="410"/>
      <c r="T127" s="411"/>
      <c r="AT127" s="352" t="s">
        <v>171</v>
      </c>
      <c r="AU127" s="352" t="s">
        <v>90</v>
      </c>
      <c r="AV127" s="350" t="s">
        <v>90</v>
      </c>
      <c r="AW127" s="350" t="s">
        <v>42</v>
      </c>
      <c r="AX127" s="350" t="s">
        <v>82</v>
      </c>
      <c r="AY127" s="352" t="s">
        <v>163</v>
      </c>
    </row>
    <row r="128" spans="2:51" s="355" customFormat="1" ht="13.5">
      <c r="B128" s="356"/>
      <c r="D128" s="346" t="s">
        <v>171</v>
      </c>
      <c r="E128" s="357" t="s">
        <v>5</v>
      </c>
      <c r="F128" s="358" t="s">
        <v>181</v>
      </c>
      <c r="H128" s="359">
        <v>1.558</v>
      </c>
      <c r="L128" s="356"/>
      <c r="M128" s="412"/>
      <c r="N128" s="413"/>
      <c r="O128" s="413"/>
      <c r="P128" s="413"/>
      <c r="Q128" s="413"/>
      <c r="R128" s="413"/>
      <c r="S128" s="413"/>
      <c r="T128" s="414"/>
      <c r="AT128" s="357" t="s">
        <v>171</v>
      </c>
      <c r="AU128" s="357" t="s">
        <v>90</v>
      </c>
      <c r="AV128" s="355" t="s">
        <v>93</v>
      </c>
      <c r="AW128" s="355" t="s">
        <v>42</v>
      </c>
      <c r="AX128" s="355" t="s">
        <v>82</v>
      </c>
      <c r="AY128" s="357" t="s">
        <v>163</v>
      </c>
    </row>
    <row r="129" spans="2:51" s="350" customFormat="1" ht="13.5">
      <c r="B129" s="351"/>
      <c r="D129" s="346" t="s">
        <v>171</v>
      </c>
      <c r="E129" s="352" t="s">
        <v>5</v>
      </c>
      <c r="F129" s="353" t="s">
        <v>1151</v>
      </c>
      <c r="H129" s="354">
        <v>0.779</v>
      </c>
      <c r="L129" s="351"/>
      <c r="M129" s="409"/>
      <c r="N129" s="410"/>
      <c r="O129" s="410"/>
      <c r="P129" s="410"/>
      <c r="Q129" s="410"/>
      <c r="R129" s="410"/>
      <c r="S129" s="410"/>
      <c r="T129" s="411"/>
      <c r="AT129" s="352" t="s">
        <v>171</v>
      </c>
      <c r="AU129" s="352" t="s">
        <v>90</v>
      </c>
      <c r="AV129" s="350" t="s">
        <v>90</v>
      </c>
      <c r="AW129" s="350" t="s">
        <v>42</v>
      </c>
      <c r="AX129" s="350" t="s">
        <v>82</v>
      </c>
      <c r="AY129" s="352" t="s">
        <v>163</v>
      </c>
    </row>
    <row r="130" spans="2:51" s="355" customFormat="1" ht="13.5">
      <c r="B130" s="356"/>
      <c r="D130" s="346" t="s">
        <v>171</v>
      </c>
      <c r="E130" s="357" t="s">
        <v>5</v>
      </c>
      <c r="F130" s="358" t="s">
        <v>653</v>
      </c>
      <c r="H130" s="359">
        <v>0.779</v>
      </c>
      <c r="L130" s="356"/>
      <c r="M130" s="412"/>
      <c r="N130" s="413"/>
      <c r="O130" s="413"/>
      <c r="P130" s="413"/>
      <c r="Q130" s="413"/>
      <c r="R130" s="413"/>
      <c r="S130" s="413"/>
      <c r="T130" s="414"/>
      <c r="AT130" s="357" t="s">
        <v>171</v>
      </c>
      <c r="AU130" s="357" t="s">
        <v>90</v>
      </c>
      <c r="AV130" s="355" t="s">
        <v>93</v>
      </c>
      <c r="AW130" s="355" t="s">
        <v>42</v>
      </c>
      <c r="AX130" s="355" t="s">
        <v>82</v>
      </c>
      <c r="AY130" s="357" t="s">
        <v>163</v>
      </c>
    </row>
    <row r="131" spans="2:51" s="350" customFormat="1" ht="13.5">
      <c r="B131" s="351"/>
      <c r="D131" s="346" t="s">
        <v>171</v>
      </c>
      <c r="E131" s="352" t="s">
        <v>5</v>
      </c>
      <c r="F131" s="353" t="s">
        <v>1152</v>
      </c>
      <c r="H131" s="354">
        <v>0.779</v>
      </c>
      <c r="L131" s="351"/>
      <c r="M131" s="409"/>
      <c r="N131" s="410"/>
      <c r="O131" s="410"/>
      <c r="P131" s="410"/>
      <c r="Q131" s="410"/>
      <c r="R131" s="410"/>
      <c r="S131" s="410"/>
      <c r="T131" s="411"/>
      <c r="AT131" s="352" t="s">
        <v>171</v>
      </c>
      <c r="AU131" s="352" t="s">
        <v>90</v>
      </c>
      <c r="AV131" s="350" t="s">
        <v>90</v>
      </c>
      <c r="AW131" s="350" t="s">
        <v>42</v>
      </c>
      <c r="AX131" s="350" t="s">
        <v>82</v>
      </c>
      <c r="AY131" s="352" t="s">
        <v>163</v>
      </c>
    </row>
    <row r="132" spans="2:51" s="355" customFormat="1" ht="13.5">
      <c r="B132" s="356"/>
      <c r="D132" s="346" t="s">
        <v>171</v>
      </c>
      <c r="E132" s="357" t="s">
        <v>5</v>
      </c>
      <c r="F132" s="358" t="s">
        <v>963</v>
      </c>
      <c r="H132" s="359">
        <v>0.779</v>
      </c>
      <c r="L132" s="356"/>
      <c r="M132" s="412"/>
      <c r="N132" s="413"/>
      <c r="O132" s="413"/>
      <c r="P132" s="413"/>
      <c r="Q132" s="413"/>
      <c r="R132" s="413"/>
      <c r="S132" s="413"/>
      <c r="T132" s="414"/>
      <c r="AT132" s="357" t="s">
        <v>171</v>
      </c>
      <c r="AU132" s="357" t="s">
        <v>90</v>
      </c>
      <c r="AV132" s="355" t="s">
        <v>93</v>
      </c>
      <c r="AW132" s="355" t="s">
        <v>42</v>
      </c>
      <c r="AX132" s="355" t="s">
        <v>82</v>
      </c>
      <c r="AY132" s="357" t="s">
        <v>163</v>
      </c>
    </row>
    <row r="133" spans="2:51" s="350" customFormat="1" ht="13.5">
      <c r="B133" s="351"/>
      <c r="D133" s="346" t="s">
        <v>171</v>
      </c>
      <c r="E133" s="352" t="s">
        <v>5</v>
      </c>
      <c r="F133" s="353" t="s">
        <v>1153</v>
      </c>
      <c r="H133" s="354">
        <v>0.779</v>
      </c>
      <c r="L133" s="351"/>
      <c r="M133" s="409"/>
      <c r="N133" s="410"/>
      <c r="O133" s="410"/>
      <c r="P133" s="410"/>
      <c r="Q133" s="410"/>
      <c r="R133" s="410"/>
      <c r="S133" s="410"/>
      <c r="T133" s="411"/>
      <c r="AT133" s="352" t="s">
        <v>171</v>
      </c>
      <c r="AU133" s="352" t="s">
        <v>90</v>
      </c>
      <c r="AV133" s="350" t="s">
        <v>90</v>
      </c>
      <c r="AW133" s="350" t="s">
        <v>42</v>
      </c>
      <c r="AX133" s="350" t="s">
        <v>82</v>
      </c>
      <c r="AY133" s="352" t="s">
        <v>163</v>
      </c>
    </row>
    <row r="134" spans="2:51" s="355" customFormat="1" ht="13.5">
      <c r="B134" s="356"/>
      <c r="D134" s="346" t="s">
        <v>171</v>
      </c>
      <c r="E134" s="357" t="s">
        <v>5</v>
      </c>
      <c r="F134" s="358" t="s">
        <v>1143</v>
      </c>
      <c r="H134" s="359">
        <v>0.779</v>
      </c>
      <c r="L134" s="356"/>
      <c r="M134" s="412"/>
      <c r="N134" s="413"/>
      <c r="O134" s="413"/>
      <c r="P134" s="413"/>
      <c r="Q134" s="413"/>
      <c r="R134" s="413"/>
      <c r="S134" s="413"/>
      <c r="T134" s="414"/>
      <c r="AT134" s="357" t="s">
        <v>171</v>
      </c>
      <c r="AU134" s="357" t="s">
        <v>90</v>
      </c>
      <c r="AV134" s="355" t="s">
        <v>93</v>
      </c>
      <c r="AW134" s="355" t="s">
        <v>42</v>
      </c>
      <c r="AX134" s="355" t="s">
        <v>82</v>
      </c>
      <c r="AY134" s="357" t="s">
        <v>163</v>
      </c>
    </row>
    <row r="135" spans="2:51" s="360" customFormat="1" ht="13.5">
      <c r="B135" s="361"/>
      <c r="D135" s="362" t="s">
        <v>171</v>
      </c>
      <c r="E135" s="363" t="s">
        <v>5</v>
      </c>
      <c r="F135" s="364" t="s">
        <v>185</v>
      </c>
      <c r="H135" s="365">
        <v>7.578</v>
      </c>
      <c r="L135" s="361"/>
      <c r="M135" s="415"/>
      <c r="N135" s="416"/>
      <c r="O135" s="416"/>
      <c r="P135" s="416"/>
      <c r="Q135" s="416"/>
      <c r="R135" s="416"/>
      <c r="S135" s="416"/>
      <c r="T135" s="417"/>
      <c r="AT135" s="418" t="s">
        <v>171</v>
      </c>
      <c r="AU135" s="418" t="s">
        <v>90</v>
      </c>
      <c r="AV135" s="360" t="s">
        <v>96</v>
      </c>
      <c r="AW135" s="360" t="s">
        <v>42</v>
      </c>
      <c r="AX135" s="360" t="s">
        <v>44</v>
      </c>
      <c r="AY135" s="418" t="s">
        <v>163</v>
      </c>
    </row>
    <row r="136" spans="2:65" s="267" customFormat="1" ht="31.5" customHeight="1">
      <c r="B136" s="268"/>
      <c r="C136" s="338" t="s">
        <v>93</v>
      </c>
      <c r="D136" s="338" t="s">
        <v>165</v>
      </c>
      <c r="E136" s="339" t="s">
        <v>211</v>
      </c>
      <c r="F136" s="340" t="s">
        <v>212</v>
      </c>
      <c r="G136" s="341" t="s">
        <v>188</v>
      </c>
      <c r="H136" s="342">
        <v>40</v>
      </c>
      <c r="I136" s="107"/>
      <c r="J136" s="343">
        <f>ROUND(I136*H136,2)</f>
        <v>0</v>
      </c>
      <c r="K136" s="340" t="s">
        <v>169</v>
      </c>
      <c r="L136" s="268"/>
      <c r="M136" s="401" t="s">
        <v>5</v>
      </c>
      <c r="N136" s="402" t="s">
        <v>53</v>
      </c>
      <c r="O136" s="269"/>
      <c r="P136" s="403">
        <f>O136*H136</f>
        <v>0</v>
      </c>
      <c r="Q136" s="403">
        <v>0.00012</v>
      </c>
      <c r="R136" s="403">
        <f>Q136*H136</f>
        <v>0.0048000000000000004</v>
      </c>
      <c r="S136" s="403">
        <v>0</v>
      </c>
      <c r="T136" s="404">
        <f>S136*H136</f>
        <v>0</v>
      </c>
      <c r="AR136" s="386" t="s">
        <v>96</v>
      </c>
      <c r="AT136" s="386" t="s">
        <v>165</v>
      </c>
      <c r="AU136" s="386" t="s">
        <v>90</v>
      </c>
      <c r="AY136" s="386" t="s">
        <v>163</v>
      </c>
      <c r="BE136" s="405">
        <f>IF(N136="základní",J136,0)</f>
        <v>0</v>
      </c>
      <c r="BF136" s="405">
        <f>IF(N136="snížená",J136,0)</f>
        <v>0</v>
      </c>
      <c r="BG136" s="405">
        <f>IF(N136="zákl. přenesená",J136,0)</f>
        <v>0</v>
      </c>
      <c r="BH136" s="405">
        <f>IF(N136="sníž. přenesená",J136,0)</f>
        <v>0</v>
      </c>
      <c r="BI136" s="405">
        <f>IF(N136="nulová",J136,0)</f>
        <v>0</v>
      </c>
      <c r="BJ136" s="386" t="s">
        <v>44</v>
      </c>
      <c r="BK136" s="405">
        <f>ROUND(I136*H136,2)</f>
        <v>0</v>
      </c>
      <c r="BL136" s="386" t="s">
        <v>96</v>
      </c>
      <c r="BM136" s="386" t="s">
        <v>1154</v>
      </c>
    </row>
    <row r="137" spans="2:47" s="267" customFormat="1" ht="54">
      <c r="B137" s="268"/>
      <c r="D137" s="346" t="s">
        <v>190</v>
      </c>
      <c r="F137" s="366" t="s">
        <v>214</v>
      </c>
      <c r="L137" s="268"/>
      <c r="M137" s="419"/>
      <c r="N137" s="269"/>
      <c r="O137" s="269"/>
      <c r="P137" s="269"/>
      <c r="Q137" s="269"/>
      <c r="R137" s="269"/>
      <c r="S137" s="269"/>
      <c r="T137" s="420"/>
      <c r="AT137" s="386" t="s">
        <v>190</v>
      </c>
      <c r="AU137" s="386" t="s">
        <v>90</v>
      </c>
    </row>
    <row r="138" spans="2:51" s="344" customFormat="1" ht="13.5">
      <c r="B138" s="345"/>
      <c r="D138" s="346" t="s">
        <v>171</v>
      </c>
      <c r="E138" s="347" t="s">
        <v>5</v>
      </c>
      <c r="F138" s="348" t="s">
        <v>172</v>
      </c>
      <c r="H138" s="349" t="s">
        <v>5</v>
      </c>
      <c r="L138" s="345"/>
      <c r="M138" s="406"/>
      <c r="N138" s="407"/>
      <c r="O138" s="407"/>
      <c r="P138" s="407"/>
      <c r="Q138" s="407"/>
      <c r="R138" s="407"/>
      <c r="S138" s="407"/>
      <c r="T138" s="408"/>
      <c r="AT138" s="349" t="s">
        <v>171</v>
      </c>
      <c r="AU138" s="349" t="s">
        <v>90</v>
      </c>
      <c r="AV138" s="344" t="s">
        <v>44</v>
      </c>
      <c r="AW138" s="344" t="s">
        <v>42</v>
      </c>
      <c r="AX138" s="344" t="s">
        <v>82</v>
      </c>
      <c r="AY138" s="349" t="s">
        <v>163</v>
      </c>
    </row>
    <row r="139" spans="2:51" s="344" customFormat="1" ht="27">
      <c r="B139" s="345"/>
      <c r="D139" s="346" t="s">
        <v>171</v>
      </c>
      <c r="E139" s="347" t="s">
        <v>5</v>
      </c>
      <c r="F139" s="348" t="s">
        <v>215</v>
      </c>
      <c r="H139" s="349" t="s">
        <v>5</v>
      </c>
      <c r="L139" s="345"/>
      <c r="M139" s="406"/>
      <c r="N139" s="407"/>
      <c r="O139" s="407"/>
      <c r="P139" s="407"/>
      <c r="Q139" s="407"/>
      <c r="R139" s="407"/>
      <c r="S139" s="407"/>
      <c r="T139" s="408"/>
      <c r="AT139" s="349" t="s">
        <v>171</v>
      </c>
      <c r="AU139" s="349" t="s">
        <v>90</v>
      </c>
      <c r="AV139" s="344" t="s">
        <v>44</v>
      </c>
      <c r="AW139" s="344" t="s">
        <v>42</v>
      </c>
      <c r="AX139" s="344" t="s">
        <v>82</v>
      </c>
      <c r="AY139" s="349" t="s">
        <v>163</v>
      </c>
    </row>
    <row r="140" spans="2:51" s="344" customFormat="1" ht="13.5">
      <c r="B140" s="345"/>
      <c r="D140" s="346" t="s">
        <v>171</v>
      </c>
      <c r="E140" s="347" t="s">
        <v>5</v>
      </c>
      <c r="F140" s="348" t="s">
        <v>1138</v>
      </c>
      <c r="H140" s="349" t="s">
        <v>5</v>
      </c>
      <c r="L140" s="345"/>
      <c r="M140" s="406"/>
      <c r="N140" s="407"/>
      <c r="O140" s="407"/>
      <c r="P140" s="407"/>
      <c r="Q140" s="407"/>
      <c r="R140" s="407"/>
      <c r="S140" s="407"/>
      <c r="T140" s="408"/>
      <c r="AT140" s="349" t="s">
        <v>171</v>
      </c>
      <c r="AU140" s="349" t="s">
        <v>90</v>
      </c>
      <c r="AV140" s="344" t="s">
        <v>44</v>
      </c>
      <c r="AW140" s="344" t="s">
        <v>42</v>
      </c>
      <c r="AX140" s="344" t="s">
        <v>82</v>
      </c>
      <c r="AY140" s="349" t="s">
        <v>163</v>
      </c>
    </row>
    <row r="141" spans="2:51" s="350" customFormat="1" ht="13.5">
      <c r="B141" s="351"/>
      <c r="D141" s="346" t="s">
        <v>171</v>
      </c>
      <c r="E141" s="352" t="s">
        <v>5</v>
      </c>
      <c r="F141" s="353" t="s">
        <v>665</v>
      </c>
      <c r="H141" s="354">
        <v>16</v>
      </c>
      <c r="L141" s="351"/>
      <c r="M141" s="409"/>
      <c r="N141" s="410"/>
      <c r="O141" s="410"/>
      <c r="P141" s="410"/>
      <c r="Q141" s="410"/>
      <c r="R141" s="410"/>
      <c r="S141" s="410"/>
      <c r="T141" s="411"/>
      <c r="AT141" s="352" t="s">
        <v>171</v>
      </c>
      <c r="AU141" s="352" t="s">
        <v>90</v>
      </c>
      <c r="AV141" s="350" t="s">
        <v>90</v>
      </c>
      <c r="AW141" s="350" t="s">
        <v>42</v>
      </c>
      <c r="AX141" s="350" t="s">
        <v>82</v>
      </c>
      <c r="AY141" s="352" t="s">
        <v>163</v>
      </c>
    </row>
    <row r="142" spans="2:51" s="355" customFormat="1" ht="13.5">
      <c r="B142" s="356"/>
      <c r="D142" s="346" t="s">
        <v>171</v>
      </c>
      <c r="E142" s="357" t="s">
        <v>5</v>
      </c>
      <c r="F142" s="358" t="s">
        <v>176</v>
      </c>
      <c r="H142" s="359">
        <v>16</v>
      </c>
      <c r="L142" s="356"/>
      <c r="M142" s="412"/>
      <c r="N142" s="413"/>
      <c r="O142" s="413"/>
      <c r="P142" s="413"/>
      <c r="Q142" s="413"/>
      <c r="R142" s="413"/>
      <c r="S142" s="413"/>
      <c r="T142" s="414"/>
      <c r="AT142" s="357" t="s">
        <v>171</v>
      </c>
      <c r="AU142" s="357" t="s">
        <v>90</v>
      </c>
      <c r="AV142" s="355" t="s">
        <v>93</v>
      </c>
      <c r="AW142" s="355" t="s">
        <v>42</v>
      </c>
      <c r="AX142" s="355" t="s">
        <v>82</v>
      </c>
      <c r="AY142" s="357" t="s">
        <v>163</v>
      </c>
    </row>
    <row r="143" spans="2:51" s="344" customFormat="1" ht="13.5">
      <c r="B143" s="345"/>
      <c r="D143" s="346" t="s">
        <v>171</v>
      </c>
      <c r="E143" s="347" t="s">
        <v>5</v>
      </c>
      <c r="F143" s="348" t="s">
        <v>253</v>
      </c>
      <c r="H143" s="349" t="s">
        <v>5</v>
      </c>
      <c r="L143" s="345"/>
      <c r="M143" s="406"/>
      <c r="N143" s="407"/>
      <c r="O143" s="407"/>
      <c r="P143" s="407"/>
      <c r="Q143" s="407"/>
      <c r="R143" s="407"/>
      <c r="S143" s="407"/>
      <c r="T143" s="408"/>
      <c r="AT143" s="349" t="s">
        <v>171</v>
      </c>
      <c r="AU143" s="349" t="s">
        <v>90</v>
      </c>
      <c r="AV143" s="344" t="s">
        <v>44</v>
      </c>
      <c r="AW143" s="344" t="s">
        <v>42</v>
      </c>
      <c r="AX143" s="344" t="s">
        <v>82</v>
      </c>
      <c r="AY143" s="349" t="s">
        <v>163</v>
      </c>
    </row>
    <row r="144" spans="2:51" s="350" customFormat="1" ht="13.5">
      <c r="B144" s="351"/>
      <c r="D144" s="346" t="s">
        <v>171</v>
      </c>
      <c r="E144" s="352" t="s">
        <v>5</v>
      </c>
      <c r="F144" s="353" t="s">
        <v>218</v>
      </c>
      <c r="H144" s="354">
        <v>4</v>
      </c>
      <c r="L144" s="351"/>
      <c r="M144" s="409"/>
      <c r="N144" s="410"/>
      <c r="O144" s="410"/>
      <c r="P144" s="410"/>
      <c r="Q144" s="410"/>
      <c r="R144" s="410"/>
      <c r="S144" s="410"/>
      <c r="T144" s="411"/>
      <c r="AT144" s="352" t="s">
        <v>171</v>
      </c>
      <c r="AU144" s="352" t="s">
        <v>90</v>
      </c>
      <c r="AV144" s="350" t="s">
        <v>90</v>
      </c>
      <c r="AW144" s="350" t="s">
        <v>42</v>
      </c>
      <c r="AX144" s="350" t="s">
        <v>82</v>
      </c>
      <c r="AY144" s="352" t="s">
        <v>163</v>
      </c>
    </row>
    <row r="145" spans="2:51" s="355" customFormat="1" ht="13.5">
      <c r="B145" s="356"/>
      <c r="D145" s="346" t="s">
        <v>171</v>
      </c>
      <c r="E145" s="357" t="s">
        <v>5</v>
      </c>
      <c r="F145" s="358" t="s">
        <v>179</v>
      </c>
      <c r="H145" s="359">
        <v>4</v>
      </c>
      <c r="L145" s="356"/>
      <c r="M145" s="412"/>
      <c r="N145" s="413"/>
      <c r="O145" s="413"/>
      <c r="P145" s="413"/>
      <c r="Q145" s="413"/>
      <c r="R145" s="413"/>
      <c r="S145" s="413"/>
      <c r="T145" s="414"/>
      <c r="AT145" s="357" t="s">
        <v>171</v>
      </c>
      <c r="AU145" s="357" t="s">
        <v>90</v>
      </c>
      <c r="AV145" s="355" t="s">
        <v>93</v>
      </c>
      <c r="AW145" s="355" t="s">
        <v>42</v>
      </c>
      <c r="AX145" s="355" t="s">
        <v>82</v>
      </c>
      <c r="AY145" s="357" t="s">
        <v>163</v>
      </c>
    </row>
    <row r="146" spans="2:51" s="344" customFormat="1" ht="13.5">
      <c r="B146" s="345"/>
      <c r="D146" s="346" t="s">
        <v>171</v>
      </c>
      <c r="E146" s="347" t="s">
        <v>5</v>
      </c>
      <c r="F146" s="348" t="s">
        <v>1139</v>
      </c>
      <c r="H146" s="349" t="s">
        <v>5</v>
      </c>
      <c r="L146" s="345"/>
      <c r="M146" s="406"/>
      <c r="N146" s="407"/>
      <c r="O146" s="407"/>
      <c r="P146" s="407"/>
      <c r="Q146" s="407"/>
      <c r="R146" s="407"/>
      <c r="S146" s="407"/>
      <c r="T146" s="408"/>
      <c r="AT146" s="349" t="s">
        <v>171</v>
      </c>
      <c r="AU146" s="349" t="s">
        <v>90</v>
      </c>
      <c r="AV146" s="344" t="s">
        <v>44</v>
      </c>
      <c r="AW146" s="344" t="s">
        <v>42</v>
      </c>
      <c r="AX146" s="344" t="s">
        <v>82</v>
      </c>
      <c r="AY146" s="349" t="s">
        <v>163</v>
      </c>
    </row>
    <row r="147" spans="2:51" s="350" customFormat="1" ht="13.5">
      <c r="B147" s="351"/>
      <c r="D147" s="346" t="s">
        <v>171</v>
      </c>
      <c r="E147" s="352" t="s">
        <v>5</v>
      </c>
      <c r="F147" s="353" t="s">
        <v>664</v>
      </c>
      <c r="H147" s="354">
        <v>8</v>
      </c>
      <c r="L147" s="351"/>
      <c r="M147" s="409"/>
      <c r="N147" s="410"/>
      <c r="O147" s="410"/>
      <c r="P147" s="410"/>
      <c r="Q147" s="410"/>
      <c r="R147" s="410"/>
      <c r="S147" s="410"/>
      <c r="T147" s="411"/>
      <c r="AT147" s="352" t="s">
        <v>171</v>
      </c>
      <c r="AU147" s="352" t="s">
        <v>90</v>
      </c>
      <c r="AV147" s="350" t="s">
        <v>90</v>
      </c>
      <c r="AW147" s="350" t="s">
        <v>42</v>
      </c>
      <c r="AX147" s="350" t="s">
        <v>82</v>
      </c>
      <c r="AY147" s="352" t="s">
        <v>163</v>
      </c>
    </row>
    <row r="148" spans="2:51" s="355" customFormat="1" ht="13.5">
      <c r="B148" s="356"/>
      <c r="D148" s="346" t="s">
        <v>171</v>
      </c>
      <c r="E148" s="357" t="s">
        <v>5</v>
      </c>
      <c r="F148" s="358" t="s">
        <v>181</v>
      </c>
      <c r="H148" s="359">
        <v>8</v>
      </c>
      <c r="L148" s="356"/>
      <c r="M148" s="412"/>
      <c r="N148" s="413"/>
      <c r="O148" s="413"/>
      <c r="P148" s="413"/>
      <c r="Q148" s="413"/>
      <c r="R148" s="413"/>
      <c r="S148" s="413"/>
      <c r="T148" s="414"/>
      <c r="AT148" s="357" t="s">
        <v>171</v>
      </c>
      <c r="AU148" s="357" t="s">
        <v>90</v>
      </c>
      <c r="AV148" s="355" t="s">
        <v>93</v>
      </c>
      <c r="AW148" s="355" t="s">
        <v>42</v>
      </c>
      <c r="AX148" s="355" t="s">
        <v>82</v>
      </c>
      <c r="AY148" s="357" t="s">
        <v>163</v>
      </c>
    </row>
    <row r="149" spans="2:51" s="344" customFormat="1" ht="13.5">
      <c r="B149" s="345"/>
      <c r="D149" s="346" t="s">
        <v>171</v>
      </c>
      <c r="E149" s="347" t="s">
        <v>5</v>
      </c>
      <c r="F149" s="348" t="s">
        <v>1140</v>
      </c>
      <c r="H149" s="349" t="s">
        <v>5</v>
      </c>
      <c r="L149" s="345"/>
      <c r="M149" s="406"/>
      <c r="N149" s="407"/>
      <c r="O149" s="407"/>
      <c r="P149" s="407"/>
      <c r="Q149" s="407"/>
      <c r="R149" s="407"/>
      <c r="S149" s="407"/>
      <c r="T149" s="408"/>
      <c r="AT149" s="349" t="s">
        <v>171</v>
      </c>
      <c r="AU149" s="349" t="s">
        <v>90</v>
      </c>
      <c r="AV149" s="344" t="s">
        <v>44</v>
      </c>
      <c r="AW149" s="344" t="s">
        <v>42</v>
      </c>
      <c r="AX149" s="344" t="s">
        <v>82</v>
      </c>
      <c r="AY149" s="349" t="s">
        <v>163</v>
      </c>
    </row>
    <row r="150" spans="2:51" s="350" customFormat="1" ht="13.5">
      <c r="B150" s="351"/>
      <c r="D150" s="346" t="s">
        <v>171</v>
      </c>
      <c r="E150" s="352" t="s">
        <v>5</v>
      </c>
      <c r="F150" s="353" t="s">
        <v>218</v>
      </c>
      <c r="H150" s="354">
        <v>4</v>
      </c>
      <c r="L150" s="351"/>
      <c r="M150" s="409"/>
      <c r="N150" s="410"/>
      <c r="O150" s="410"/>
      <c r="P150" s="410"/>
      <c r="Q150" s="410"/>
      <c r="R150" s="410"/>
      <c r="S150" s="410"/>
      <c r="T150" s="411"/>
      <c r="AT150" s="352" t="s">
        <v>171</v>
      </c>
      <c r="AU150" s="352" t="s">
        <v>90</v>
      </c>
      <c r="AV150" s="350" t="s">
        <v>90</v>
      </c>
      <c r="AW150" s="350" t="s">
        <v>42</v>
      </c>
      <c r="AX150" s="350" t="s">
        <v>82</v>
      </c>
      <c r="AY150" s="352" t="s">
        <v>163</v>
      </c>
    </row>
    <row r="151" spans="2:51" s="355" customFormat="1" ht="13.5">
      <c r="B151" s="356"/>
      <c r="D151" s="346" t="s">
        <v>171</v>
      </c>
      <c r="E151" s="357" t="s">
        <v>5</v>
      </c>
      <c r="F151" s="358" t="s">
        <v>653</v>
      </c>
      <c r="H151" s="359">
        <v>4</v>
      </c>
      <c r="L151" s="356"/>
      <c r="M151" s="412"/>
      <c r="N151" s="413"/>
      <c r="O151" s="413"/>
      <c r="P151" s="413"/>
      <c r="Q151" s="413"/>
      <c r="R151" s="413"/>
      <c r="S151" s="413"/>
      <c r="T151" s="414"/>
      <c r="AT151" s="357" t="s">
        <v>171</v>
      </c>
      <c r="AU151" s="357" t="s">
        <v>90</v>
      </c>
      <c r="AV151" s="355" t="s">
        <v>93</v>
      </c>
      <c r="AW151" s="355" t="s">
        <v>42</v>
      </c>
      <c r="AX151" s="355" t="s">
        <v>82</v>
      </c>
      <c r="AY151" s="357" t="s">
        <v>163</v>
      </c>
    </row>
    <row r="152" spans="2:51" s="344" customFormat="1" ht="13.5">
      <c r="B152" s="345"/>
      <c r="D152" s="346" t="s">
        <v>171</v>
      </c>
      <c r="E152" s="347" t="s">
        <v>5</v>
      </c>
      <c r="F152" s="348" t="s">
        <v>1141</v>
      </c>
      <c r="H152" s="349" t="s">
        <v>5</v>
      </c>
      <c r="L152" s="345"/>
      <c r="M152" s="406"/>
      <c r="N152" s="407"/>
      <c r="O152" s="407"/>
      <c r="P152" s="407"/>
      <c r="Q152" s="407"/>
      <c r="R152" s="407"/>
      <c r="S152" s="407"/>
      <c r="T152" s="408"/>
      <c r="AT152" s="349" t="s">
        <v>171</v>
      </c>
      <c r="AU152" s="349" t="s">
        <v>90</v>
      </c>
      <c r="AV152" s="344" t="s">
        <v>44</v>
      </c>
      <c r="AW152" s="344" t="s">
        <v>42</v>
      </c>
      <c r="AX152" s="344" t="s">
        <v>82</v>
      </c>
      <c r="AY152" s="349" t="s">
        <v>163</v>
      </c>
    </row>
    <row r="153" spans="2:51" s="350" customFormat="1" ht="13.5">
      <c r="B153" s="351"/>
      <c r="D153" s="346" t="s">
        <v>171</v>
      </c>
      <c r="E153" s="352" t="s">
        <v>5</v>
      </c>
      <c r="F153" s="353" t="s">
        <v>218</v>
      </c>
      <c r="H153" s="354">
        <v>4</v>
      </c>
      <c r="L153" s="351"/>
      <c r="M153" s="409"/>
      <c r="N153" s="410"/>
      <c r="O153" s="410"/>
      <c r="P153" s="410"/>
      <c r="Q153" s="410"/>
      <c r="R153" s="410"/>
      <c r="S153" s="410"/>
      <c r="T153" s="411"/>
      <c r="AT153" s="352" t="s">
        <v>171</v>
      </c>
      <c r="AU153" s="352" t="s">
        <v>90</v>
      </c>
      <c r="AV153" s="350" t="s">
        <v>90</v>
      </c>
      <c r="AW153" s="350" t="s">
        <v>42</v>
      </c>
      <c r="AX153" s="350" t="s">
        <v>82</v>
      </c>
      <c r="AY153" s="352" t="s">
        <v>163</v>
      </c>
    </row>
    <row r="154" spans="2:51" s="355" customFormat="1" ht="13.5">
      <c r="B154" s="356"/>
      <c r="D154" s="346" t="s">
        <v>171</v>
      </c>
      <c r="E154" s="357" t="s">
        <v>5</v>
      </c>
      <c r="F154" s="358" t="s">
        <v>963</v>
      </c>
      <c r="H154" s="359">
        <v>4</v>
      </c>
      <c r="L154" s="356"/>
      <c r="M154" s="412"/>
      <c r="N154" s="413"/>
      <c r="O154" s="413"/>
      <c r="P154" s="413"/>
      <c r="Q154" s="413"/>
      <c r="R154" s="413"/>
      <c r="S154" s="413"/>
      <c r="T154" s="414"/>
      <c r="AT154" s="357" t="s">
        <v>171</v>
      </c>
      <c r="AU154" s="357" t="s">
        <v>90</v>
      </c>
      <c r="AV154" s="355" t="s">
        <v>93</v>
      </c>
      <c r="AW154" s="355" t="s">
        <v>42</v>
      </c>
      <c r="AX154" s="355" t="s">
        <v>82</v>
      </c>
      <c r="AY154" s="357" t="s">
        <v>163</v>
      </c>
    </row>
    <row r="155" spans="2:51" s="344" customFormat="1" ht="13.5">
      <c r="B155" s="345"/>
      <c r="D155" s="346" t="s">
        <v>171</v>
      </c>
      <c r="E155" s="347" t="s">
        <v>5</v>
      </c>
      <c r="F155" s="348" t="s">
        <v>1142</v>
      </c>
      <c r="H155" s="349" t="s">
        <v>5</v>
      </c>
      <c r="L155" s="345"/>
      <c r="M155" s="406"/>
      <c r="N155" s="407"/>
      <c r="O155" s="407"/>
      <c r="P155" s="407"/>
      <c r="Q155" s="407"/>
      <c r="R155" s="407"/>
      <c r="S155" s="407"/>
      <c r="T155" s="408"/>
      <c r="AT155" s="349" t="s">
        <v>171</v>
      </c>
      <c r="AU155" s="349" t="s">
        <v>90</v>
      </c>
      <c r="AV155" s="344" t="s">
        <v>44</v>
      </c>
      <c r="AW155" s="344" t="s">
        <v>42</v>
      </c>
      <c r="AX155" s="344" t="s">
        <v>82</v>
      </c>
      <c r="AY155" s="349" t="s">
        <v>163</v>
      </c>
    </row>
    <row r="156" spans="2:51" s="350" customFormat="1" ht="13.5">
      <c r="B156" s="351"/>
      <c r="D156" s="346" t="s">
        <v>171</v>
      </c>
      <c r="E156" s="352" t="s">
        <v>5</v>
      </c>
      <c r="F156" s="353" t="s">
        <v>218</v>
      </c>
      <c r="H156" s="354">
        <v>4</v>
      </c>
      <c r="L156" s="351"/>
      <c r="M156" s="409"/>
      <c r="N156" s="410"/>
      <c r="O156" s="410"/>
      <c r="P156" s="410"/>
      <c r="Q156" s="410"/>
      <c r="R156" s="410"/>
      <c r="S156" s="410"/>
      <c r="T156" s="411"/>
      <c r="AT156" s="352" t="s">
        <v>171</v>
      </c>
      <c r="AU156" s="352" t="s">
        <v>90</v>
      </c>
      <c r="AV156" s="350" t="s">
        <v>90</v>
      </c>
      <c r="AW156" s="350" t="s">
        <v>42</v>
      </c>
      <c r="AX156" s="350" t="s">
        <v>82</v>
      </c>
      <c r="AY156" s="352" t="s">
        <v>163</v>
      </c>
    </row>
    <row r="157" spans="2:51" s="355" customFormat="1" ht="13.5">
      <c r="B157" s="356"/>
      <c r="D157" s="346" t="s">
        <v>171</v>
      </c>
      <c r="E157" s="357" t="s">
        <v>5</v>
      </c>
      <c r="F157" s="358" t="s">
        <v>1143</v>
      </c>
      <c r="H157" s="359">
        <v>4</v>
      </c>
      <c r="L157" s="356"/>
      <c r="M157" s="412"/>
      <c r="N157" s="413"/>
      <c r="O157" s="413"/>
      <c r="P157" s="413"/>
      <c r="Q157" s="413"/>
      <c r="R157" s="413"/>
      <c r="S157" s="413"/>
      <c r="T157" s="414"/>
      <c r="AT157" s="357" t="s">
        <v>171</v>
      </c>
      <c r="AU157" s="357" t="s">
        <v>90</v>
      </c>
      <c r="AV157" s="355" t="s">
        <v>93</v>
      </c>
      <c r="AW157" s="355" t="s">
        <v>42</v>
      </c>
      <c r="AX157" s="355" t="s">
        <v>82</v>
      </c>
      <c r="AY157" s="357" t="s">
        <v>163</v>
      </c>
    </row>
    <row r="158" spans="2:51" s="360" customFormat="1" ht="13.5">
      <c r="B158" s="361"/>
      <c r="D158" s="362" t="s">
        <v>171</v>
      </c>
      <c r="E158" s="363" t="s">
        <v>5</v>
      </c>
      <c r="F158" s="364" t="s">
        <v>185</v>
      </c>
      <c r="H158" s="365">
        <v>40</v>
      </c>
      <c r="L158" s="361"/>
      <c r="M158" s="415"/>
      <c r="N158" s="416"/>
      <c r="O158" s="416"/>
      <c r="P158" s="416"/>
      <c r="Q158" s="416"/>
      <c r="R158" s="416"/>
      <c r="S158" s="416"/>
      <c r="T158" s="417"/>
      <c r="AT158" s="418" t="s">
        <v>171</v>
      </c>
      <c r="AU158" s="418" t="s">
        <v>90</v>
      </c>
      <c r="AV158" s="360" t="s">
        <v>96</v>
      </c>
      <c r="AW158" s="360" t="s">
        <v>42</v>
      </c>
      <c r="AX158" s="360" t="s">
        <v>44</v>
      </c>
      <c r="AY158" s="418" t="s">
        <v>163</v>
      </c>
    </row>
    <row r="159" spans="2:65" s="267" customFormat="1" ht="31.5" customHeight="1">
      <c r="B159" s="268"/>
      <c r="C159" s="338" t="s">
        <v>96</v>
      </c>
      <c r="D159" s="338" t="s">
        <v>165</v>
      </c>
      <c r="E159" s="339" t="s">
        <v>219</v>
      </c>
      <c r="F159" s="340" t="s">
        <v>220</v>
      </c>
      <c r="G159" s="341" t="s">
        <v>221</v>
      </c>
      <c r="H159" s="342">
        <v>101</v>
      </c>
      <c r="I159" s="107"/>
      <c r="J159" s="343">
        <f>ROUND(I159*H159,2)</f>
        <v>0</v>
      </c>
      <c r="K159" s="340" t="s">
        <v>169</v>
      </c>
      <c r="L159" s="268"/>
      <c r="M159" s="401" t="s">
        <v>5</v>
      </c>
      <c r="N159" s="402" t="s">
        <v>53</v>
      </c>
      <c r="O159" s="269"/>
      <c r="P159" s="403">
        <f>O159*H159</f>
        <v>0</v>
      </c>
      <c r="Q159" s="403">
        <v>0</v>
      </c>
      <c r="R159" s="403">
        <f>Q159*H159</f>
        <v>0</v>
      </c>
      <c r="S159" s="403">
        <v>0</v>
      </c>
      <c r="T159" s="404">
        <f>S159*H159</f>
        <v>0</v>
      </c>
      <c r="AR159" s="386" t="s">
        <v>96</v>
      </c>
      <c r="AT159" s="386" t="s">
        <v>165</v>
      </c>
      <c r="AU159" s="386" t="s">
        <v>90</v>
      </c>
      <c r="AY159" s="386" t="s">
        <v>163</v>
      </c>
      <c r="BE159" s="405">
        <f>IF(N159="základní",J159,0)</f>
        <v>0</v>
      </c>
      <c r="BF159" s="405">
        <f>IF(N159="snížená",J159,0)</f>
        <v>0</v>
      </c>
      <c r="BG159" s="405">
        <f>IF(N159="zákl. přenesená",J159,0)</f>
        <v>0</v>
      </c>
      <c r="BH159" s="405">
        <f>IF(N159="sníž. přenesená",J159,0)</f>
        <v>0</v>
      </c>
      <c r="BI159" s="405">
        <f>IF(N159="nulová",J159,0)</f>
        <v>0</v>
      </c>
      <c r="BJ159" s="386" t="s">
        <v>44</v>
      </c>
      <c r="BK159" s="405">
        <f>ROUND(I159*H159,2)</f>
        <v>0</v>
      </c>
      <c r="BL159" s="386" t="s">
        <v>96</v>
      </c>
      <c r="BM159" s="386" t="s">
        <v>1155</v>
      </c>
    </row>
    <row r="160" spans="2:47" s="267" customFormat="1" ht="54">
      <c r="B160" s="268"/>
      <c r="D160" s="346" t="s">
        <v>190</v>
      </c>
      <c r="F160" s="366" t="s">
        <v>214</v>
      </c>
      <c r="L160" s="268"/>
      <c r="M160" s="419"/>
      <c r="N160" s="269"/>
      <c r="O160" s="269"/>
      <c r="P160" s="269"/>
      <c r="Q160" s="269"/>
      <c r="R160" s="269"/>
      <c r="S160" s="269"/>
      <c r="T160" s="420"/>
      <c r="AT160" s="386" t="s">
        <v>190</v>
      </c>
      <c r="AU160" s="386" t="s">
        <v>90</v>
      </c>
    </row>
    <row r="161" spans="2:51" s="344" customFormat="1" ht="13.5">
      <c r="B161" s="345"/>
      <c r="D161" s="346" t="s">
        <v>171</v>
      </c>
      <c r="E161" s="347" t="s">
        <v>5</v>
      </c>
      <c r="F161" s="348" t="s">
        <v>172</v>
      </c>
      <c r="H161" s="349" t="s">
        <v>5</v>
      </c>
      <c r="L161" s="345"/>
      <c r="M161" s="406"/>
      <c r="N161" s="407"/>
      <c r="O161" s="407"/>
      <c r="P161" s="407"/>
      <c r="Q161" s="407"/>
      <c r="R161" s="407"/>
      <c r="S161" s="407"/>
      <c r="T161" s="408"/>
      <c r="AT161" s="349" t="s">
        <v>171</v>
      </c>
      <c r="AU161" s="349" t="s">
        <v>90</v>
      </c>
      <c r="AV161" s="344" t="s">
        <v>44</v>
      </c>
      <c r="AW161" s="344" t="s">
        <v>42</v>
      </c>
      <c r="AX161" s="344" t="s">
        <v>82</v>
      </c>
      <c r="AY161" s="349" t="s">
        <v>163</v>
      </c>
    </row>
    <row r="162" spans="2:51" s="344" customFormat="1" ht="13.5">
      <c r="B162" s="345"/>
      <c r="D162" s="346" t="s">
        <v>171</v>
      </c>
      <c r="E162" s="347" t="s">
        <v>5</v>
      </c>
      <c r="F162" s="348" t="s">
        <v>223</v>
      </c>
      <c r="H162" s="349" t="s">
        <v>5</v>
      </c>
      <c r="L162" s="345"/>
      <c r="M162" s="406"/>
      <c r="N162" s="407"/>
      <c r="O162" s="407"/>
      <c r="P162" s="407"/>
      <c r="Q162" s="407"/>
      <c r="R162" s="407"/>
      <c r="S162" s="407"/>
      <c r="T162" s="408"/>
      <c r="AT162" s="349" t="s">
        <v>171</v>
      </c>
      <c r="AU162" s="349" t="s">
        <v>90</v>
      </c>
      <c r="AV162" s="344" t="s">
        <v>44</v>
      </c>
      <c r="AW162" s="344" t="s">
        <v>42</v>
      </c>
      <c r="AX162" s="344" t="s">
        <v>82</v>
      </c>
      <c r="AY162" s="349" t="s">
        <v>163</v>
      </c>
    </row>
    <row r="163" spans="2:51" s="350" customFormat="1" ht="13.5">
      <c r="B163" s="351"/>
      <c r="D163" s="346" t="s">
        <v>171</v>
      </c>
      <c r="E163" s="352" t="s">
        <v>5</v>
      </c>
      <c r="F163" s="353" t="s">
        <v>1156</v>
      </c>
      <c r="H163" s="354">
        <v>9.68</v>
      </c>
      <c r="L163" s="351"/>
      <c r="M163" s="409"/>
      <c r="N163" s="410"/>
      <c r="O163" s="410"/>
      <c r="P163" s="410"/>
      <c r="Q163" s="410"/>
      <c r="R163" s="410"/>
      <c r="S163" s="410"/>
      <c r="T163" s="411"/>
      <c r="AT163" s="352" t="s">
        <v>171</v>
      </c>
      <c r="AU163" s="352" t="s">
        <v>90</v>
      </c>
      <c r="AV163" s="350" t="s">
        <v>90</v>
      </c>
      <c r="AW163" s="350" t="s">
        <v>42</v>
      </c>
      <c r="AX163" s="350" t="s">
        <v>82</v>
      </c>
      <c r="AY163" s="352" t="s">
        <v>163</v>
      </c>
    </row>
    <row r="164" spans="2:51" s="350" customFormat="1" ht="13.5">
      <c r="B164" s="351"/>
      <c r="D164" s="346" t="s">
        <v>171</v>
      </c>
      <c r="E164" s="352" t="s">
        <v>5</v>
      </c>
      <c r="F164" s="353" t="s">
        <v>1157</v>
      </c>
      <c r="H164" s="354">
        <v>9.68</v>
      </c>
      <c r="L164" s="351"/>
      <c r="M164" s="409"/>
      <c r="N164" s="410"/>
      <c r="O164" s="410"/>
      <c r="P164" s="410"/>
      <c r="Q164" s="410"/>
      <c r="R164" s="410"/>
      <c r="S164" s="410"/>
      <c r="T164" s="411"/>
      <c r="AT164" s="352" t="s">
        <v>171</v>
      </c>
      <c r="AU164" s="352" t="s">
        <v>90</v>
      </c>
      <c r="AV164" s="350" t="s">
        <v>90</v>
      </c>
      <c r="AW164" s="350" t="s">
        <v>42</v>
      </c>
      <c r="AX164" s="350" t="s">
        <v>82</v>
      </c>
      <c r="AY164" s="352" t="s">
        <v>163</v>
      </c>
    </row>
    <row r="165" spans="2:51" s="350" customFormat="1" ht="13.5">
      <c r="B165" s="351"/>
      <c r="D165" s="346" t="s">
        <v>171</v>
      </c>
      <c r="E165" s="352" t="s">
        <v>5</v>
      </c>
      <c r="F165" s="353" t="s">
        <v>1158</v>
      </c>
      <c r="H165" s="354">
        <v>9.68</v>
      </c>
      <c r="L165" s="351"/>
      <c r="M165" s="409"/>
      <c r="N165" s="410"/>
      <c r="O165" s="410"/>
      <c r="P165" s="410"/>
      <c r="Q165" s="410"/>
      <c r="R165" s="410"/>
      <c r="S165" s="410"/>
      <c r="T165" s="411"/>
      <c r="AT165" s="352" t="s">
        <v>171</v>
      </c>
      <c r="AU165" s="352" t="s">
        <v>90</v>
      </c>
      <c r="AV165" s="350" t="s">
        <v>90</v>
      </c>
      <c r="AW165" s="350" t="s">
        <v>42</v>
      </c>
      <c r="AX165" s="350" t="s">
        <v>82</v>
      </c>
      <c r="AY165" s="352" t="s">
        <v>163</v>
      </c>
    </row>
    <row r="166" spans="2:51" s="350" customFormat="1" ht="13.5">
      <c r="B166" s="351"/>
      <c r="D166" s="346" t="s">
        <v>171</v>
      </c>
      <c r="E166" s="352" t="s">
        <v>5</v>
      </c>
      <c r="F166" s="353" t="s">
        <v>1159</v>
      </c>
      <c r="H166" s="354">
        <v>9.68</v>
      </c>
      <c r="L166" s="351"/>
      <c r="M166" s="409"/>
      <c r="N166" s="410"/>
      <c r="O166" s="410"/>
      <c r="P166" s="410"/>
      <c r="Q166" s="410"/>
      <c r="R166" s="410"/>
      <c r="S166" s="410"/>
      <c r="T166" s="411"/>
      <c r="AT166" s="352" t="s">
        <v>171</v>
      </c>
      <c r="AU166" s="352" t="s">
        <v>90</v>
      </c>
      <c r="AV166" s="350" t="s">
        <v>90</v>
      </c>
      <c r="AW166" s="350" t="s">
        <v>42</v>
      </c>
      <c r="AX166" s="350" t="s">
        <v>82</v>
      </c>
      <c r="AY166" s="352" t="s">
        <v>163</v>
      </c>
    </row>
    <row r="167" spans="2:51" s="355" customFormat="1" ht="13.5">
      <c r="B167" s="356"/>
      <c r="D167" s="346" t="s">
        <v>171</v>
      </c>
      <c r="E167" s="357" t="s">
        <v>5</v>
      </c>
      <c r="F167" s="358" t="s">
        <v>176</v>
      </c>
      <c r="H167" s="359">
        <v>38.72</v>
      </c>
      <c r="L167" s="356"/>
      <c r="M167" s="412"/>
      <c r="N167" s="413"/>
      <c r="O167" s="413"/>
      <c r="P167" s="413"/>
      <c r="Q167" s="413"/>
      <c r="R167" s="413"/>
      <c r="S167" s="413"/>
      <c r="T167" s="414"/>
      <c r="AT167" s="357" t="s">
        <v>171</v>
      </c>
      <c r="AU167" s="357" t="s">
        <v>90</v>
      </c>
      <c r="AV167" s="355" t="s">
        <v>93</v>
      </c>
      <c r="AW167" s="355" t="s">
        <v>42</v>
      </c>
      <c r="AX167" s="355" t="s">
        <v>82</v>
      </c>
      <c r="AY167" s="357" t="s">
        <v>163</v>
      </c>
    </row>
    <row r="168" spans="2:51" s="350" customFormat="1" ht="13.5">
      <c r="B168" s="351"/>
      <c r="D168" s="346" t="s">
        <v>171</v>
      </c>
      <c r="E168" s="352" t="s">
        <v>5</v>
      </c>
      <c r="F168" s="353" t="s">
        <v>1160</v>
      </c>
      <c r="H168" s="354">
        <v>10.38</v>
      </c>
      <c r="L168" s="351"/>
      <c r="M168" s="409"/>
      <c r="N168" s="410"/>
      <c r="O168" s="410"/>
      <c r="P168" s="410"/>
      <c r="Q168" s="410"/>
      <c r="R168" s="410"/>
      <c r="S168" s="410"/>
      <c r="T168" s="411"/>
      <c r="AT168" s="352" t="s">
        <v>171</v>
      </c>
      <c r="AU168" s="352" t="s">
        <v>90</v>
      </c>
      <c r="AV168" s="350" t="s">
        <v>90</v>
      </c>
      <c r="AW168" s="350" t="s">
        <v>42</v>
      </c>
      <c r="AX168" s="350" t="s">
        <v>82</v>
      </c>
      <c r="AY168" s="352" t="s">
        <v>163</v>
      </c>
    </row>
    <row r="169" spans="2:51" s="355" customFormat="1" ht="13.5">
      <c r="B169" s="356"/>
      <c r="D169" s="346" t="s">
        <v>171</v>
      </c>
      <c r="E169" s="357" t="s">
        <v>5</v>
      </c>
      <c r="F169" s="358" t="s">
        <v>179</v>
      </c>
      <c r="H169" s="359">
        <v>10.38</v>
      </c>
      <c r="L169" s="356"/>
      <c r="M169" s="412"/>
      <c r="N169" s="413"/>
      <c r="O169" s="413"/>
      <c r="P169" s="413"/>
      <c r="Q169" s="413"/>
      <c r="R169" s="413"/>
      <c r="S169" s="413"/>
      <c r="T169" s="414"/>
      <c r="AT169" s="357" t="s">
        <v>171</v>
      </c>
      <c r="AU169" s="357" t="s">
        <v>90</v>
      </c>
      <c r="AV169" s="355" t="s">
        <v>93</v>
      </c>
      <c r="AW169" s="355" t="s">
        <v>42</v>
      </c>
      <c r="AX169" s="355" t="s">
        <v>82</v>
      </c>
      <c r="AY169" s="357" t="s">
        <v>163</v>
      </c>
    </row>
    <row r="170" spans="2:51" s="350" customFormat="1" ht="13.5">
      <c r="B170" s="351"/>
      <c r="D170" s="346" t="s">
        <v>171</v>
      </c>
      <c r="E170" s="352" t="s">
        <v>5</v>
      </c>
      <c r="F170" s="353" t="s">
        <v>1161</v>
      </c>
      <c r="H170" s="354">
        <v>10.38</v>
      </c>
      <c r="L170" s="351"/>
      <c r="M170" s="409"/>
      <c r="N170" s="410"/>
      <c r="O170" s="410"/>
      <c r="P170" s="410"/>
      <c r="Q170" s="410"/>
      <c r="R170" s="410"/>
      <c r="S170" s="410"/>
      <c r="T170" s="411"/>
      <c r="AT170" s="352" t="s">
        <v>171</v>
      </c>
      <c r="AU170" s="352" t="s">
        <v>90</v>
      </c>
      <c r="AV170" s="350" t="s">
        <v>90</v>
      </c>
      <c r="AW170" s="350" t="s">
        <v>42</v>
      </c>
      <c r="AX170" s="350" t="s">
        <v>82</v>
      </c>
      <c r="AY170" s="352" t="s">
        <v>163</v>
      </c>
    </row>
    <row r="171" spans="2:51" s="350" customFormat="1" ht="13.5">
      <c r="B171" s="351"/>
      <c r="D171" s="346" t="s">
        <v>171</v>
      </c>
      <c r="E171" s="352" t="s">
        <v>5</v>
      </c>
      <c r="F171" s="353" t="s">
        <v>991</v>
      </c>
      <c r="H171" s="354">
        <v>10.38</v>
      </c>
      <c r="L171" s="351"/>
      <c r="M171" s="409"/>
      <c r="N171" s="410"/>
      <c r="O171" s="410"/>
      <c r="P171" s="410"/>
      <c r="Q171" s="410"/>
      <c r="R171" s="410"/>
      <c r="S171" s="410"/>
      <c r="T171" s="411"/>
      <c r="AT171" s="352" t="s">
        <v>171</v>
      </c>
      <c r="AU171" s="352" t="s">
        <v>90</v>
      </c>
      <c r="AV171" s="350" t="s">
        <v>90</v>
      </c>
      <c r="AW171" s="350" t="s">
        <v>42</v>
      </c>
      <c r="AX171" s="350" t="s">
        <v>82</v>
      </c>
      <c r="AY171" s="352" t="s">
        <v>163</v>
      </c>
    </row>
    <row r="172" spans="2:51" s="355" customFormat="1" ht="13.5">
      <c r="B172" s="356"/>
      <c r="D172" s="346" t="s">
        <v>171</v>
      </c>
      <c r="E172" s="357" t="s">
        <v>5</v>
      </c>
      <c r="F172" s="358" t="s">
        <v>181</v>
      </c>
      <c r="H172" s="359">
        <v>20.76</v>
      </c>
      <c r="L172" s="356"/>
      <c r="M172" s="412"/>
      <c r="N172" s="413"/>
      <c r="O172" s="413"/>
      <c r="P172" s="413"/>
      <c r="Q172" s="413"/>
      <c r="R172" s="413"/>
      <c r="S172" s="413"/>
      <c r="T172" s="414"/>
      <c r="AT172" s="357" t="s">
        <v>171</v>
      </c>
      <c r="AU172" s="357" t="s">
        <v>90</v>
      </c>
      <c r="AV172" s="355" t="s">
        <v>93</v>
      </c>
      <c r="AW172" s="355" t="s">
        <v>42</v>
      </c>
      <c r="AX172" s="355" t="s">
        <v>82</v>
      </c>
      <c r="AY172" s="357" t="s">
        <v>163</v>
      </c>
    </row>
    <row r="173" spans="2:51" s="350" customFormat="1" ht="13.5">
      <c r="B173" s="351"/>
      <c r="D173" s="346" t="s">
        <v>171</v>
      </c>
      <c r="E173" s="352" t="s">
        <v>5</v>
      </c>
      <c r="F173" s="353" t="s">
        <v>1162</v>
      </c>
      <c r="H173" s="354">
        <v>10.38</v>
      </c>
      <c r="L173" s="351"/>
      <c r="M173" s="409"/>
      <c r="N173" s="410"/>
      <c r="O173" s="410"/>
      <c r="P173" s="410"/>
      <c r="Q173" s="410"/>
      <c r="R173" s="410"/>
      <c r="S173" s="410"/>
      <c r="T173" s="411"/>
      <c r="AT173" s="352" t="s">
        <v>171</v>
      </c>
      <c r="AU173" s="352" t="s">
        <v>90</v>
      </c>
      <c r="AV173" s="350" t="s">
        <v>90</v>
      </c>
      <c r="AW173" s="350" t="s">
        <v>42</v>
      </c>
      <c r="AX173" s="350" t="s">
        <v>82</v>
      </c>
      <c r="AY173" s="352" t="s">
        <v>163</v>
      </c>
    </row>
    <row r="174" spans="2:51" s="355" customFormat="1" ht="13.5">
      <c r="B174" s="356"/>
      <c r="D174" s="346" t="s">
        <v>171</v>
      </c>
      <c r="E174" s="357" t="s">
        <v>5</v>
      </c>
      <c r="F174" s="358" t="s">
        <v>653</v>
      </c>
      <c r="H174" s="359">
        <v>10.38</v>
      </c>
      <c r="L174" s="356"/>
      <c r="M174" s="412"/>
      <c r="N174" s="413"/>
      <c r="O174" s="413"/>
      <c r="P174" s="413"/>
      <c r="Q174" s="413"/>
      <c r="R174" s="413"/>
      <c r="S174" s="413"/>
      <c r="T174" s="414"/>
      <c r="AT174" s="357" t="s">
        <v>171</v>
      </c>
      <c r="AU174" s="357" t="s">
        <v>90</v>
      </c>
      <c r="AV174" s="355" t="s">
        <v>93</v>
      </c>
      <c r="AW174" s="355" t="s">
        <v>42</v>
      </c>
      <c r="AX174" s="355" t="s">
        <v>82</v>
      </c>
      <c r="AY174" s="357" t="s">
        <v>163</v>
      </c>
    </row>
    <row r="175" spans="2:51" s="350" customFormat="1" ht="13.5">
      <c r="B175" s="351"/>
      <c r="D175" s="346" t="s">
        <v>171</v>
      </c>
      <c r="E175" s="352" t="s">
        <v>5</v>
      </c>
      <c r="F175" s="353" t="s">
        <v>1163</v>
      </c>
      <c r="H175" s="354">
        <v>10.38</v>
      </c>
      <c r="L175" s="351"/>
      <c r="M175" s="409"/>
      <c r="N175" s="410"/>
      <c r="O175" s="410"/>
      <c r="P175" s="410"/>
      <c r="Q175" s="410"/>
      <c r="R175" s="410"/>
      <c r="S175" s="410"/>
      <c r="T175" s="411"/>
      <c r="AT175" s="352" t="s">
        <v>171</v>
      </c>
      <c r="AU175" s="352" t="s">
        <v>90</v>
      </c>
      <c r="AV175" s="350" t="s">
        <v>90</v>
      </c>
      <c r="AW175" s="350" t="s">
        <v>42</v>
      </c>
      <c r="AX175" s="350" t="s">
        <v>82</v>
      </c>
      <c r="AY175" s="352" t="s">
        <v>163</v>
      </c>
    </row>
    <row r="176" spans="2:51" s="355" customFormat="1" ht="13.5">
      <c r="B176" s="356"/>
      <c r="D176" s="346" t="s">
        <v>171</v>
      </c>
      <c r="E176" s="357" t="s">
        <v>5</v>
      </c>
      <c r="F176" s="358" t="s">
        <v>963</v>
      </c>
      <c r="H176" s="359">
        <v>10.38</v>
      </c>
      <c r="L176" s="356"/>
      <c r="M176" s="412"/>
      <c r="N176" s="413"/>
      <c r="O176" s="413"/>
      <c r="P176" s="413"/>
      <c r="Q176" s="413"/>
      <c r="R176" s="413"/>
      <c r="S176" s="413"/>
      <c r="T176" s="414"/>
      <c r="AT176" s="357" t="s">
        <v>171</v>
      </c>
      <c r="AU176" s="357" t="s">
        <v>90</v>
      </c>
      <c r="AV176" s="355" t="s">
        <v>93</v>
      </c>
      <c r="AW176" s="355" t="s">
        <v>42</v>
      </c>
      <c r="AX176" s="355" t="s">
        <v>82</v>
      </c>
      <c r="AY176" s="357" t="s">
        <v>163</v>
      </c>
    </row>
    <row r="177" spans="2:51" s="350" customFormat="1" ht="13.5">
      <c r="B177" s="351"/>
      <c r="D177" s="346" t="s">
        <v>171</v>
      </c>
      <c r="E177" s="352" t="s">
        <v>5</v>
      </c>
      <c r="F177" s="353" t="s">
        <v>1164</v>
      </c>
      <c r="H177" s="354">
        <v>10.38</v>
      </c>
      <c r="L177" s="351"/>
      <c r="M177" s="409"/>
      <c r="N177" s="410"/>
      <c r="O177" s="410"/>
      <c r="P177" s="410"/>
      <c r="Q177" s="410"/>
      <c r="R177" s="410"/>
      <c r="S177" s="410"/>
      <c r="T177" s="411"/>
      <c r="AT177" s="352" t="s">
        <v>171</v>
      </c>
      <c r="AU177" s="352" t="s">
        <v>90</v>
      </c>
      <c r="AV177" s="350" t="s">
        <v>90</v>
      </c>
      <c r="AW177" s="350" t="s">
        <v>42</v>
      </c>
      <c r="AX177" s="350" t="s">
        <v>82</v>
      </c>
      <c r="AY177" s="352" t="s">
        <v>163</v>
      </c>
    </row>
    <row r="178" spans="2:51" s="355" customFormat="1" ht="13.5">
      <c r="B178" s="356"/>
      <c r="D178" s="346" t="s">
        <v>171</v>
      </c>
      <c r="E178" s="357" t="s">
        <v>5</v>
      </c>
      <c r="F178" s="358" t="s">
        <v>1143</v>
      </c>
      <c r="H178" s="359">
        <v>10.38</v>
      </c>
      <c r="L178" s="356"/>
      <c r="M178" s="412"/>
      <c r="N178" s="413"/>
      <c r="O178" s="413"/>
      <c r="P178" s="413"/>
      <c r="Q178" s="413"/>
      <c r="R178" s="413"/>
      <c r="S178" s="413"/>
      <c r="T178" s="414"/>
      <c r="AT178" s="357" t="s">
        <v>171</v>
      </c>
      <c r="AU178" s="357" t="s">
        <v>90</v>
      </c>
      <c r="AV178" s="355" t="s">
        <v>93</v>
      </c>
      <c r="AW178" s="355" t="s">
        <v>42</v>
      </c>
      <c r="AX178" s="355" t="s">
        <v>82</v>
      </c>
      <c r="AY178" s="357" t="s">
        <v>163</v>
      </c>
    </row>
    <row r="179" spans="2:51" s="360" customFormat="1" ht="13.5">
      <c r="B179" s="361"/>
      <c r="D179" s="362" t="s">
        <v>171</v>
      </c>
      <c r="E179" s="363" t="s">
        <v>5</v>
      </c>
      <c r="F179" s="364" t="s">
        <v>185</v>
      </c>
      <c r="H179" s="365">
        <v>101</v>
      </c>
      <c r="L179" s="361"/>
      <c r="M179" s="415"/>
      <c r="N179" s="416"/>
      <c r="O179" s="416"/>
      <c r="P179" s="416"/>
      <c r="Q179" s="416"/>
      <c r="R179" s="416"/>
      <c r="S179" s="416"/>
      <c r="T179" s="417"/>
      <c r="AT179" s="418" t="s">
        <v>171</v>
      </c>
      <c r="AU179" s="418" t="s">
        <v>90</v>
      </c>
      <c r="AV179" s="360" t="s">
        <v>96</v>
      </c>
      <c r="AW179" s="360" t="s">
        <v>42</v>
      </c>
      <c r="AX179" s="360" t="s">
        <v>44</v>
      </c>
      <c r="AY179" s="418" t="s">
        <v>163</v>
      </c>
    </row>
    <row r="180" spans="2:65" s="267" customFormat="1" ht="22.5" customHeight="1">
      <c r="B180" s="268"/>
      <c r="C180" s="338" t="s">
        <v>99</v>
      </c>
      <c r="D180" s="338" t="s">
        <v>165</v>
      </c>
      <c r="E180" s="339" t="s">
        <v>242</v>
      </c>
      <c r="F180" s="340" t="s">
        <v>243</v>
      </c>
      <c r="G180" s="341" t="s">
        <v>221</v>
      </c>
      <c r="H180" s="342">
        <v>101</v>
      </c>
      <c r="I180" s="107"/>
      <c r="J180" s="343">
        <f>ROUND(I180*H180,2)</f>
        <v>0</v>
      </c>
      <c r="K180" s="340" t="s">
        <v>169</v>
      </c>
      <c r="L180" s="268"/>
      <c r="M180" s="401" t="s">
        <v>5</v>
      </c>
      <c r="N180" s="402" t="s">
        <v>53</v>
      </c>
      <c r="O180" s="269"/>
      <c r="P180" s="403">
        <f>O180*H180</f>
        <v>0</v>
      </c>
      <c r="Q180" s="403">
        <v>0.0015</v>
      </c>
      <c r="R180" s="403">
        <f>Q180*H180</f>
        <v>0.1515</v>
      </c>
      <c r="S180" s="403">
        <v>0</v>
      </c>
      <c r="T180" s="404">
        <f>S180*H180</f>
        <v>0</v>
      </c>
      <c r="AR180" s="386" t="s">
        <v>96</v>
      </c>
      <c r="AT180" s="386" t="s">
        <v>165</v>
      </c>
      <c r="AU180" s="386" t="s">
        <v>90</v>
      </c>
      <c r="AY180" s="386" t="s">
        <v>163</v>
      </c>
      <c r="BE180" s="405">
        <f>IF(N180="základní",J180,0)</f>
        <v>0</v>
      </c>
      <c r="BF180" s="405">
        <f>IF(N180="snížená",J180,0)</f>
        <v>0</v>
      </c>
      <c r="BG180" s="405">
        <f>IF(N180="zákl. přenesená",J180,0)</f>
        <v>0</v>
      </c>
      <c r="BH180" s="405">
        <f>IF(N180="sníž. přenesená",J180,0)</f>
        <v>0</v>
      </c>
      <c r="BI180" s="405">
        <f>IF(N180="nulová",J180,0)</f>
        <v>0</v>
      </c>
      <c r="BJ180" s="386" t="s">
        <v>44</v>
      </c>
      <c r="BK180" s="405">
        <f>ROUND(I180*H180,2)</f>
        <v>0</v>
      </c>
      <c r="BL180" s="386" t="s">
        <v>96</v>
      </c>
      <c r="BM180" s="386" t="s">
        <v>1165</v>
      </c>
    </row>
    <row r="181" spans="2:47" s="267" customFormat="1" ht="54">
      <c r="B181" s="268"/>
      <c r="D181" s="346" t="s">
        <v>190</v>
      </c>
      <c r="F181" s="366" t="s">
        <v>245</v>
      </c>
      <c r="L181" s="268"/>
      <c r="M181" s="419"/>
      <c r="N181" s="269"/>
      <c r="O181" s="269"/>
      <c r="P181" s="269"/>
      <c r="Q181" s="269"/>
      <c r="R181" s="269"/>
      <c r="S181" s="269"/>
      <c r="T181" s="420"/>
      <c r="AT181" s="386" t="s">
        <v>190</v>
      </c>
      <c r="AU181" s="386" t="s">
        <v>90</v>
      </c>
    </row>
    <row r="182" spans="2:51" s="344" customFormat="1" ht="13.5">
      <c r="B182" s="345"/>
      <c r="D182" s="346" t="s">
        <v>171</v>
      </c>
      <c r="E182" s="347" t="s">
        <v>5</v>
      </c>
      <c r="F182" s="348" t="s">
        <v>172</v>
      </c>
      <c r="H182" s="349" t="s">
        <v>5</v>
      </c>
      <c r="L182" s="345"/>
      <c r="M182" s="406"/>
      <c r="N182" s="407"/>
      <c r="O182" s="407"/>
      <c r="P182" s="407"/>
      <c r="Q182" s="407"/>
      <c r="R182" s="407"/>
      <c r="S182" s="407"/>
      <c r="T182" s="408"/>
      <c r="AT182" s="349" t="s">
        <v>171</v>
      </c>
      <c r="AU182" s="349" t="s">
        <v>90</v>
      </c>
      <c r="AV182" s="344" t="s">
        <v>44</v>
      </c>
      <c r="AW182" s="344" t="s">
        <v>42</v>
      </c>
      <c r="AX182" s="344" t="s">
        <v>82</v>
      </c>
      <c r="AY182" s="349" t="s">
        <v>163</v>
      </c>
    </row>
    <row r="183" spans="2:51" s="344" customFormat="1" ht="13.5">
      <c r="B183" s="345"/>
      <c r="D183" s="346" t="s">
        <v>171</v>
      </c>
      <c r="E183" s="347" t="s">
        <v>5</v>
      </c>
      <c r="F183" s="348" t="s">
        <v>223</v>
      </c>
      <c r="H183" s="349" t="s">
        <v>5</v>
      </c>
      <c r="L183" s="345"/>
      <c r="M183" s="406"/>
      <c r="N183" s="407"/>
      <c r="O183" s="407"/>
      <c r="P183" s="407"/>
      <c r="Q183" s="407"/>
      <c r="R183" s="407"/>
      <c r="S183" s="407"/>
      <c r="T183" s="408"/>
      <c r="AT183" s="349" t="s">
        <v>171</v>
      </c>
      <c r="AU183" s="349" t="s">
        <v>90</v>
      </c>
      <c r="AV183" s="344" t="s">
        <v>44</v>
      </c>
      <c r="AW183" s="344" t="s">
        <v>42</v>
      </c>
      <c r="AX183" s="344" t="s">
        <v>82</v>
      </c>
      <c r="AY183" s="349" t="s">
        <v>163</v>
      </c>
    </row>
    <row r="184" spans="2:51" s="350" customFormat="1" ht="13.5">
      <c r="B184" s="351"/>
      <c r="D184" s="346" t="s">
        <v>171</v>
      </c>
      <c r="E184" s="352" t="s">
        <v>5</v>
      </c>
      <c r="F184" s="353" t="s">
        <v>1156</v>
      </c>
      <c r="H184" s="354">
        <v>9.68</v>
      </c>
      <c r="L184" s="351"/>
      <c r="M184" s="409"/>
      <c r="N184" s="410"/>
      <c r="O184" s="410"/>
      <c r="P184" s="410"/>
      <c r="Q184" s="410"/>
      <c r="R184" s="410"/>
      <c r="S184" s="410"/>
      <c r="T184" s="411"/>
      <c r="AT184" s="352" t="s">
        <v>171</v>
      </c>
      <c r="AU184" s="352" t="s">
        <v>90</v>
      </c>
      <c r="AV184" s="350" t="s">
        <v>90</v>
      </c>
      <c r="AW184" s="350" t="s">
        <v>42</v>
      </c>
      <c r="AX184" s="350" t="s">
        <v>82</v>
      </c>
      <c r="AY184" s="352" t="s">
        <v>163</v>
      </c>
    </row>
    <row r="185" spans="2:51" s="350" customFormat="1" ht="13.5">
      <c r="B185" s="351"/>
      <c r="D185" s="346" t="s">
        <v>171</v>
      </c>
      <c r="E185" s="352" t="s">
        <v>5</v>
      </c>
      <c r="F185" s="353" t="s">
        <v>1157</v>
      </c>
      <c r="H185" s="354">
        <v>9.68</v>
      </c>
      <c r="L185" s="351"/>
      <c r="M185" s="409"/>
      <c r="N185" s="410"/>
      <c r="O185" s="410"/>
      <c r="P185" s="410"/>
      <c r="Q185" s="410"/>
      <c r="R185" s="410"/>
      <c r="S185" s="410"/>
      <c r="T185" s="411"/>
      <c r="AT185" s="352" t="s">
        <v>171</v>
      </c>
      <c r="AU185" s="352" t="s">
        <v>90</v>
      </c>
      <c r="AV185" s="350" t="s">
        <v>90</v>
      </c>
      <c r="AW185" s="350" t="s">
        <v>42</v>
      </c>
      <c r="AX185" s="350" t="s">
        <v>82</v>
      </c>
      <c r="AY185" s="352" t="s">
        <v>163</v>
      </c>
    </row>
    <row r="186" spans="2:51" s="350" customFormat="1" ht="13.5">
      <c r="B186" s="351"/>
      <c r="D186" s="346" t="s">
        <v>171</v>
      </c>
      <c r="E186" s="352" t="s">
        <v>5</v>
      </c>
      <c r="F186" s="353" t="s">
        <v>1158</v>
      </c>
      <c r="H186" s="354">
        <v>9.68</v>
      </c>
      <c r="L186" s="351"/>
      <c r="M186" s="409"/>
      <c r="N186" s="410"/>
      <c r="O186" s="410"/>
      <c r="P186" s="410"/>
      <c r="Q186" s="410"/>
      <c r="R186" s="410"/>
      <c r="S186" s="410"/>
      <c r="T186" s="411"/>
      <c r="AT186" s="352" t="s">
        <v>171</v>
      </c>
      <c r="AU186" s="352" t="s">
        <v>90</v>
      </c>
      <c r="AV186" s="350" t="s">
        <v>90</v>
      </c>
      <c r="AW186" s="350" t="s">
        <v>42</v>
      </c>
      <c r="AX186" s="350" t="s">
        <v>82</v>
      </c>
      <c r="AY186" s="352" t="s">
        <v>163</v>
      </c>
    </row>
    <row r="187" spans="2:51" s="350" customFormat="1" ht="13.5">
      <c r="B187" s="351"/>
      <c r="D187" s="346" t="s">
        <v>171</v>
      </c>
      <c r="E187" s="352" t="s">
        <v>5</v>
      </c>
      <c r="F187" s="353" t="s">
        <v>1159</v>
      </c>
      <c r="H187" s="354">
        <v>9.68</v>
      </c>
      <c r="L187" s="351"/>
      <c r="M187" s="409"/>
      <c r="N187" s="410"/>
      <c r="O187" s="410"/>
      <c r="P187" s="410"/>
      <c r="Q187" s="410"/>
      <c r="R187" s="410"/>
      <c r="S187" s="410"/>
      <c r="T187" s="411"/>
      <c r="AT187" s="352" t="s">
        <v>171</v>
      </c>
      <c r="AU187" s="352" t="s">
        <v>90</v>
      </c>
      <c r="AV187" s="350" t="s">
        <v>90</v>
      </c>
      <c r="AW187" s="350" t="s">
        <v>42</v>
      </c>
      <c r="AX187" s="350" t="s">
        <v>82</v>
      </c>
      <c r="AY187" s="352" t="s">
        <v>163</v>
      </c>
    </row>
    <row r="188" spans="2:51" s="355" customFormat="1" ht="13.5">
      <c r="B188" s="356"/>
      <c r="D188" s="346" t="s">
        <v>171</v>
      </c>
      <c r="E188" s="357" t="s">
        <v>5</v>
      </c>
      <c r="F188" s="358" t="s">
        <v>176</v>
      </c>
      <c r="H188" s="359">
        <v>38.72</v>
      </c>
      <c r="L188" s="356"/>
      <c r="M188" s="412"/>
      <c r="N188" s="413"/>
      <c r="O188" s="413"/>
      <c r="P188" s="413"/>
      <c r="Q188" s="413"/>
      <c r="R188" s="413"/>
      <c r="S188" s="413"/>
      <c r="T188" s="414"/>
      <c r="AT188" s="357" t="s">
        <v>171</v>
      </c>
      <c r="AU188" s="357" t="s">
        <v>90</v>
      </c>
      <c r="AV188" s="355" t="s">
        <v>93</v>
      </c>
      <c r="AW188" s="355" t="s">
        <v>42</v>
      </c>
      <c r="AX188" s="355" t="s">
        <v>82</v>
      </c>
      <c r="AY188" s="357" t="s">
        <v>163</v>
      </c>
    </row>
    <row r="189" spans="2:51" s="350" customFormat="1" ht="13.5">
      <c r="B189" s="351"/>
      <c r="D189" s="346" t="s">
        <v>171</v>
      </c>
      <c r="E189" s="352" t="s">
        <v>5</v>
      </c>
      <c r="F189" s="353" t="s">
        <v>1160</v>
      </c>
      <c r="H189" s="354">
        <v>10.38</v>
      </c>
      <c r="L189" s="351"/>
      <c r="M189" s="409"/>
      <c r="N189" s="410"/>
      <c r="O189" s="410"/>
      <c r="P189" s="410"/>
      <c r="Q189" s="410"/>
      <c r="R189" s="410"/>
      <c r="S189" s="410"/>
      <c r="T189" s="411"/>
      <c r="AT189" s="352" t="s">
        <v>171</v>
      </c>
      <c r="AU189" s="352" t="s">
        <v>90</v>
      </c>
      <c r="AV189" s="350" t="s">
        <v>90</v>
      </c>
      <c r="AW189" s="350" t="s">
        <v>42</v>
      </c>
      <c r="AX189" s="350" t="s">
        <v>82</v>
      </c>
      <c r="AY189" s="352" t="s">
        <v>163</v>
      </c>
    </row>
    <row r="190" spans="2:51" s="355" customFormat="1" ht="13.5">
      <c r="B190" s="356"/>
      <c r="D190" s="346" t="s">
        <v>171</v>
      </c>
      <c r="E190" s="357" t="s">
        <v>5</v>
      </c>
      <c r="F190" s="358" t="s">
        <v>179</v>
      </c>
      <c r="H190" s="359">
        <v>10.38</v>
      </c>
      <c r="L190" s="356"/>
      <c r="M190" s="412"/>
      <c r="N190" s="413"/>
      <c r="O190" s="413"/>
      <c r="P190" s="413"/>
      <c r="Q190" s="413"/>
      <c r="R190" s="413"/>
      <c r="S190" s="413"/>
      <c r="T190" s="414"/>
      <c r="AT190" s="357" t="s">
        <v>171</v>
      </c>
      <c r="AU190" s="357" t="s">
        <v>90</v>
      </c>
      <c r="AV190" s="355" t="s">
        <v>93</v>
      </c>
      <c r="AW190" s="355" t="s">
        <v>42</v>
      </c>
      <c r="AX190" s="355" t="s">
        <v>82</v>
      </c>
      <c r="AY190" s="357" t="s">
        <v>163</v>
      </c>
    </row>
    <row r="191" spans="2:51" s="350" customFormat="1" ht="13.5">
      <c r="B191" s="351"/>
      <c r="D191" s="346" t="s">
        <v>171</v>
      </c>
      <c r="E191" s="352" t="s">
        <v>5</v>
      </c>
      <c r="F191" s="353" t="s">
        <v>1161</v>
      </c>
      <c r="H191" s="354">
        <v>10.38</v>
      </c>
      <c r="L191" s="351"/>
      <c r="M191" s="409"/>
      <c r="N191" s="410"/>
      <c r="O191" s="410"/>
      <c r="P191" s="410"/>
      <c r="Q191" s="410"/>
      <c r="R191" s="410"/>
      <c r="S191" s="410"/>
      <c r="T191" s="411"/>
      <c r="AT191" s="352" t="s">
        <v>171</v>
      </c>
      <c r="AU191" s="352" t="s">
        <v>90</v>
      </c>
      <c r="AV191" s="350" t="s">
        <v>90</v>
      </c>
      <c r="AW191" s="350" t="s">
        <v>42</v>
      </c>
      <c r="AX191" s="350" t="s">
        <v>82</v>
      </c>
      <c r="AY191" s="352" t="s">
        <v>163</v>
      </c>
    </row>
    <row r="192" spans="2:51" s="350" customFormat="1" ht="13.5">
      <c r="B192" s="351"/>
      <c r="D192" s="346" t="s">
        <v>171</v>
      </c>
      <c r="E192" s="352" t="s">
        <v>5</v>
      </c>
      <c r="F192" s="353" t="s">
        <v>991</v>
      </c>
      <c r="H192" s="354">
        <v>10.38</v>
      </c>
      <c r="L192" s="351"/>
      <c r="M192" s="409"/>
      <c r="N192" s="410"/>
      <c r="O192" s="410"/>
      <c r="P192" s="410"/>
      <c r="Q192" s="410"/>
      <c r="R192" s="410"/>
      <c r="S192" s="410"/>
      <c r="T192" s="411"/>
      <c r="AT192" s="352" t="s">
        <v>171</v>
      </c>
      <c r="AU192" s="352" t="s">
        <v>90</v>
      </c>
      <c r="AV192" s="350" t="s">
        <v>90</v>
      </c>
      <c r="AW192" s="350" t="s">
        <v>42</v>
      </c>
      <c r="AX192" s="350" t="s">
        <v>82</v>
      </c>
      <c r="AY192" s="352" t="s">
        <v>163</v>
      </c>
    </row>
    <row r="193" spans="2:51" s="355" customFormat="1" ht="13.5">
      <c r="B193" s="356"/>
      <c r="D193" s="346" t="s">
        <v>171</v>
      </c>
      <c r="E193" s="357" t="s">
        <v>5</v>
      </c>
      <c r="F193" s="358" t="s">
        <v>181</v>
      </c>
      <c r="H193" s="359">
        <v>20.76</v>
      </c>
      <c r="L193" s="356"/>
      <c r="M193" s="412"/>
      <c r="N193" s="413"/>
      <c r="O193" s="413"/>
      <c r="P193" s="413"/>
      <c r="Q193" s="413"/>
      <c r="R193" s="413"/>
      <c r="S193" s="413"/>
      <c r="T193" s="414"/>
      <c r="AT193" s="357" t="s">
        <v>171</v>
      </c>
      <c r="AU193" s="357" t="s">
        <v>90</v>
      </c>
      <c r="AV193" s="355" t="s">
        <v>93</v>
      </c>
      <c r="AW193" s="355" t="s">
        <v>42</v>
      </c>
      <c r="AX193" s="355" t="s">
        <v>82</v>
      </c>
      <c r="AY193" s="357" t="s">
        <v>163</v>
      </c>
    </row>
    <row r="194" spans="2:51" s="350" customFormat="1" ht="13.5">
      <c r="B194" s="351"/>
      <c r="D194" s="346" t="s">
        <v>171</v>
      </c>
      <c r="E194" s="352" t="s">
        <v>5</v>
      </c>
      <c r="F194" s="353" t="s">
        <v>1162</v>
      </c>
      <c r="H194" s="354">
        <v>10.38</v>
      </c>
      <c r="L194" s="351"/>
      <c r="M194" s="409"/>
      <c r="N194" s="410"/>
      <c r="O194" s="410"/>
      <c r="P194" s="410"/>
      <c r="Q194" s="410"/>
      <c r="R194" s="410"/>
      <c r="S194" s="410"/>
      <c r="T194" s="411"/>
      <c r="AT194" s="352" t="s">
        <v>171</v>
      </c>
      <c r="AU194" s="352" t="s">
        <v>90</v>
      </c>
      <c r="AV194" s="350" t="s">
        <v>90</v>
      </c>
      <c r="AW194" s="350" t="s">
        <v>42</v>
      </c>
      <c r="AX194" s="350" t="s">
        <v>82</v>
      </c>
      <c r="AY194" s="352" t="s">
        <v>163</v>
      </c>
    </row>
    <row r="195" spans="2:51" s="355" customFormat="1" ht="13.5">
      <c r="B195" s="356"/>
      <c r="D195" s="346" t="s">
        <v>171</v>
      </c>
      <c r="E195" s="357" t="s">
        <v>5</v>
      </c>
      <c r="F195" s="358" t="s">
        <v>653</v>
      </c>
      <c r="H195" s="359">
        <v>10.38</v>
      </c>
      <c r="L195" s="356"/>
      <c r="M195" s="412"/>
      <c r="N195" s="413"/>
      <c r="O195" s="413"/>
      <c r="P195" s="413"/>
      <c r="Q195" s="413"/>
      <c r="R195" s="413"/>
      <c r="S195" s="413"/>
      <c r="T195" s="414"/>
      <c r="AT195" s="357" t="s">
        <v>171</v>
      </c>
      <c r="AU195" s="357" t="s">
        <v>90</v>
      </c>
      <c r="AV195" s="355" t="s">
        <v>93</v>
      </c>
      <c r="AW195" s="355" t="s">
        <v>42</v>
      </c>
      <c r="AX195" s="355" t="s">
        <v>82</v>
      </c>
      <c r="AY195" s="357" t="s">
        <v>163</v>
      </c>
    </row>
    <row r="196" spans="2:51" s="350" customFormat="1" ht="13.5">
      <c r="B196" s="351"/>
      <c r="D196" s="346" t="s">
        <v>171</v>
      </c>
      <c r="E196" s="352" t="s">
        <v>5</v>
      </c>
      <c r="F196" s="353" t="s">
        <v>1163</v>
      </c>
      <c r="H196" s="354">
        <v>10.38</v>
      </c>
      <c r="L196" s="351"/>
      <c r="M196" s="409"/>
      <c r="N196" s="410"/>
      <c r="O196" s="410"/>
      <c r="P196" s="410"/>
      <c r="Q196" s="410"/>
      <c r="R196" s="410"/>
      <c r="S196" s="410"/>
      <c r="T196" s="411"/>
      <c r="AT196" s="352" t="s">
        <v>171</v>
      </c>
      <c r="AU196" s="352" t="s">
        <v>90</v>
      </c>
      <c r="AV196" s="350" t="s">
        <v>90</v>
      </c>
      <c r="AW196" s="350" t="s">
        <v>42</v>
      </c>
      <c r="AX196" s="350" t="s">
        <v>82</v>
      </c>
      <c r="AY196" s="352" t="s">
        <v>163</v>
      </c>
    </row>
    <row r="197" spans="2:51" s="355" customFormat="1" ht="13.5">
      <c r="B197" s="356"/>
      <c r="D197" s="346" t="s">
        <v>171</v>
      </c>
      <c r="E197" s="357" t="s">
        <v>5</v>
      </c>
      <c r="F197" s="358" t="s">
        <v>963</v>
      </c>
      <c r="H197" s="359">
        <v>10.38</v>
      </c>
      <c r="L197" s="356"/>
      <c r="M197" s="412"/>
      <c r="N197" s="413"/>
      <c r="O197" s="413"/>
      <c r="P197" s="413"/>
      <c r="Q197" s="413"/>
      <c r="R197" s="413"/>
      <c r="S197" s="413"/>
      <c r="T197" s="414"/>
      <c r="AT197" s="357" t="s">
        <v>171</v>
      </c>
      <c r="AU197" s="357" t="s">
        <v>90</v>
      </c>
      <c r="AV197" s="355" t="s">
        <v>93</v>
      </c>
      <c r="AW197" s="355" t="s">
        <v>42</v>
      </c>
      <c r="AX197" s="355" t="s">
        <v>82</v>
      </c>
      <c r="AY197" s="357" t="s">
        <v>163</v>
      </c>
    </row>
    <row r="198" spans="2:51" s="350" customFormat="1" ht="13.5">
      <c r="B198" s="351"/>
      <c r="D198" s="346" t="s">
        <v>171</v>
      </c>
      <c r="E198" s="352" t="s">
        <v>5</v>
      </c>
      <c r="F198" s="353" t="s">
        <v>1164</v>
      </c>
      <c r="H198" s="354">
        <v>10.38</v>
      </c>
      <c r="L198" s="351"/>
      <c r="M198" s="409"/>
      <c r="N198" s="410"/>
      <c r="O198" s="410"/>
      <c r="P198" s="410"/>
      <c r="Q198" s="410"/>
      <c r="R198" s="410"/>
      <c r="S198" s="410"/>
      <c r="T198" s="411"/>
      <c r="AT198" s="352" t="s">
        <v>171</v>
      </c>
      <c r="AU198" s="352" t="s">
        <v>90</v>
      </c>
      <c r="AV198" s="350" t="s">
        <v>90</v>
      </c>
      <c r="AW198" s="350" t="s">
        <v>42</v>
      </c>
      <c r="AX198" s="350" t="s">
        <v>82</v>
      </c>
      <c r="AY198" s="352" t="s">
        <v>163</v>
      </c>
    </row>
    <row r="199" spans="2:51" s="355" customFormat="1" ht="13.5">
      <c r="B199" s="356"/>
      <c r="D199" s="346" t="s">
        <v>171</v>
      </c>
      <c r="E199" s="357" t="s">
        <v>5</v>
      </c>
      <c r="F199" s="358" t="s">
        <v>1143</v>
      </c>
      <c r="H199" s="359">
        <v>10.38</v>
      </c>
      <c r="L199" s="356"/>
      <c r="M199" s="412"/>
      <c r="N199" s="413"/>
      <c r="O199" s="413"/>
      <c r="P199" s="413"/>
      <c r="Q199" s="413"/>
      <c r="R199" s="413"/>
      <c r="S199" s="413"/>
      <c r="T199" s="414"/>
      <c r="AT199" s="357" t="s">
        <v>171</v>
      </c>
      <c r="AU199" s="357" t="s">
        <v>90</v>
      </c>
      <c r="AV199" s="355" t="s">
        <v>93</v>
      </c>
      <c r="AW199" s="355" t="s">
        <v>42</v>
      </c>
      <c r="AX199" s="355" t="s">
        <v>82</v>
      </c>
      <c r="AY199" s="357" t="s">
        <v>163</v>
      </c>
    </row>
    <row r="200" spans="2:51" s="360" customFormat="1" ht="13.5">
      <c r="B200" s="361"/>
      <c r="D200" s="362" t="s">
        <v>171</v>
      </c>
      <c r="E200" s="363" t="s">
        <v>5</v>
      </c>
      <c r="F200" s="364" t="s">
        <v>185</v>
      </c>
      <c r="H200" s="365">
        <v>101</v>
      </c>
      <c r="L200" s="361"/>
      <c r="M200" s="415"/>
      <c r="N200" s="416"/>
      <c r="O200" s="416"/>
      <c r="P200" s="416"/>
      <c r="Q200" s="416"/>
      <c r="R200" s="416"/>
      <c r="S200" s="416"/>
      <c r="T200" s="417"/>
      <c r="AT200" s="418" t="s">
        <v>171</v>
      </c>
      <c r="AU200" s="418" t="s">
        <v>90</v>
      </c>
      <c r="AV200" s="360" t="s">
        <v>96</v>
      </c>
      <c r="AW200" s="360" t="s">
        <v>42</v>
      </c>
      <c r="AX200" s="360" t="s">
        <v>44</v>
      </c>
      <c r="AY200" s="418" t="s">
        <v>163</v>
      </c>
    </row>
    <row r="201" spans="2:65" s="267" customFormat="1" ht="31.5" customHeight="1">
      <c r="B201" s="268"/>
      <c r="C201" s="338" t="s">
        <v>102</v>
      </c>
      <c r="D201" s="338" t="s">
        <v>165</v>
      </c>
      <c r="E201" s="339" t="s">
        <v>247</v>
      </c>
      <c r="F201" s="340" t="s">
        <v>248</v>
      </c>
      <c r="G201" s="341" t="s">
        <v>168</v>
      </c>
      <c r="H201" s="342">
        <v>4</v>
      </c>
      <c r="I201" s="107"/>
      <c r="J201" s="343">
        <f>ROUND(I201*H201,2)</f>
        <v>0</v>
      </c>
      <c r="K201" s="340" t="s">
        <v>169</v>
      </c>
      <c r="L201" s="268"/>
      <c r="M201" s="401" t="s">
        <v>5</v>
      </c>
      <c r="N201" s="402" t="s">
        <v>53</v>
      </c>
      <c r="O201" s="269"/>
      <c r="P201" s="403">
        <f>O201*H201</f>
        <v>0</v>
      </c>
      <c r="Q201" s="403">
        <v>0.4417</v>
      </c>
      <c r="R201" s="403">
        <f>Q201*H201</f>
        <v>1.7668</v>
      </c>
      <c r="S201" s="403">
        <v>0</v>
      </c>
      <c r="T201" s="404">
        <f>S201*H201</f>
        <v>0</v>
      </c>
      <c r="AR201" s="386" t="s">
        <v>96</v>
      </c>
      <c r="AT201" s="386" t="s">
        <v>165</v>
      </c>
      <c r="AU201" s="386" t="s">
        <v>90</v>
      </c>
      <c r="AY201" s="386" t="s">
        <v>163</v>
      </c>
      <c r="BE201" s="405">
        <f>IF(N201="základní",J201,0)</f>
        <v>0</v>
      </c>
      <c r="BF201" s="405">
        <f>IF(N201="snížená",J201,0)</f>
        <v>0</v>
      </c>
      <c r="BG201" s="405">
        <f>IF(N201="zákl. přenesená",J201,0)</f>
        <v>0</v>
      </c>
      <c r="BH201" s="405">
        <f>IF(N201="sníž. přenesená",J201,0)</f>
        <v>0</v>
      </c>
      <c r="BI201" s="405">
        <f>IF(N201="nulová",J201,0)</f>
        <v>0</v>
      </c>
      <c r="BJ201" s="386" t="s">
        <v>44</v>
      </c>
      <c r="BK201" s="405">
        <f>ROUND(I201*H201,2)</f>
        <v>0</v>
      </c>
      <c r="BL201" s="386" t="s">
        <v>96</v>
      </c>
      <c r="BM201" s="386" t="s">
        <v>1166</v>
      </c>
    </row>
    <row r="202" spans="2:47" s="267" customFormat="1" ht="108">
      <c r="B202" s="268"/>
      <c r="D202" s="346" t="s">
        <v>190</v>
      </c>
      <c r="F202" s="366" t="s">
        <v>250</v>
      </c>
      <c r="L202" s="268"/>
      <c r="M202" s="419"/>
      <c r="N202" s="269"/>
      <c r="O202" s="269"/>
      <c r="P202" s="269"/>
      <c r="Q202" s="269"/>
      <c r="R202" s="269"/>
      <c r="S202" s="269"/>
      <c r="T202" s="420"/>
      <c r="AT202" s="386" t="s">
        <v>190</v>
      </c>
      <c r="AU202" s="386" t="s">
        <v>90</v>
      </c>
    </row>
    <row r="203" spans="2:51" s="344" customFormat="1" ht="13.5">
      <c r="B203" s="345"/>
      <c r="D203" s="346" t="s">
        <v>171</v>
      </c>
      <c r="E203" s="347" t="s">
        <v>5</v>
      </c>
      <c r="F203" s="348" t="s">
        <v>172</v>
      </c>
      <c r="H203" s="349" t="s">
        <v>5</v>
      </c>
      <c r="L203" s="345"/>
      <c r="M203" s="406"/>
      <c r="N203" s="407"/>
      <c r="O203" s="407"/>
      <c r="P203" s="407"/>
      <c r="Q203" s="407"/>
      <c r="R203" s="407"/>
      <c r="S203" s="407"/>
      <c r="T203" s="408"/>
      <c r="AT203" s="349" t="s">
        <v>171</v>
      </c>
      <c r="AU203" s="349" t="s">
        <v>90</v>
      </c>
      <c r="AV203" s="344" t="s">
        <v>44</v>
      </c>
      <c r="AW203" s="344" t="s">
        <v>42</v>
      </c>
      <c r="AX203" s="344" t="s">
        <v>82</v>
      </c>
      <c r="AY203" s="349" t="s">
        <v>163</v>
      </c>
    </row>
    <row r="204" spans="2:51" s="350" customFormat="1" ht="13.5">
      <c r="B204" s="351"/>
      <c r="D204" s="346" t="s">
        <v>171</v>
      </c>
      <c r="E204" s="352" t="s">
        <v>5</v>
      </c>
      <c r="F204" s="353" t="s">
        <v>1167</v>
      </c>
      <c r="H204" s="354">
        <v>1</v>
      </c>
      <c r="L204" s="351"/>
      <c r="M204" s="409"/>
      <c r="N204" s="410"/>
      <c r="O204" s="410"/>
      <c r="P204" s="410"/>
      <c r="Q204" s="410"/>
      <c r="R204" s="410"/>
      <c r="S204" s="410"/>
      <c r="T204" s="411"/>
      <c r="AT204" s="352" t="s">
        <v>171</v>
      </c>
      <c r="AU204" s="352" t="s">
        <v>90</v>
      </c>
      <c r="AV204" s="350" t="s">
        <v>90</v>
      </c>
      <c r="AW204" s="350" t="s">
        <v>42</v>
      </c>
      <c r="AX204" s="350" t="s">
        <v>82</v>
      </c>
      <c r="AY204" s="352" t="s">
        <v>163</v>
      </c>
    </row>
    <row r="205" spans="2:51" s="350" customFormat="1" ht="13.5">
      <c r="B205" s="351"/>
      <c r="D205" s="346" t="s">
        <v>171</v>
      </c>
      <c r="E205" s="352" t="s">
        <v>5</v>
      </c>
      <c r="F205" s="353" t="s">
        <v>451</v>
      </c>
      <c r="H205" s="354">
        <v>1</v>
      </c>
      <c r="L205" s="351"/>
      <c r="M205" s="409"/>
      <c r="N205" s="410"/>
      <c r="O205" s="410"/>
      <c r="P205" s="410"/>
      <c r="Q205" s="410"/>
      <c r="R205" s="410"/>
      <c r="S205" s="410"/>
      <c r="T205" s="411"/>
      <c r="AT205" s="352" t="s">
        <v>171</v>
      </c>
      <c r="AU205" s="352" t="s">
        <v>90</v>
      </c>
      <c r="AV205" s="350" t="s">
        <v>90</v>
      </c>
      <c r="AW205" s="350" t="s">
        <v>42</v>
      </c>
      <c r="AX205" s="350" t="s">
        <v>82</v>
      </c>
      <c r="AY205" s="352" t="s">
        <v>163</v>
      </c>
    </row>
    <row r="206" spans="2:51" s="350" customFormat="1" ht="13.5">
      <c r="B206" s="351"/>
      <c r="D206" s="346" t="s">
        <v>171</v>
      </c>
      <c r="E206" s="352" t="s">
        <v>5</v>
      </c>
      <c r="F206" s="353" t="s">
        <v>1168</v>
      </c>
      <c r="H206" s="354">
        <v>1</v>
      </c>
      <c r="L206" s="351"/>
      <c r="M206" s="409"/>
      <c r="N206" s="410"/>
      <c r="O206" s="410"/>
      <c r="P206" s="410"/>
      <c r="Q206" s="410"/>
      <c r="R206" s="410"/>
      <c r="S206" s="410"/>
      <c r="T206" s="411"/>
      <c r="AT206" s="352" t="s">
        <v>171</v>
      </c>
      <c r="AU206" s="352" t="s">
        <v>90</v>
      </c>
      <c r="AV206" s="350" t="s">
        <v>90</v>
      </c>
      <c r="AW206" s="350" t="s">
        <v>42</v>
      </c>
      <c r="AX206" s="350" t="s">
        <v>82</v>
      </c>
      <c r="AY206" s="352" t="s">
        <v>163</v>
      </c>
    </row>
    <row r="207" spans="2:51" s="350" customFormat="1" ht="13.5">
      <c r="B207" s="351"/>
      <c r="D207" s="346" t="s">
        <v>171</v>
      </c>
      <c r="E207" s="352" t="s">
        <v>5</v>
      </c>
      <c r="F207" s="353" t="s">
        <v>1169</v>
      </c>
      <c r="H207" s="354">
        <v>1</v>
      </c>
      <c r="L207" s="351"/>
      <c r="M207" s="409"/>
      <c r="N207" s="410"/>
      <c r="O207" s="410"/>
      <c r="P207" s="410"/>
      <c r="Q207" s="410"/>
      <c r="R207" s="410"/>
      <c r="S207" s="410"/>
      <c r="T207" s="411"/>
      <c r="AT207" s="352" t="s">
        <v>171</v>
      </c>
      <c r="AU207" s="352" t="s">
        <v>90</v>
      </c>
      <c r="AV207" s="350" t="s">
        <v>90</v>
      </c>
      <c r="AW207" s="350" t="s">
        <v>42</v>
      </c>
      <c r="AX207" s="350" t="s">
        <v>82</v>
      </c>
      <c r="AY207" s="352" t="s">
        <v>163</v>
      </c>
    </row>
    <row r="208" spans="2:51" s="355" customFormat="1" ht="13.5">
      <c r="B208" s="356"/>
      <c r="D208" s="346" t="s">
        <v>171</v>
      </c>
      <c r="E208" s="357" t="s">
        <v>5</v>
      </c>
      <c r="F208" s="358" t="s">
        <v>176</v>
      </c>
      <c r="H208" s="359">
        <v>4</v>
      </c>
      <c r="L208" s="356"/>
      <c r="M208" s="412"/>
      <c r="N208" s="413"/>
      <c r="O208" s="413"/>
      <c r="P208" s="413"/>
      <c r="Q208" s="413"/>
      <c r="R208" s="413"/>
      <c r="S208" s="413"/>
      <c r="T208" s="414"/>
      <c r="AT208" s="357" t="s">
        <v>171</v>
      </c>
      <c r="AU208" s="357" t="s">
        <v>90</v>
      </c>
      <c r="AV208" s="355" t="s">
        <v>93</v>
      </c>
      <c r="AW208" s="355" t="s">
        <v>42</v>
      </c>
      <c r="AX208" s="355" t="s">
        <v>82</v>
      </c>
      <c r="AY208" s="357" t="s">
        <v>163</v>
      </c>
    </row>
    <row r="209" spans="2:51" s="360" customFormat="1" ht="13.5">
      <c r="B209" s="361"/>
      <c r="D209" s="362" t="s">
        <v>171</v>
      </c>
      <c r="E209" s="363" t="s">
        <v>5</v>
      </c>
      <c r="F209" s="364" t="s">
        <v>185</v>
      </c>
      <c r="H209" s="365">
        <v>4</v>
      </c>
      <c r="L209" s="361"/>
      <c r="M209" s="415"/>
      <c r="N209" s="416"/>
      <c r="O209" s="416"/>
      <c r="P209" s="416"/>
      <c r="Q209" s="416"/>
      <c r="R209" s="416"/>
      <c r="S209" s="416"/>
      <c r="T209" s="417"/>
      <c r="AT209" s="418" t="s">
        <v>171</v>
      </c>
      <c r="AU209" s="418" t="s">
        <v>90</v>
      </c>
      <c r="AV209" s="360" t="s">
        <v>96</v>
      </c>
      <c r="AW209" s="360" t="s">
        <v>42</v>
      </c>
      <c r="AX209" s="360" t="s">
        <v>44</v>
      </c>
      <c r="AY209" s="418" t="s">
        <v>163</v>
      </c>
    </row>
    <row r="210" spans="2:65" s="267" customFormat="1" ht="22.5" customHeight="1">
      <c r="B210" s="268"/>
      <c r="C210" s="367" t="s">
        <v>105</v>
      </c>
      <c r="D210" s="367" t="s">
        <v>256</v>
      </c>
      <c r="E210" s="368" t="s">
        <v>260</v>
      </c>
      <c r="F210" s="369" t="s">
        <v>261</v>
      </c>
      <c r="G210" s="370" t="s">
        <v>168</v>
      </c>
      <c r="H210" s="371">
        <v>4</v>
      </c>
      <c r="I210" s="137"/>
      <c r="J210" s="372">
        <f>ROUND(I210*H210,2)</f>
        <v>0</v>
      </c>
      <c r="K210" s="369" t="s">
        <v>169</v>
      </c>
      <c r="L210" s="421"/>
      <c r="M210" s="422" t="s">
        <v>5</v>
      </c>
      <c r="N210" s="423" t="s">
        <v>53</v>
      </c>
      <c r="O210" s="269"/>
      <c r="P210" s="403">
        <f>O210*H210</f>
        <v>0</v>
      </c>
      <c r="Q210" s="403">
        <v>0.02381</v>
      </c>
      <c r="R210" s="403">
        <f>Q210*H210</f>
        <v>0.09524</v>
      </c>
      <c r="S210" s="403">
        <v>0</v>
      </c>
      <c r="T210" s="404">
        <f>S210*H210</f>
        <v>0</v>
      </c>
      <c r="AR210" s="386" t="s">
        <v>108</v>
      </c>
      <c r="AT210" s="386" t="s">
        <v>256</v>
      </c>
      <c r="AU210" s="386" t="s">
        <v>90</v>
      </c>
      <c r="AY210" s="386" t="s">
        <v>163</v>
      </c>
      <c r="BE210" s="405">
        <f>IF(N210="základní",J210,0)</f>
        <v>0</v>
      </c>
      <c r="BF210" s="405">
        <f>IF(N210="snížená",J210,0)</f>
        <v>0</v>
      </c>
      <c r="BG210" s="405">
        <f>IF(N210="zákl. přenesená",J210,0)</f>
        <v>0</v>
      </c>
      <c r="BH210" s="405">
        <f>IF(N210="sníž. přenesená",J210,0)</f>
        <v>0</v>
      </c>
      <c r="BI210" s="405">
        <f>IF(N210="nulová",J210,0)</f>
        <v>0</v>
      </c>
      <c r="BJ210" s="386" t="s">
        <v>44</v>
      </c>
      <c r="BK210" s="405">
        <f>ROUND(I210*H210,2)</f>
        <v>0</v>
      </c>
      <c r="BL210" s="386" t="s">
        <v>96</v>
      </c>
      <c r="BM210" s="386" t="s">
        <v>1170</v>
      </c>
    </row>
    <row r="211" spans="2:65" s="267" customFormat="1" ht="31.5" customHeight="1">
      <c r="B211" s="268"/>
      <c r="C211" s="338" t="s">
        <v>108</v>
      </c>
      <c r="D211" s="338" t="s">
        <v>165</v>
      </c>
      <c r="E211" s="339" t="s">
        <v>266</v>
      </c>
      <c r="F211" s="340" t="s">
        <v>267</v>
      </c>
      <c r="G211" s="341" t="s">
        <v>168</v>
      </c>
      <c r="H211" s="342">
        <v>6</v>
      </c>
      <c r="I211" s="107"/>
      <c r="J211" s="343">
        <f>ROUND(I211*H211,2)</f>
        <v>0</v>
      </c>
      <c r="K211" s="340" t="s">
        <v>169</v>
      </c>
      <c r="L211" s="268"/>
      <c r="M211" s="401" t="s">
        <v>5</v>
      </c>
      <c r="N211" s="402" t="s">
        <v>53</v>
      </c>
      <c r="O211" s="269"/>
      <c r="P211" s="403">
        <f>O211*H211</f>
        <v>0</v>
      </c>
      <c r="Q211" s="403">
        <v>0.54769</v>
      </c>
      <c r="R211" s="403">
        <f>Q211*H211</f>
        <v>3.28614</v>
      </c>
      <c r="S211" s="403">
        <v>0</v>
      </c>
      <c r="T211" s="404">
        <f>S211*H211</f>
        <v>0</v>
      </c>
      <c r="AR211" s="386" t="s">
        <v>96</v>
      </c>
      <c r="AT211" s="386" t="s">
        <v>165</v>
      </c>
      <c r="AU211" s="386" t="s">
        <v>90</v>
      </c>
      <c r="AY211" s="386" t="s">
        <v>163</v>
      </c>
      <c r="BE211" s="405">
        <f>IF(N211="základní",J211,0)</f>
        <v>0</v>
      </c>
      <c r="BF211" s="405">
        <f>IF(N211="snížená",J211,0)</f>
        <v>0</v>
      </c>
      <c r="BG211" s="405">
        <f>IF(N211="zákl. přenesená",J211,0)</f>
        <v>0</v>
      </c>
      <c r="BH211" s="405">
        <f>IF(N211="sníž. přenesená",J211,0)</f>
        <v>0</v>
      </c>
      <c r="BI211" s="405">
        <f>IF(N211="nulová",J211,0)</f>
        <v>0</v>
      </c>
      <c r="BJ211" s="386" t="s">
        <v>44</v>
      </c>
      <c r="BK211" s="405">
        <f>ROUND(I211*H211,2)</f>
        <v>0</v>
      </c>
      <c r="BL211" s="386" t="s">
        <v>96</v>
      </c>
      <c r="BM211" s="386" t="s">
        <v>1171</v>
      </c>
    </row>
    <row r="212" spans="2:47" s="267" customFormat="1" ht="108">
      <c r="B212" s="268"/>
      <c r="D212" s="346" t="s">
        <v>190</v>
      </c>
      <c r="F212" s="366" t="s">
        <v>250</v>
      </c>
      <c r="L212" s="268"/>
      <c r="M212" s="419"/>
      <c r="N212" s="269"/>
      <c r="O212" s="269"/>
      <c r="P212" s="269"/>
      <c r="Q212" s="269"/>
      <c r="R212" s="269"/>
      <c r="S212" s="269"/>
      <c r="T212" s="420"/>
      <c r="AT212" s="386" t="s">
        <v>190</v>
      </c>
      <c r="AU212" s="386" t="s">
        <v>90</v>
      </c>
    </row>
    <row r="213" spans="2:51" s="344" customFormat="1" ht="13.5">
      <c r="B213" s="345"/>
      <c r="D213" s="346" t="s">
        <v>171</v>
      </c>
      <c r="E213" s="347" t="s">
        <v>5</v>
      </c>
      <c r="F213" s="348" t="s">
        <v>172</v>
      </c>
      <c r="H213" s="349" t="s">
        <v>5</v>
      </c>
      <c r="L213" s="345"/>
      <c r="M213" s="406"/>
      <c r="N213" s="407"/>
      <c r="O213" s="407"/>
      <c r="P213" s="407"/>
      <c r="Q213" s="407"/>
      <c r="R213" s="407"/>
      <c r="S213" s="407"/>
      <c r="T213" s="408"/>
      <c r="AT213" s="349" t="s">
        <v>171</v>
      </c>
      <c r="AU213" s="349" t="s">
        <v>90</v>
      </c>
      <c r="AV213" s="344" t="s">
        <v>44</v>
      </c>
      <c r="AW213" s="344" t="s">
        <v>42</v>
      </c>
      <c r="AX213" s="344" t="s">
        <v>82</v>
      </c>
      <c r="AY213" s="349" t="s">
        <v>163</v>
      </c>
    </row>
    <row r="214" spans="2:51" s="350" customFormat="1" ht="13.5">
      <c r="B214" s="351"/>
      <c r="D214" s="346" t="s">
        <v>171</v>
      </c>
      <c r="E214" s="352" t="s">
        <v>5</v>
      </c>
      <c r="F214" s="353" t="s">
        <v>430</v>
      </c>
      <c r="H214" s="354">
        <v>1</v>
      </c>
      <c r="L214" s="351"/>
      <c r="M214" s="409"/>
      <c r="N214" s="410"/>
      <c r="O214" s="410"/>
      <c r="P214" s="410"/>
      <c r="Q214" s="410"/>
      <c r="R214" s="410"/>
      <c r="S214" s="410"/>
      <c r="T214" s="411"/>
      <c r="AT214" s="352" t="s">
        <v>171</v>
      </c>
      <c r="AU214" s="352" t="s">
        <v>90</v>
      </c>
      <c r="AV214" s="350" t="s">
        <v>90</v>
      </c>
      <c r="AW214" s="350" t="s">
        <v>42</v>
      </c>
      <c r="AX214" s="350" t="s">
        <v>82</v>
      </c>
      <c r="AY214" s="352" t="s">
        <v>163</v>
      </c>
    </row>
    <row r="215" spans="2:51" s="355" customFormat="1" ht="13.5">
      <c r="B215" s="356"/>
      <c r="D215" s="346" t="s">
        <v>171</v>
      </c>
      <c r="E215" s="357" t="s">
        <v>5</v>
      </c>
      <c r="F215" s="358" t="s">
        <v>179</v>
      </c>
      <c r="H215" s="359">
        <v>1</v>
      </c>
      <c r="L215" s="356"/>
      <c r="M215" s="412"/>
      <c r="N215" s="413"/>
      <c r="O215" s="413"/>
      <c r="P215" s="413"/>
      <c r="Q215" s="413"/>
      <c r="R215" s="413"/>
      <c r="S215" s="413"/>
      <c r="T215" s="414"/>
      <c r="AT215" s="357" t="s">
        <v>171</v>
      </c>
      <c r="AU215" s="357" t="s">
        <v>90</v>
      </c>
      <c r="AV215" s="355" t="s">
        <v>93</v>
      </c>
      <c r="AW215" s="355" t="s">
        <v>42</v>
      </c>
      <c r="AX215" s="355" t="s">
        <v>82</v>
      </c>
      <c r="AY215" s="357" t="s">
        <v>163</v>
      </c>
    </row>
    <row r="216" spans="2:51" s="350" customFormat="1" ht="13.5">
      <c r="B216" s="351"/>
      <c r="D216" s="346" t="s">
        <v>171</v>
      </c>
      <c r="E216" s="352" t="s">
        <v>5</v>
      </c>
      <c r="F216" s="353" t="s">
        <v>837</v>
      </c>
      <c r="H216" s="354">
        <v>1</v>
      </c>
      <c r="L216" s="351"/>
      <c r="M216" s="409"/>
      <c r="N216" s="410"/>
      <c r="O216" s="410"/>
      <c r="P216" s="410"/>
      <c r="Q216" s="410"/>
      <c r="R216" s="410"/>
      <c r="S216" s="410"/>
      <c r="T216" s="411"/>
      <c r="AT216" s="352" t="s">
        <v>171</v>
      </c>
      <c r="AU216" s="352" t="s">
        <v>90</v>
      </c>
      <c r="AV216" s="350" t="s">
        <v>90</v>
      </c>
      <c r="AW216" s="350" t="s">
        <v>42</v>
      </c>
      <c r="AX216" s="350" t="s">
        <v>82</v>
      </c>
      <c r="AY216" s="352" t="s">
        <v>163</v>
      </c>
    </row>
    <row r="217" spans="2:51" s="350" customFormat="1" ht="13.5">
      <c r="B217" s="351"/>
      <c r="D217" s="346" t="s">
        <v>171</v>
      </c>
      <c r="E217" s="352" t="s">
        <v>5</v>
      </c>
      <c r="F217" s="353" t="s">
        <v>1015</v>
      </c>
      <c r="H217" s="354">
        <v>1</v>
      </c>
      <c r="L217" s="351"/>
      <c r="M217" s="409"/>
      <c r="N217" s="410"/>
      <c r="O217" s="410"/>
      <c r="P217" s="410"/>
      <c r="Q217" s="410"/>
      <c r="R217" s="410"/>
      <c r="S217" s="410"/>
      <c r="T217" s="411"/>
      <c r="AT217" s="352" t="s">
        <v>171</v>
      </c>
      <c r="AU217" s="352" t="s">
        <v>90</v>
      </c>
      <c r="AV217" s="350" t="s">
        <v>90</v>
      </c>
      <c r="AW217" s="350" t="s">
        <v>42</v>
      </c>
      <c r="AX217" s="350" t="s">
        <v>82</v>
      </c>
      <c r="AY217" s="352" t="s">
        <v>163</v>
      </c>
    </row>
    <row r="218" spans="2:51" s="355" customFormat="1" ht="13.5">
      <c r="B218" s="356"/>
      <c r="D218" s="346" t="s">
        <v>171</v>
      </c>
      <c r="E218" s="357" t="s">
        <v>5</v>
      </c>
      <c r="F218" s="358" t="s">
        <v>181</v>
      </c>
      <c r="H218" s="359">
        <v>2</v>
      </c>
      <c r="L218" s="356"/>
      <c r="M218" s="412"/>
      <c r="N218" s="413"/>
      <c r="O218" s="413"/>
      <c r="P218" s="413"/>
      <c r="Q218" s="413"/>
      <c r="R218" s="413"/>
      <c r="S218" s="413"/>
      <c r="T218" s="414"/>
      <c r="AT218" s="357" t="s">
        <v>171</v>
      </c>
      <c r="AU218" s="357" t="s">
        <v>90</v>
      </c>
      <c r="AV218" s="355" t="s">
        <v>93</v>
      </c>
      <c r="AW218" s="355" t="s">
        <v>42</v>
      </c>
      <c r="AX218" s="355" t="s">
        <v>82</v>
      </c>
      <c r="AY218" s="357" t="s">
        <v>163</v>
      </c>
    </row>
    <row r="219" spans="2:51" s="350" customFormat="1" ht="13.5">
      <c r="B219" s="351"/>
      <c r="D219" s="346" t="s">
        <v>171</v>
      </c>
      <c r="E219" s="352" t="s">
        <v>5</v>
      </c>
      <c r="F219" s="353" t="s">
        <v>1172</v>
      </c>
      <c r="H219" s="354">
        <v>1</v>
      </c>
      <c r="L219" s="351"/>
      <c r="M219" s="409"/>
      <c r="N219" s="410"/>
      <c r="O219" s="410"/>
      <c r="P219" s="410"/>
      <c r="Q219" s="410"/>
      <c r="R219" s="410"/>
      <c r="S219" s="410"/>
      <c r="T219" s="411"/>
      <c r="AT219" s="352" t="s">
        <v>171</v>
      </c>
      <c r="AU219" s="352" t="s">
        <v>90</v>
      </c>
      <c r="AV219" s="350" t="s">
        <v>90</v>
      </c>
      <c r="AW219" s="350" t="s">
        <v>42</v>
      </c>
      <c r="AX219" s="350" t="s">
        <v>82</v>
      </c>
      <c r="AY219" s="352" t="s">
        <v>163</v>
      </c>
    </row>
    <row r="220" spans="2:51" s="355" customFormat="1" ht="13.5">
      <c r="B220" s="356"/>
      <c r="D220" s="346" t="s">
        <v>171</v>
      </c>
      <c r="E220" s="357" t="s">
        <v>5</v>
      </c>
      <c r="F220" s="358" t="s">
        <v>653</v>
      </c>
      <c r="H220" s="359">
        <v>1</v>
      </c>
      <c r="L220" s="356"/>
      <c r="M220" s="412"/>
      <c r="N220" s="413"/>
      <c r="O220" s="413"/>
      <c r="P220" s="413"/>
      <c r="Q220" s="413"/>
      <c r="R220" s="413"/>
      <c r="S220" s="413"/>
      <c r="T220" s="414"/>
      <c r="AT220" s="357" t="s">
        <v>171</v>
      </c>
      <c r="AU220" s="357" t="s">
        <v>90</v>
      </c>
      <c r="AV220" s="355" t="s">
        <v>93</v>
      </c>
      <c r="AW220" s="355" t="s">
        <v>42</v>
      </c>
      <c r="AX220" s="355" t="s">
        <v>82</v>
      </c>
      <c r="AY220" s="357" t="s">
        <v>163</v>
      </c>
    </row>
    <row r="221" spans="2:51" s="350" customFormat="1" ht="13.5">
      <c r="B221" s="351"/>
      <c r="D221" s="346" t="s">
        <v>171</v>
      </c>
      <c r="E221" s="352" t="s">
        <v>5</v>
      </c>
      <c r="F221" s="353" t="s">
        <v>1006</v>
      </c>
      <c r="H221" s="354">
        <v>1</v>
      </c>
      <c r="L221" s="351"/>
      <c r="M221" s="409"/>
      <c r="N221" s="410"/>
      <c r="O221" s="410"/>
      <c r="P221" s="410"/>
      <c r="Q221" s="410"/>
      <c r="R221" s="410"/>
      <c r="S221" s="410"/>
      <c r="T221" s="411"/>
      <c r="AT221" s="352" t="s">
        <v>171</v>
      </c>
      <c r="AU221" s="352" t="s">
        <v>90</v>
      </c>
      <c r="AV221" s="350" t="s">
        <v>90</v>
      </c>
      <c r="AW221" s="350" t="s">
        <v>42</v>
      </c>
      <c r="AX221" s="350" t="s">
        <v>82</v>
      </c>
      <c r="AY221" s="352" t="s">
        <v>163</v>
      </c>
    </row>
    <row r="222" spans="2:51" s="355" customFormat="1" ht="13.5">
      <c r="B222" s="356"/>
      <c r="D222" s="346" t="s">
        <v>171</v>
      </c>
      <c r="E222" s="357" t="s">
        <v>5</v>
      </c>
      <c r="F222" s="358" t="s">
        <v>963</v>
      </c>
      <c r="H222" s="359">
        <v>1</v>
      </c>
      <c r="L222" s="356"/>
      <c r="M222" s="412"/>
      <c r="N222" s="413"/>
      <c r="O222" s="413"/>
      <c r="P222" s="413"/>
      <c r="Q222" s="413"/>
      <c r="R222" s="413"/>
      <c r="S222" s="413"/>
      <c r="T222" s="414"/>
      <c r="AT222" s="357" t="s">
        <v>171</v>
      </c>
      <c r="AU222" s="357" t="s">
        <v>90</v>
      </c>
      <c r="AV222" s="355" t="s">
        <v>93</v>
      </c>
      <c r="AW222" s="355" t="s">
        <v>42</v>
      </c>
      <c r="AX222" s="355" t="s">
        <v>82</v>
      </c>
      <c r="AY222" s="357" t="s">
        <v>163</v>
      </c>
    </row>
    <row r="223" spans="2:51" s="350" customFormat="1" ht="13.5">
      <c r="B223" s="351"/>
      <c r="D223" s="346" t="s">
        <v>171</v>
      </c>
      <c r="E223" s="352" t="s">
        <v>5</v>
      </c>
      <c r="F223" s="353" t="s">
        <v>1173</v>
      </c>
      <c r="H223" s="354">
        <v>1</v>
      </c>
      <c r="L223" s="351"/>
      <c r="M223" s="409"/>
      <c r="N223" s="410"/>
      <c r="O223" s="410"/>
      <c r="P223" s="410"/>
      <c r="Q223" s="410"/>
      <c r="R223" s="410"/>
      <c r="S223" s="410"/>
      <c r="T223" s="411"/>
      <c r="AT223" s="352" t="s">
        <v>171</v>
      </c>
      <c r="AU223" s="352" t="s">
        <v>90</v>
      </c>
      <c r="AV223" s="350" t="s">
        <v>90</v>
      </c>
      <c r="AW223" s="350" t="s">
        <v>42</v>
      </c>
      <c r="AX223" s="350" t="s">
        <v>82</v>
      </c>
      <c r="AY223" s="352" t="s">
        <v>163</v>
      </c>
    </row>
    <row r="224" spans="2:51" s="355" customFormat="1" ht="13.5">
      <c r="B224" s="356"/>
      <c r="D224" s="346" t="s">
        <v>171</v>
      </c>
      <c r="E224" s="357" t="s">
        <v>5</v>
      </c>
      <c r="F224" s="358" t="s">
        <v>1143</v>
      </c>
      <c r="H224" s="359">
        <v>1</v>
      </c>
      <c r="L224" s="356"/>
      <c r="M224" s="412"/>
      <c r="N224" s="413"/>
      <c r="O224" s="413"/>
      <c r="P224" s="413"/>
      <c r="Q224" s="413"/>
      <c r="R224" s="413"/>
      <c r="S224" s="413"/>
      <c r="T224" s="414"/>
      <c r="AT224" s="357" t="s">
        <v>171</v>
      </c>
      <c r="AU224" s="357" t="s">
        <v>90</v>
      </c>
      <c r="AV224" s="355" t="s">
        <v>93</v>
      </c>
      <c r="AW224" s="355" t="s">
        <v>42</v>
      </c>
      <c r="AX224" s="355" t="s">
        <v>82</v>
      </c>
      <c r="AY224" s="357" t="s">
        <v>163</v>
      </c>
    </row>
    <row r="225" spans="2:51" s="360" customFormat="1" ht="13.5">
      <c r="B225" s="361"/>
      <c r="D225" s="362" t="s">
        <v>171</v>
      </c>
      <c r="E225" s="363" t="s">
        <v>5</v>
      </c>
      <c r="F225" s="364" t="s">
        <v>185</v>
      </c>
      <c r="H225" s="365">
        <v>6</v>
      </c>
      <c r="L225" s="361"/>
      <c r="M225" s="415"/>
      <c r="N225" s="416"/>
      <c r="O225" s="416"/>
      <c r="P225" s="416"/>
      <c r="Q225" s="416"/>
      <c r="R225" s="416"/>
      <c r="S225" s="416"/>
      <c r="T225" s="417"/>
      <c r="AT225" s="418" t="s">
        <v>171</v>
      </c>
      <c r="AU225" s="418" t="s">
        <v>90</v>
      </c>
      <c r="AV225" s="360" t="s">
        <v>96</v>
      </c>
      <c r="AW225" s="360" t="s">
        <v>42</v>
      </c>
      <c r="AX225" s="360" t="s">
        <v>44</v>
      </c>
      <c r="AY225" s="418" t="s">
        <v>163</v>
      </c>
    </row>
    <row r="226" spans="2:65" s="267" customFormat="1" ht="22.5" customHeight="1">
      <c r="B226" s="268"/>
      <c r="C226" s="367" t="s">
        <v>111</v>
      </c>
      <c r="D226" s="367" t="s">
        <v>256</v>
      </c>
      <c r="E226" s="368" t="s">
        <v>840</v>
      </c>
      <c r="F226" s="369" t="s">
        <v>841</v>
      </c>
      <c r="G226" s="370" t="s">
        <v>168</v>
      </c>
      <c r="H226" s="371">
        <v>6</v>
      </c>
      <c r="I226" s="137"/>
      <c r="J226" s="372">
        <f>ROUND(I226*H226,2)</f>
        <v>0</v>
      </c>
      <c r="K226" s="369" t="s">
        <v>169</v>
      </c>
      <c r="L226" s="421"/>
      <c r="M226" s="422" t="s">
        <v>5</v>
      </c>
      <c r="N226" s="423" t="s">
        <v>53</v>
      </c>
      <c r="O226" s="269"/>
      <c r="P226" s="403">
        <f>O226*H226</f>
        <v>0</v>
      </c>
      <c r="Q226" s="403">
        <v>0.02767</v>
      </c>
      <c r="R226" s="403">
        <f>Q226*H226</f>
        <v>0.16602</v>
      </c>
      <c r="S226" s="403">
        <v>0</v>
      </c>
      <c r="T226" s="404">
        <f>S226*H226</f>
        <v>0</v>
      </c>
      <c r="AR226" s="386" t="s">
        <v>108</v>
      </c>
      <c r="AT226" s="386" t="s">
        <v>256</v>
      </c>
      <c r="AU226" s="386" t="s">
        <v>90</v>
      </c>
      <c r="AY226" s="386" t="s">
        <v>163</v>
      </c>
      <c r="BE226" s="405">
        <f>IF(N226="základní",J226,0)</f>
        <v>0</v>
      </c>
      <c r="BF226" s="405">
        <f>IF(N226="snížená",J226,0)</f>
        <v>0</v>
      </c>
      <c r="BG226" s="405">
        <f>IF(N226="zákl. přenesená",J226,0)</f>
        <v>0</v>
      </c>
      <c r="BH226" s="405">
        <f>IF(N226="sníž. přenesená",J226,0)</f>
        <v>0</v>
      </c>
      <c r="BI226" s="405">
        <f>IF(N226="nulová",J226,0)</f>
        <v>0</v>
      </c>
      <c r="BJ226" s="386" t="s">
        <v>44</v>
      </c>
      <c r="BK226" s="405">
        <f>ROUND(I226*H226,2)</f>
        <v>0</v>
      </c>
      <c r="BL226" s="386" t="s">
        <v>96</v>
      </c>
      <c r="BM226" s="386" t="s">
        <v>1174</v>
      </c>
    </row>
    <row r="227" spans="2:63" s="330" customFormat="1" ht="29.85" customHeight="1">
      <c r="B227" s="331"/>
      <c r="D227" s="335" t="s">
        <v>81</v>
      </c>
      <c r="E227" s="336" t="s">
        <v>111</v>
      </c>
      <c r="F227" s="336" t="s">
        <v>282</v>
      </c>
      <c r="J227" s="337">
        <f>BK227</f>
        <v>0</v>
      </c>
      <c r="L227" s="331"/>
      <c r="M227" s="395"/>
      <c r="N227" s="396"/>
      <c r="O227" s="396"/>
      <c r="P227" s="397">
        <f>SUM(P228:P335)</f>
        <v>0</v>
      </c>
      <c r="Q227" s="396"/>
      <c r="R227" s="397">
        <f>SUM(R228:R335)</f>
        <v>0.00088122</v>
      </c>
      <c r="S227" s="396"/>
      <c r="T227" s="398">
        <f>SUM(T228:T335)</f>
        <v>1.886796</v>
      </c>
      <c r="AR227" s="332" t="s">
        <v>44</v>
      </c>
      <c r="AT227" s="399" t="s">
        <v>81</v>
      </c>
      <c r="AU227" s="399" t="s">
        <v>44</v>
      </c>
      <c r="AY227" s="332" t="s">
        <v>163</v>
      </c>
      <c r="BK227" s="400">
        <f>SUM(BK228:BK335)</f>
        <v>0</v>
      </c>
    </row>
    <row r="228" spans="2:65" s="267" customFormat="1" ht="31.5" customHeight="1">
      <c r="B228" s="268"/>
      <c r="C228" s="338" t="s">
        <v>114</v>
      </c>
      <c r="D228" s="338" t="s">
        <v>165</v>
      </c>
      <c r="E228" s="339" t="s">
        <v>284</v>
      </c>
      <c r="F228" s="340" t="s">
        <v>285</v>
      </c>
      <c r="G228" s="341" t="s">
        <v>188</v>
      </c>
      <c r="H228" s="342">
        <v>21.87</v>
      </c>
      <c r="I228" s="107"/>
      <c r="J228" s="343">
        <f>ROUND(I228*H228,2)</f>
        <v>0</v>
      </c>
      <c r="K228" s="340" t="s">
        <v>169</v>
      </c>
      <c r="L228" s="268"/>
      <c r="M228" s="401" t="s">
        <v>5</v>
      </c>
      <c r="N228" s="402" t="s">
        <v>53</v>
      </c>
      <c r="O228" s="269"/>
      <c r="P228" s="403">
        <f>O228*H228</f>
        <v>0</v>
      </c>
      <c r="Q228" s="403">
        <v>1E-05</v>
      </c>
      <c r="R228" s="403">
        <f>Q228*H228</f>
        <v>0.00021870000000000003</v>
      </c>
      <c r="S228" s="403">
        <v>0</v>
      </c>
      <c r="T228" s="404">
        <f>S228*H228</f>
        <v>0</v>
      </c>
      <c r="AR228" s="386" t="s">
        <v>96</v>
      </c>
      <c r="AT228" s="386" t="s">
        <v>165</v>
      </c>
      <c r="AU228" s="386" t="s">
        <v>90</v>
      </c>
      <c r="AY228" s="386" t="s">
        <v>163</v>
      </c>
      <c r="BE228" s="405">
        <f>IF(N228="základní",J228,0)</f>
        <v>0</v>
      </c>
      <c r="BF228" s="405">
        <f>IF(N228="snížená",J228,0)</f>
        <v>0</v>
      </c>
      <c r="BG228" s="405">
        <f>IF(N228="zákl. přenesená",J228,0)</f>
        <v>0</v>
      </c>
      <c r="BH228" s="405">
        <f>IF(N228="sníž. přenesená",J228,0)</f>
        <v>0</v>
      </c>
      <c r="BI228" s="405">
        <f>IF(N228="nulová",J228,0)</f>
        <v>0</v>
      </c>
      <c r="BJ228" s="386" t="s">
        <v>44</v>
      </c>
      <c r="BK228" s="405">
        <f>ROUND(I228*H228,2)</f>
        <v>0</v>
      </c>
      <c r="BL228" s="386" t="s">
        <v>96</v>
      </c>
      <c r="BM228" s="386" t="s">
        <v>1175</v>
      </c>
    </row>
    <row r="229" spans="2:47" s="267" customFormat="1" ht="175.5">
      <c r="B229" s="268"/>
      <c r="D229" s="346" t="s">
        <v>190</v>
      </c>
      <c r="F229" s="366" t="s">
        <v>287</v>
      </c>
      <c r="L229" s="268"/>
      <c r="M229" s="419"/>
      <c r="N229" s="269"/>
      <c r="O229" s="269"/>
      <c r="P229" s="269"/>
      <c r="Q229" s="269"/>
      <c r="R229" s="269"/>
      <c r="S229" s="269"/>
      <c r="T229" s="420"/>
      <c r="AT229" s="386" t="s">
        <v>190</v>
      </c>
      <c r="AU229" s="386" t="s">
        <v>90</v>
      </c>
    </row>
    <row r="230" spans="2:51" s="344" customFormat="1" ht="13.5">
      <c r="B230" s="345"/>
      <c r="D230" s="346" t="s">
        <v>171</v>
      </c>
      <c r="E230" s="347" t="s">
        <v>5</v>
      </c>
      <c r="F230" s="348" t="s">
        <v>172</v>
      </c>
      <c r="H230" s="349" t="s">
        <v>5</v>
      </c>
      <c r="L230" s="345"/>
      <c r="M230" s="406"/>
      <c r="N230" s="407"/>
      <c r="O230" s="407"/>
      <c r="P230" s="407"/>
      <c r="Q230" s="407"/>
      <c r="R230" s="407"/>
      <c r="S230" s="407"/>
      <c r="T230" s="408"/>
      <c r="AT230" s="349" t="s">
        <v>171</v>
      </c>
      <c r="AU230" s="349" t="s">
        <v>90</v>
      </c>
      <c r="AV230" s="344" t="s">
        <v>44</v>
      </c>
      <c r="AW230" s="344" t="s">
        <v>42</v>
      </c>
      <c r="AX230" s="344" t="s">
        <v>82</v>
      </c>
      <c r="AY230" s="349" t="s">
        <v>163</v>
      </c>
    </row>
    <row r="231" spans="2:51" s="350" customFormat="1" ht="13.5">
      <c r="B231" s="351"/>
      <c r="D231" s="346" t="s">
        <v>171</v>
      </c>
      <c r="E231" s="352" t="s">
        <v>5</v>
      </c>
      <c r="F231" s="353" t="s">
        <v>1176</v>
      </c>
      <c r="H231" s="354">
        <v>1.773</v>
      </c>
      <c r="L231" s="351"/>
      <c r="M231" s="409"/>
      <c r="N231" s="410"/>
      <c r="O231" s="410"/>
      <c r="P231" s="410"/>
      <c r="Q231" s="410"/>
      <c r="R231" s="410"/>
      <c r="S231" s="410"/>
      <c r="T231" s="411"/>
      <c r="AT231" s="352" t="s">
        <v>171</v>
      </c>
      <c r="AU231" s="352" t="s">
        <v>90</v>
      </c>
      <c r="AV231" s="350" t="s">
        <v>90</v>
      </c>
      <c r="AW231" s="350" t="s">
        <v>42</v>
      </c>
      <c r="AX231" s="350" t="s">
        <v>82</v>
      </c>
      <c r="AY231" s="352" t="s">
        <v>163</v>
      </c>
    </row>
    <row r="232" spans="2:51" s="350" customFormat="1" ht="13.5">
      <c r="B232" s="351"/>
      <c r="D232" s="346" t="s">
        <v>171</v>
      </c>
      <c r="E232" s="352" t="s">
        <v>5</v>
      </c>
      <c r="F232" s="353" t="s">
        <v>1177</v>
      </c>
      <c r="H232" s="354">
        <v>1.773</v>
      </c>
      <c r="L232" s="351"/>
      <c r="M232" s="409"/>
      <c r="N232" s="410"/>
      <c r="O232" s="410"/>
      <c r="P232" s="410"/>
      <c r="Q232" s="410"/>
      <c r="R232" s="410"/>
      <c r="S232" s="410"/>
      <c r="T232" s="411"/>
      <c r="AT232" s="352" t="s">
        <v>171</v>
      </c>
      <c r="AU232" s="352" t="s">
        <v>90</v>
      </c>
      <c r="AV232" s="350" t="s">
        <v>90</v>
      </c>
      <c r="AW232" s="350" t="s">
        <v>42</v>
      </c>
      <c r="AX232" s="350" t="s">
        <v>82</v>
      </c>
      <c r="AY232" s="352" t="s">
        <v>163</v>
      </c>
    </row>
    <row r="233" spans="2:51" s="350" customFormat="1" ht="13.5">
      <c r="B233" s="351"/>
      <c r="D233" s="346" t="s">
        <v>171</v>
      </c>
      <c r="E233" s="352" t="s">
        <v>5</v>
      </c>
      <c r="F233" s="353" t="s">
        <v>1178</v>
      </c>
      <c r="H233" s="354">
        <v>1.773</v>
      </c>
      <c r="L233" s="351"/>
      <c r="M233" s="409"/>
      <c r="N233" s="410"/>
      <c r="O233" s="410"/>
      <c r="P233" s="410"/>
      <c r="Q233" s="410"/>
      <c r="R233" s="410"/>
      <c r="S233" s="410"/>
      <c r="T233" s="411"/>
      <c r="AT233" s="352" t="s">
        <v>171</v>
      </c>
      <c r="AU233" s="352" t="s">
        <v>90</v>
      </c>
      <c r="AV233" s="350" t="s">
        <v>90</v>
      </c>
      <c r="AW233" s="350" t="s">
        <v>42</v>
      </c>
      <c r="AX233" s="350" t="s">
        <v>82</v>
      </c>
      <c r="AY233" s="352" t="s">
        <v>163</v>
      </c>
    </row>
    <row r="234" spans="2:51" s="350" customFormat="1" ht="13.5">
      <c r="B234" s="351"/>
      <c r="D234" s="346" t="s">
        <v>171</v>
      </c>
      <c r="E234" s="352" t="s">
        <v>5</v>
      </c>
      <c r="F234" s="353" t="s">
        <v>1179</v>
      </c>
      <c r="H234" s="354">
        <v>1.773</v>
      </c>
      <c r="L234" s="351"/>
      <c r="M234" s="409"/>
      <c r="N234" s="410"/>
      <c r="O234" s="410"/>
      <c r="P234" s="410"/>
      <c r="Q234" s="410"/>
      <c r="R234" s="410"/>
      <c r="S234" s="410"/>
      <c r="T234" s="411"/>
      <c r="AT234" s="352" t="s">
        <v>171</v>
      </c>
      <c r="AU234" s="352" t="s">
        <v>90</v>
      </c>
      <c r="AV234" s="350" t="s">
        <v>90</v>
      </c>
      <c r="AW234" s="350" t="s">
        <v>42</v>
      </c>
      <c r="AX234" s="350" t="s">
        <v>82</v>
      </c>
      <c r="AY234" s="352" t="s">
        <v>163</v>
      </c>
    </row>
    <row r="235" spans="2:51" s="355" customFormat="1" ht="13.5">
      <c r="B235" s="356"/>
      <c r="D235" s="346" t="s">
        <v>171</v>
      </c>
      <c r="E235" s="357" t="s">
        <v>5</v>
      </c>
      <c r="F235" s="358" t="s">
        <v>176</v>
      </c>
      <c r="H235" s="359">
        <v>7.092</v>
      </c>
      <c r="L235" s="356"/>
      <c r="M235" s="412"/>
      <c r="N235" s="413"/>
      <c r="O235" s="413"/>
      <c r="P235" s="413"/>
      <c r="Q235" s="413"/>
      <c r="R235" s="413"/>
      <c r="S235" s="413"/>
      <c r="T235" s="414"/>
      <c r="AT235" s="357" t="s">
        <v>171</v>
      </c>
      <c r="AU235" s="357" t="s">
        <v>90</v>
      </c>
      <c r="AV235" s="355" t="s">
        <v>93</v>
      </c>
      <c r="AW235" s="355" t="s">
        <v>42</v>
      </c>
      <c r="AX235" s="355" t="s">
        <v>82</v>
      </c>
      <c r="AY235" s="357" t="s">
        <v>163</v>
      </c>
    </row>
    <row r="236" spans="2:51" s="350" customFormat="1" ht="13.5">
      <c r="B236" s="351"/>
      <c r="D236" s="346" t="s">
        <v>171</v>
      </c>
      <c r="E236" s="352" t="s">
        <v>5</v>
      </c>
      <c r="F236" s="353" t="s">
        <v>1180</v>
      </c>
      <c r="H236" s="354">
        <v>2.463</v>
      </c>
      <c r="L236" s="351"/>
      <c r="M236" s="409"/>
      <c r="N236" s="410"/>
      <c r="O236" s="410"/>
      <c r="P236" s="410"/>
      <c r="Q236" s="410"/>
      <c r="R236" s="410"/>
      <c r="S236" s="410"/>
      <c r="T236" s="411"/>
      <c r="AT236" s="352" t="s">
        <v>171</v>
      </c>
      <c r="AU236" s="352" t="s">
        <v>90</v>
      </c>
      <c r="AV236" s="350" t="s">
        <v>90</v>
      </c>
      <c r="AW236" s="350" t="s">
        <v>42</v>
      </c>
      <c r="AX236" s="350" t="s">
        <v>82</v>
      </c>
      <c r="AY236" s="352" t="s">
        <v>163</v>
      </c>
    </row>
    <row r="237" spans="2:51" s="355" customFormat="1" ht="13.5">
      <c r="B237" s="356"/>
      <c r="D237" s="346" t="s">
        <v>171</v>
      </c>
      <c r="E237" s="357" t="s">
        <v>5</v>
      </c>
      <c r="F237" s="358" t="s">
        <v>179</v>
      </c>
      <c r="H237" s="359">
        <v>2.463</v>
      </c>
      <c r="L237" s="356"/>
      <c r="M237" s="412"/>
      <c r="N237" s="413"/>
      <c r="O237" s="413"/>
      <c r="P237" s="413"/>
      <c r="Q237" s="413"/>
      <c r="R237" s="413"/>
      <c r="S237" s="413"/>
      <c r="T237" s="414"/>
      <c r="AT237" s="357" t="s">
        <v>171</v>
      </c>
      <c r="AU237" s="357" t="s">
        <v>90</v>
      </c>
      <c r="AV237" s="355" t="s">
        <v>93</v>
      </c>
      <c r="AW237" s="355" t="s">
        <v>42</v>
      </c>
      <c r="AX237" s="355" t="s">
        <v>82</v>
      </c>
      <c r="AY237" s="357" t="s">
        <v>163</v>
      </c>
    </row>
    <row r="238" spans="2:51" s="350" customFormat="1" ht="13.5">
      <c r="B238" s="351"/>
      <c r="D238" s="346" t="s">
        <v>171</v>
      </c>
      <c r="E238" s="352" t="s">
        <v>5</v>
      </c>
      <c r="F238" s="353" t="s">
        <v>1181</v>
      </c>
      <c r="H238" s="354">
        <v>2.463</v>
      </c>
      <c r="L238" s="351"/>
      <c r="M238" s="409"/>
      <c r="N238" s="410"/>
      <c r="O238" s="410"/>
      <c r="P238" s="410"/>
      <c r="Q238" s="410"/>
      <c r="R238" s="410"/>
      <c r="S238" s="410"/>
      <c r="T238" s="411"/>
      <c r="AT238" s="352" t="s">
        <v>171</v>
      </c>
      <c r="AU238" s="352" t="s">
        <v>90</v>
      </c>
      <c r="AV238" s="350" t="s">
        <v>90</v>
      </c>
      <c r="AW238" s="350" t="s">
        <v>42</v>
      </c>
      <c r="AX238" s="350" t="s">
        <v>82</v>
      </c>
      <c r="AY238" s="352" t="s">
        <v>163</v>
      </c>
    </row>
    <row r="239" spans="2:51" s="350" customFormat="1" ht="13.5">
      <c r="B239" s="351"/>
      <c r="D239" s="346" t="s">
        <v>171</v>
      </c>
      <c r="E239" s="352" t="s">
        <v>5</v>
      </c>
      <c r="F239" s="353" t="s">
        <v>1027</v>
      </c>
      <c r="H239" s="354">
        <v>2.463</v>
      </c>
      <c r="L239" s="351"/>
      <c r="M239" s="409"/>
      <c r="N239" s="410"/>
      <c r="O239" s="410"/>
      <c r="P239" s="410"/>
      <c r="Q239" s="410"/>
      <c r="R239" s="410"/>
      <c r="S239" s="410"/>
      <c r="T239" s="411"/>
      <c r="AT239" s="352" t="s">
        <v>171</v>
      </c>
      <c r="AU239" s="352" t="s">
        <v>90</v>
      </c>
      <c r="AV239" s="350" t="s">
        <v>90</v>
      </c>
      <c r="AW239" s="350" t="s">
        <v>42</v>
      </c>
      <c r="AX239" s="350" t="s">
        <v>82</v>
      </c>
      <c r="AY239" s="352" t="s">
        <v>163</v>
      </c>
    </row>
    <row r="240" spans="2:51" s="355" customFormat="1" ht="13.5">
      <c r="B240" s="356"/>
      <c r="D240" s="346" t="s">
        <v>171</v>
      </c>
      <c r="E240" s="357" t="s">
        <v>5</v>
      </c>
      <c r="F240" s="358" t="s">
        <v>181</v>
      </c>
      <c r="H240" s="359">
        <v>4.926</v>
      </c>
      <c r="L240" s="356"/>
      <c r="M240" s="412"/>
      <c r="N240" s="413"/>
      <c r="O240" s="413"/>
      <c r="P240" s="413"/>
      <c r="Q240" s="413"/>
      <c r="R240" s="413"/>
      <c r="S240" s="413"/>
      <c r="T240" s="414"/>
      <c r="AT240" s="357" t="s">
        <v>171</v>
      </c>
      <c r="AU240" s="357" t="s">
        <v>90</v>
      </c>
      <c r="AV240" s="355" t="s">
        <v>93</v>
      </c>
      <c r="AW240" s="355" t="s">
        <v>42</v>
      </c>
      <c r="AX240" s="355" t="s">
        <v>82</v>
      </c>
      <c r="AY240" s="357" t="s">
        <v>163</v>
      </c>
    </row>
    <row r="241" spans="2:51" s="350" customFormat="1" ht="13.5">
      <c r="B241" s="351"/>
      <c r="D241" s="346" t="s">
        <v>171</v>
      </c>
      <c r="E241" s="352" t="s">
        <v>5</v>
      </c>
      <c r="F241" s="353" t="s">
        <v>1182</v>
      </c>
      <c r="H241" s="354">
        <v>2.463</v>
      </c>
      <c r="L241" s="351"/>
      <c r="M241" s="409"/>
      <c r="N241" s="410"/>
      <c r="O241" s="410"/>
      <c r="P241" s="410"/>
      <c r="Q241" s="410"/>
      <c r="R241" s="410"/>
      <c r="S241" s="410"/>
      <c r="T241" s="411"/>
      <c r="AT241" s="352" t="s">
        <v>171</v>
      </c>
      <c r="AU241" s="352" t="s">
        <v>90</v>
      </c>
      <c r="AV241" s="350" t="s">
        <v>90</v>
      </c>
      <c r="AW241" s="350" t="s">
        <v>42</v>
      </c>
      <c r="AX241" s="350" t="s">
        <v>82</v>
      </c>
      <c r="AY241" s="352" t="s">
        <v>163</v>
      </c>
    </row>
    <row r="242" spans="2:51" s="355" customFormat="1" ht="13.5">
      <c r="B242" s="356"/>
      <c r="D242" s="346" t="s">
        <v>171</v>
      </c>
      <c r="E242" s="357" t="s">
        <v>5</v>
      </c>
      <c r="F242" s="358" t="s">
        <v>653</v>
      </c>
      <c r="H242" s="359">
        <v>2.463</v>
      </c>
      <c r="L242" s="356"/>
      <c r="M242" s="412"/>
      <c r="N242" s="413"/>
      <c r="O242" s="413"/>
      <c r="P242" s="413"/>
      <c r="Q242" s="413"/>
      <c r="R242" s="413"/>
      <c r="S242" s="413"/>
      <c r="T242" s="414"/>
      <c r="AT242" s="357" t="s">
        <v>171</v>
      </c>
      <c r="AU242" s="357" t="s">
        <v>90</v>
      </c>
      <c r="AV242" s="355" t="s">
        <v>93</v>
      </c>
      <c r="AW242" s="355" t="s">
        <v>42</v>
      </c>
      <c r="AX242" s="355" t="s">
        <v>82</v>
      </c>
      <c r="AY242" s="357" t="s">
        <v>163</v>
      </c>
    </row>
    <row r="243" spans="2:51" s="350" customFormat="1" ht="13.5">
      <c r="B243" s="351"/>
      <c r="D243" s="346" t="s">
        <v>171</v>
      </c>
      <c r="E243" s="352" t="s">
        <v>5</v>
      </c>
      <c r="F243" s="353" t="s">
        <v>1183</v>
      </c>
      <c r="H243" s="354">
        <v>2.463</v>
      </c>
      <c r="L243" s="351"/>
      <c r="M243" s="409"/>
      <c r="N243" s="410"/>
      <c r="O243" s="410"/>
      <c r="P243" s="410"/>
      <c r="Q243" s="410"/>
      <c r="R243" s="410"/>
      <c r="S243" s="410"/>
      <c r="T243" s="411"/>
      <c r="AT243" s="352" t="s">
        <v>171</v>
      </c>
      <c r="AU243" s="352" t="s">
        <v>90</v>
      </c>
      <c r="AV243" s="350" t="s">
        <v>90</v>
      </c>
      <c r="AW243" s="350" t="s">
        <v>42</v>
      </c>
      <c r="AX243" s="350" t="s">
        <v>82</v>
      </c>
      <c r="AY243" s="352" t="s">
        <v>163</v>
      </c>
    </row>
    <row r="244" spans="2:51" s="355" customFormat="1" ht="13.5">
      <c r="B244" s="356"/>
      <c r="D244" s="346" t="s">
        <v>171</v>
      </c>
      <c r="E244" s="357" t="s">
        <v>5</v>
      </c>
      <c r="F244" s="358" t="s">
        <v>963</v>
      </c>
      <c r="H244" s="359">
        <v>2.463</v>
      </c>
      <c r="L244" s="356"/>
      <c r="M244" s="412"/>
      <c r="N244" s="413"/>
      <c r="O244" s="413"/>
      <c r="P244" s="413"/>
      <c r="Q244" s="413"/>
      <c r="R244" s="413"/>
      <c r="S244" s="413"/>
      <c r="T244" s="414"/>
      <c r="AT244" s="357" t="s">
        <v>171</v>
      </c>
      <c r="AU244" s="357" t="s">
        <v>90</v>
      </c>
      <c r="AV244" s="355" t="s">
        <v>93</v>
      </c>
      <c r="AW244" s="355" t="s">
        <v>42</v>
      </c>
      <c r="AX244" s="355" t="s">
        <v>82</v>
      </c>
      <c r="AY244" s="357" t="s">
        <v>163</v>
      </c>
    </row>
    <row r="245" spans="2:51" s="350" customFormat="1" ht="13.5">
      <c r="B245" s="351"/>
      <c r="D245" s="346" t="s">
        <v>171</v>
      </c>
      <c r="E245" s="352" t="s">
        <v>5</v>
      </c>
      <c r="F245" s="353" t="s">
        <v>1184</v>
      </c>
      <c r="H245" s="354">
        <v>2.463</v>
      </c>
      <c r="L245" s="351"/>
      <c r="M245" s="409"/>
      <c r="N245" s="410"/>
      <c r="O245" s="410"/>
      <c r="P245" s="410"/>
      <c r="Q245" s="410"/>
      <c r="R245" s="410"/>
      <c r="S245" s="410"/>
      <c r="T245" s="411"/>
      <c r="AT245" s="352" t="s">
        <v>171</v>
      </c>
      <c r="AU245" s="352" t="s">
        <v>90</v>
      </c>
      <c r="AV245" s="350" t="s">
        <v>90</v>
      </c>
      <c r="AW245" s="350" t="s">
        <v>42</v>
      </c>
      <c r="AX245" s="350" t="s">
        <v>82</v>
      </c>
      <c r="AY245" s="352" t="s">
        <v>163</v>
      </c>
    </row>
    <row r="246" spans="2:51" s="355" customFormat="1" ht="13.5">
      <c r="B246" s="356"/>
      <c r="D246" s="346" t="s">
        <v>171</v>
      </c>
      <c r="E246" s="357" t="s">
        <v>5</v>
      </c>
      <c r="F246" s="358" t="s">
        <v>1143</v>
      </c>
      <c r="H246" s="359">
        <v>2.463</v>
      </c>
      <c r="L246" s="356"/>
      <c r="M246" s="412"/>
      <c r="N246" s="413"/>
      <c r="O246" s="413"/>
      <c r="P246" s="413"/>
      <c r="Q246" s="413"/>
      <c r="R246" s="413"/>
      <c r="S246" s="413"/>
      <c r="T246" s="414"/>
      <c r="AT246" s="357" t="s">
        <v>171</v>
      </c>
      <c r="AU246" s="357" t="s">
        <v>90</v>
      </c>
      <c r="AV246" s="355" t="s">
        <v>93</v>
      </c>
      <c r="AW246" s="355" t="s">
        <v>42</v>
      </c>
      <c r="AX246" s="355" t="s">
        <v>82</v>
      </c>
      <c r="AY246" s="357" t="s">
        <v>163</v>
      </c>
    </row>
    <row r="247" spans="2:51" s="360" customFormat="1" ht="13.5">
      <c r="B247" s="361"/>
      <c r="D247" s="362" t="s">
        <v>171</v>
      </c>
      <c r="E247" s="363" t="s">
        <v>5</v>
      </c>
      <c r="F247" s="364" t="s">
        <v>185</v>
      </c>
      <c r="H247" s="365">
        <v>21.87</v>
      </c>
      <c r="L247" s="361"/>
      <c r="M247" s="415"/>
      <c r="N247" s="416"/>
      <c r="O247" s="416"/>
      <c r="P247" s="416"/>
      <c r="Q247" s="416"/>
      <c r="R247" s="416"/>
      <c r="S247" s="416"/>
      <c r="T247" s="417"/>
      <c r="AT247" s="418" t="s">
        <v>171</v>
      </c>
      <c r="AU247" s="418" t="s">
        <v>90</v>
      </c>
      <c r="AV247" s="360" t="s">
        <v>96</v>
      </c>
      <c r="AW247" s="360" t="s">
        <v>42</v>
      </c>
      <c r="AX247" s="360" t="s">
        <v>44</v>
      </c>
      <c r="AY247" s="418" t="s">
        <v>163</v>
      </c>
    </row>
    <row r="248" spans="2:65" s="267" customFormat="1" ht="22.5" customHeight="1">
      <c r="B248" s="268"/>
      <c r="C248" s="338" t="s">
        <v>117</v>
      </c>
      <c r="D248" s="338" t="s">
        <v>165</v>
      </c>
      <c r="E248" s="339" t="s">
        <v>307</v>
      </c>
      <c r="F248" s="340" t="s">
        <v>308</v>
      </c>
      <c r="G248" s="341" t="s">
        <v>188</v>
      </c>
      <c r="H248" s="342">
        <v>13.126</v>
      </c>
      <c r="I248" s="107"/>
      <c r="J248" s="343">
        <f>ROUND(I248*H248,2)</f>
        <v>0</v>
      </c>
      <c r="K248" s="340" t="s">
        <v>169</v>
      </c>
      <c r="L248" s="268"/>
      <c r="M248" s="401" t="s">
        <v>5</v>
      </c>
      <c r="N248" s="402" t="s">
        <v>53</v>
      </c>
      <c r="O248" s="269"/>
      <c r="P248" s="403">
        <f>O248*H248</f>
        <v>0</v>
      </c>
      <c r="Q248" s="403">
        <v>2E-05</v>
      </c>
      <c r="R248" s="403">
        <f>Q248*H248</f>
        <v>0.00026252000000000003</v>
      </c>
      <c r="S248" s="403">
        <v>0</v>
      </c>
      <c r="T248" s="404">
        <f>S248*H248</f>
        <v>0</v>
      </c>
      <c r="AR248" s="386" t="s">
        <v>96</v>
      </c>
      <c r="AT248" s="386" t="s">
        <v>165</v>
      </c>
      <c r="AU248" s="386" t="s">
        <v>90</v>
      </c>
      <c r="AY248" s="386" t="s">
        <v>163</v>
      </c>
      <c r="BE248" s="405">
        <f>IF(N248="základní",J248,0)</f>
        <v>0</v>
      </c>
      <c r="BF248" s="405">
        <f>IF(N248="snížená",J248,0)</f>
        <v>0</v>
      </c>
      <c r="BG248" s="405">
        <f>IF(N248="zákl. přenesená",J248,0)</f>
        <v>0</v>
      </c>
      <c r="BH248" s="405">
        <f>IF(N248="sníž. přenesená",J248,0)</f>
        <v>0</v>
      </c>
      <c r="BI248" s="405">
        <f>IF(N248="nulová",J248,0)</f>
        <v>0</v>
      </c>
      <c r="BJ248" s="386" t="s">
        <v>44</v>
      </c>
      <c r="BK248" s="405">
        <f>ROUND(I248*H248,2)</f>
        <v>0</v>
      </c>
      <c r="BL248" s="386" t="s">
        <v>96</v>
      </c>
      <c r="BM248" s="386" t="s">
        <v>1185</v>
      </c>
    </row>
    <row r="249" spans="2:47" s="267" customFormat="1" ht="175.5">
      <c r="B249" s="268"/>
      <c r="D249" s="346" t="s">
        <v>190</v>
      </c>
      <c r="F249" s="366" t="s">
        <v>287</v>
      </c>
      <c r="L249" s="268"/>
      <c r="M249" s="419"/>
      <c r="N249" s="269"/>
      <c r="O249" s="269"/>
      <c r="P249" s="269"/>
      <c r="Q249" s="269"/>
      <c r="R249" s="269"/>
      <c r="S249" s="269"/>
      <c r="T249" s="420"/>
      <c r="AT249" s="386" t="s">
        <v>190</v>
      </c>
      <c r="AU249" s="386" t="s">
        <v>90</v>
      </c>
    </row>
    <row r="250" spans="2:51" s="344" customFormat="1" ht="13.5">
      <c r="B250" s="345"/>
      <c r="D250" s="346" t="s">
        <v>171</v>
      </c>
      <c r="E250" s="347" t="s">
        <v>5</v>
      </c>
      <c r="F250" s="348" t="s">
        <v>172</v>
      </c>
      <c r="H250" s="349" t="s">
        <v>5</v>
      </c>
      <c r="L250" s="345"/>
      <c r="M250" s="406"/>
      <c r="N250" s="407"/>
      <c r="O250" s="407"/>
      <c r="P250" s="407"/>
      <c r="Q250" s="407"/>
      <c r="R250" s="407"/>
      <c r="S250" s="407"/>
      <c r="T250" s="408"/>
      <c r="AT250" s="349" t="s">
        <v>171</v>
      </c>
      <c r="AU250" s="349" t="s">
        <v>90</v>
      </c>
      <c r="AV250" s="344" t="s">
        <v>44</v>
      </c>
      <c r="AW250" s="344" t="s">
        <v>42</v>
      </c>
      <c r="AX250" s="344" t="s">
        <v>82</v>
      </c>
      <c r="AY250" s="349" t="s">
        <v>163</v>
      </c>
    </row>
    <row r="251" spans="2:51" s="344" customFormat="1" ht="13.5">
      <c r="B251" s="345"/>
      <c r="D251" s="346" t="s">
        <v>171</v>
      </c>
      <c r="E251" s="347" t="s">
        <v>5</v>
      </c>
      <c r="F251" s="348" t="s">
        <v>310</v>
      </c>
      <c r="H251" s="349" t="s">
        <v>5</v>
      </c>
      <c r="L251" s="345"/>
      <c r="M251" s="406"/>
      <c r="N251" s="407"/>
      <c r="O251" s="407"/>
      <c r="P251" s="407"/>
      <c r="Q251" s="407"/>
      <c r="R251" s="407"/>
      <c r="S251" s="407"/>
      <c r="T251" s="408"/>
      <c r="AT251" s="349" t="s">
        <v>171</v>
      </c>
      <c r="AU251" s="349" t="s">
        <v>90</v>
      </c>
      <c r="AV251" s="344" t="s">
        <v>44</v>
      </c>
      <c r="AW251" s="344" t="s">
        <v>42</v>
      </c>
      <c r="AX251" s="344" t="s">
        <v>82</v>
      </c>
      <c r="AY251" s="349" t="s">
        <v>163</v>
      </c>
    </row>
    <row r="252" spans="2:51" s="350" customFormat="1" ht="13.5">
      <c r="B252" s="351"/>
      <c r="D252" s="346" t="s">
        <v>171</v>
      </c>
      <c r="E252" s="352" t="s">
        <v>5</v>
      </c>
      <c r="F252" s="353" t="s">
        <v>1186</v>
      </c>
      <c r="H252" s="354">
        <v>1.258</v>
      </c>
      <c r="L252" s="351"/>
      <c r="M252" s="409"/>
      <c r="N252" s="410"/>
      <c r="O252" s="410"/>
      <c r="P252" s="410"/>
      <c r="Q252" s="410"/>
      <c r="R252" s="410"/>
      <c r="S252" s="410"/>
      <c r="T252" s="411"/>
      <c r="AT252" s="352" t="s">
        <v>171</v>
      </c>
      <c r="AU252" s="352" t="s">
        <v>90</v>
      </c>
      <c r="AV252" s="350" t="s">
        <v>90</v>
      </c>
      <c r="AW252" s="350" t="s">
        <v>42</v>
      </c>
      <c r="AX252" s="350" t="s">
        <v>82</v>
      </c>
      <c r="AY252" s="352" t="s">
        <v>163</v>
      </c>
    </row>
    <row r="253" spans="2:51" s="350" customFormat="1" ht="13.5">
      <c r="B253" s="351"/>
      <c r="D253" s="346" t="s">
        <v>171</v>
      </c>
      <c r="E253" s="352" t="s">
        <v>5</v>
      </c>
      <c r="F253" s="353" t="s">
        <v>1187</v>
      </c>
      <c r="H253" s="354">
        <v>1.258</v>
      </c>
      <c r="L253" s="351"/>
      <c r="M253" s="409"/>
      <c r="N253" s="410"/>
      <c r="O253" s="410"/>
      <c r="P253" s="410"/>
      <c r="Q253" s="410"/>
      <c r="R253" s="410"/>
      <c r="S253" s="410"/>
      <c r="T253" s="411"/>
      <c r="AT253" s="352" t="s">
        <v>171</v>
      </c>
      <c r="AU253" s="352" t="s">
        <v>90</v>
      </c>
      <c r="AV253" s="350" t="s">
        <v>90</v>
      </c>
      <c r="AW253" s="350" t="s">
        <v>42</v>
      </c>
      <c r="AX253" s="350" t="s">
        <v>82</v>
      </c>
      <c r="AY253" s="352" t="s">
        <v>163</v>
      </c>
    </row>
    <row r="254" spans="2:51" s="350" customFormat="1" ht="13.5">
      <c r="B254" s="351"/>
      <c r="D254" s="346" t="s">
        <v>171</v>
      </c>
      <c r="E254" s="352" t="s">
        <v>5</v>
      </c>
      <c r="F254" s="353" t="s">
        <v>1188</v>
      </c>
      <c r="H254" s="354">
        <v>1.258</v>
      </c>
      <c r="L254" s="351"/>
      <c r="M254" s="409"/>
      <c r="N254" s="410"/>
      <c r="O254" s="410"/>
      <c r="P254" s="410"/>
      <c r="Q254" s="410"/>
      <c r="R254" s="410"/>
      <c r="S254" s="410"/>
      <c r="T254" s="411"/>
      <c r="AT254" s="352" t="s">
        <v>171</v>
      </c>
      <c r="AU254" s="352" t="s">
        <v>90</v>
      </c>
      <c r="AV254" s="350" t="s">
        <v>90</v>
      </c>
      <c r="AW254" s="350" t="s">
        <v>42</v>
      </c>
      <c r="AX254" s="350" t="s">
        <v>82</v>
      </c>
      <c r="AY254" s="352" t="s">
        <v>163</v>
      </c>
    </row>
    <row r="255" spans="2:51" s="350" customFormat="1" ht="13.5">
      <c r="B255" s="351"/>
      <c r="D255" s="346" t="s">
        <v>171</v>
      </c>
      <c r="E255" s="352" t="s">
        <v>5</v>
      </c>
      <c r="F255" s="353" t="s">
        <v>1189</v>
      </c>
      <c r="H255" s="354">
        <v>1.258</v>
      </c>
      <c r="L255" s="351"/>
      <c r="M255" s="409"/>
      <c r="N255" s="410"/>
      <c r="O255" s="410"/>
      <c r="P255" s="410"/>
      <c r="Q255" s="410"/>
      <c r="R255" s="410"/>
      <c r="S255" s="410"/>
      <c r="T255" s="411"/>
      <c r="AT255" s="352" t="s">
        <v>171</v>
      </c>
      <c r="AU255" s="352" t="s">
        <v>90</v>
      </c>
      <c r="AV255" s="350" t="s">
        <v>90</v>
      </c>
      <c r="AW255" s="350" t="s">
        <v>42</v>
      </c>
      <c r="AX255" s="350" t="s">
        <v>82</v>
      </c>
      <c r="AY255" s="352" t="s">
        <v>163</v>
      </c>
    </row>
    <row r="256" spans="2:51" s="355" customFormat="1" ht="13.5">
      <c r="B256" s="356"/>
      <c r="D256" s="346" t="s">
        <v>171</v>
      </c>
      <c r="E256" s="357" t="s">
        <v>5</v>
      </c>
      <c r="F256" s="358" t="s">
        <v>176</v>
      </c>
      <c r="H256" s="359">
        <v>5.032</v>
      </c>
      <c r="L256" s="356"/>
      <c r="M256" s="412"/>
      <c r="N256" s="413"/>
      <c r="O256" s="413"/>
      <c r="P256" s="413"/>
      <c r="Q256" s="413"/>
      <c r="R256" s="413"/>
      <c r="S256" s="413"/>
      <c r="T256" s="414"/>
      <c r="AT256" s="357" t="s">
        <v>171</v>
      </c>
      <c r="AU256" s="357" t="s">
        <v>90</v>
      </c>
      <c r="AV256" s="355" t="s">
        <v>93</v>
      </c>
      <c r="AW256" s="355" t="s">
        <v>42</v>
      </c>
      <c r="AX256" s="355" t="s">
        <v>82</v>
      </c>
      <c r="AY256" s="357" t="s">
        <v>163</v>
      </c>
    </row>
    <row r="257" spans="2:51" s="350" customFormat="1" ht="13.5">
      <c r="B257" s="351"/>
      <c r="D257" s="346" t="s">
        <v>171</v>
      </c>
      <c r="E257" s="352" t="s">
        <v>5</v>
      </c>
      <c r="F257" s="353" t="s">
        <v>1190</v>
      </c>
      <c r="H257" s="354">
        <v>1.349</v>
      </c>
      <c r="L257" s="351"/>
      <c r="M257" s="409"/>
      <c r="N257" s="410"/>
      <c r="O257" s="410"/>
      <c r="P257" s="410"/>
      <c r="Q257" s="410"/>
      <c r="R257" s="410"/>
      <c r="S257" s="410"/>
      <c r="T257" s="411"/>
      <c r="AT257" s="352" t="s">
        <v>171</v>
      </c>
      <c r="AU257" s="352" t="s">
        <v>90</v>
      </c>
      <c r="AV257" s="350" t="s">
        <v>90</v>
      </c>
      <c r="AW257" s="350" t="s">
        <v>42</v>
      </c>
      <c r="AX257" s="350" t="s">
        <v>82</v>
      </c>
      <c r="AY257" s="352" t="s">
        <v>163</v>
      </c>
    </row>
    <row r="258" spans="2:51" s="355" customFormat="1" ht="13.5">
      <c r="B258" s="356"/>
      <c r="D258" s="346" t="s">
        <v>171</v>
      </c>
      <c r="E258" s="357" t="s">
        <v>5</v>
      </c>
      <c r="F258" s="358" t="s">
        <v>179</v>
      </c>
      <c r="H258" s="359">
        <v>1.349</v>
      </c>
      <c r="L258" s="356"/>
      <c r="M258" s="412"/>
      <c r="N258" s="413"/>
      <c r="O258" s="413"/>
      <c r="P258" s="413"/>
      <c r="Q258" s="413"/>
      <c r="R258" s="413"/>
      <c r="S258" s="413"/>
      <c r="T258" s="414"/>
      <c r="AT258" s="357" t="s">
        <v>171</v>
      </c>
      <c r="AU258" s="357" t="s">
        <v>90</v>
      </c>
      <c r="AV258" s="355" t="s">
        <v>93</v>
      </c>
      <c r="AW258" s="355" t="s">
        <v>42</v>
      </c>
      <c r="AX258" s="355" t="s">
        <v>82</v>
      </c>
      <c r="AY258" s="357" t="s">
        <v>163</v>
      </c>
    </row>
    <row r="259" spans="2:51" s="350" customFormat="1" ht="13.5">
      <c r="B259" s="351"/>
      <c r="D259" s="346" t="s">
        <v>171</v>
      </c>
      <c r="E259" s="352" t="s">
        <v>5</v>
      </c>
      <c r="F259" s="353" t="s">
        <v>1191</v>
      </c>
      <c r="H259" s="354">
        <v>1.349</v>
      </c>
      <c r="L259" s="351"/>
      <c r="M259" s="409"/>
      <c r="N259" s="410"/>
      <c r="O259" s="410"/>
      <c r="P259" s="410"/>
      <c r="Q259" s="410"/>
      <c r="R259" s="410"/>
      <c r="S259" s="410"/>
      <c r="T259" s="411"/>
      <c r="AT259" s="352" t="s">
        <v>171</v>
      </c>
      <c r="AU259" s="352" t="s">
        <v>90</v>
      </c>
      <c r="AV259" s="350" t="s">
        <v>90</v>
      </c>
      <c r="AW259" s="350" t="s">
        <v>42</v>
      </c>
      <c r="AX259" s="350" t="s">
        <v>82</v>
      </c>
      <c r="AY259" s="352" t="s">
        <v>163</v>
      </c>
    </row>
    <row r="260" spans="2:51" s="350" customFormat="1" ht="13.5">
      <c r="B260" s="351"/>
      <c r="D260" s="346" t="s">
        <v>171</v>
      </c>
      <c r="E260" s="352" t="s">
        <v>5</v>
      </c>
      <c r="F260" s="353" t="s">
        <v>1046</v>
      </c>
      <c r="H260" s="354">
        <v>1.349</v>
      </c>
      <c r="L260" s="351"/>
      <c r="M260" s="409"/>
      <c r="N260" s="410"/>
      <c r="O260" s="410"/>
      <c r="P260" s="410"/>
      <c r="Q260" s="410"/>
      <c r="R260" s="410"/>
      <c r="S260" s="410"/>
      <c r="T260" s="411"/>
      <c r="AT260" s="352" t="s">
        <v>171</v>
      </c>
      <c r="AU260" s="352" t="s">
        <v>90</v>
      </c>
      <c r="AV260" s="350" t="s">
        <v>90</v>
      </c>
      <c r="AW260" s="350" t="s">
        <v>42</v>
      </c>
      <c r="AX260" s="350" t="s">
        <v>82</v>
      </c>
      <c r="AY260" s="352" t="s">
        <v>163</v>
      </c>
    </row>
    <row r="261" spans="2:51" s="355" customFormat="1" ht="13.5">
      <c r="B261" s="356"/>
      <c r="D261" s="346" t="s">
        <v>171</v>
      </c>
      <c r="E261" s="357" t="s">
        <v>5</v>
      </c>
      <c r="F261" s="358" t="s">
        <v>181</v>
      </c>
      <c r="H261" s="359">
        <v>2.698</v>
      </c>
      <c r="L261" s="356"/>
      <c r="M261" s="412"/>
      <c r="N261" s="413"/>
      <c r="O261" s="413"/>
      <c r="P261" s="413"/>
      <c r="Q261" s="413"/>
      <c r="R261" s="413"/>
      <c r="S261" s="413"/>
      <c r="T261" s="414"/>
      <c r="AT261" s="357" t="s">
        <v>171</v>
      </c>
      <c r="AU261" s="357" t="s">
        <v>90</v>
      </c>
      <c r="AV261" s="355" t="s">
        <v>93</v>
      </c>
      <c r="AW261" s="355" t="s">
        <v>42</v>
      </c>
      <c r="AX261" s="355" t="s">
        <v>82</v>
      </c>
      <c r="AY261" s="357" t="s">
        <v>163</v>
      </c>
    </row>
    <row r="262" spans="2:51" s="350" customFormat="1" ht="13.5">
      <c r="B262" s="351"/>
      <c r="D262" s="346" t="s">
        <v>171</v>
      </c>
      <c r="E262" s="352" t="s">
        <v>5</v>
      </c>
      <c r="F262" s="353" t="s">
        <v>1192</v>
      </c>
      <c r="H262" s="354">
        <v>1.349</v>
      </c>
      <c r="L262" s="351"/>
      <c r="M262" s="409"/>
      <c r="N262" s="410"/>
      <c r="O262" s="410"/>
      <c r="P262" s="410"/>
      <c r="Q262" s="410"/>
      <c r="R262" s="410"/>
      <c r="S262" s="410"/>
      <c r="T262" s="411"/>
      <c r="AT262" s="352" t="s">
        <v>171</v>
      </c>
      <c r="AU262" s="352" t="s">
        <v>90</v>
      </c>
      <c r="AV262" s="350" t="s">
        <v>90</v>
      </c>
      <c r="AW262" s="350" t="s">
        <v>42</v>
      </c>
      <c r="AX262" s="350" t="s">
        <v>82</v>
      </c>
      <c r="AY262" s="352" t="s">
        <v>163</v>
      </c>
    </row>
    <row r="263" spans="2:51" s="355" customFormat="1" ht="13.5">
      <c r="B263" s="356"/>
      <c r="D263" s="346" t="s">
        <v>171</v>
      </c>
      <c r="E263" s="357" t="s">
        <v>5</v>
      </c>
      <c r="F263" s="358" t="s">
        <v>653</v>
      </c>
      <c r="H263" s="359">
        <v>1.349</v>
      </c>
      <c r="L263" s="356"/>
      <c r="M263" s="412"/>
      <c r="N263" s="413"/>
      <c r="O263" s="413"/>
      <c r="P263" s="413"/>
      <c r="Q263" s="413"/>
      <c r="R263" s="413"/>
      <c r="S263" s="413"/>
      <c r="T263" s="414"/>
      <c r="AT263" s="357" t="s">
        <v>171</v>
      </c>
      <c r="AU263" s="357" t="s">
        <v>90</v>
      </c>
      <c r="AV263" s="355" t="s">
        <v>93</v>
      </c>
      <c r="AW263" s="355" t="s">
        <v>42</v>
      </c>
      <c r="AX263" s="355" t="s">
        <v>82</v>
      </c>
      <c r="AY263" s="357" t="s">
        <v>163</v>
      </c>
    </row>
    <row r="264" spans="2:51" s="350" customFormat="1" ht="13.5">
      <c r="B264" s="351"/>
      <c r="D264" s="346" t="s">
        <v>171</v>
      </c>
      <c r="E264" s="352" t="s">
        <v>5</v>
      </c>
      <c r="F264" s="353" t="s">
        <v>1193</v>
      </c>
      <c r="H264" s="354">
        <v>1.349</v>
      </c>
      <c r="L264" s="351"/>
      <c r="M264" s="409"/>
      <c r="N264" s="410"/>
      <c r="O264" s="410"/>
      <c r="P264" s="410"/>
      <c r="Q264" s="410"/>
      <c r="R264" s="410"/>
      <c r="S264" s="410"/>
      <c r="T264" s="411"/>
      <c r="AT264" s="352" t="s">
        <v>171</v>
      </c>
      <c r="AU264" s="352" t="s">
        <v>90</v>
      </c>
      <c r="AV264" s="350" t="s">
        <v>90</v>
      </c>
      <c r="AW264" s="350" t="s">
        <v>42</v>
      </c>
      <c r="AX264" s="350" t="s">
        <v>82</v>
      </c>
      <c r="AY264" s="352" t="s">
        <v>163</v>
      </c>
    </row>
    <row r="265" spans="2:51" s="355" customFormat="1" ht="13.5">
      <c r="B265" s="356"/>
      <c r="D265" s="346" t="s">
        <v>171</v>
      </c>
      <c r="E265" s="357" t="s">
        <v>5</v>
      </c>
      <c r="F265" s="358" t="s">
        <v>963</v>
      </c>
      <c r="H265" s="359">
        <v>1.349</v>
      </c>
      <c r="L265" s="356"/>
      <c r="M265" s="412"/>
      <c r="N265" s="413"/>
      <c r="O265" s="413"/>
      <c r="P265" s="413"/>
      <c r="Q265" s="413"/>
      <c r="R265" s="413"/>
      <c r="S265" s="413"/>
      <c r="T265" s="414"/>
      <c r="AT265" s="357" t="s">
        <v>171</v>
      </c>
      <c r="AU265" s="357" t="s">
        <v>90</v>
      </c>
      <c r="AV265" s="355" t="s">
        <v>93</v>
      </c>
      <c r="AW265" s="355" t="s">
        <v>42</v>
      </c>
      <c r="AX265" s="355" t="s">
        <v>82</v>
      </c>
      <c r="AY265" s="357" t="s">
        <v>163</v>
      </c>
    </row>
    <row r="266" spans="2:51" s="350" customFormat="1" ht="13.5">
      <c r="B266" s="351"/>
      <c r="D266" s="346" t="s">
        <v>171</v>
      </c>
      <c r="E266" s="352" t="s">
        <v>5</v>
      </c>
      <c r="F266" s="353" t="s">
        <v>1194</v>
      </c>
      <c r="H266" s="354">
        <v>1.349</v>
      </c>
      <c r="L266" s="351"/>
      <c r="M266" s="409"/>
      <c r="N266" s="410"/>
      <c r="O266" s="410"/>
      <c r="P266" s="410"/>
      <c r="Q266" s="410"/>
      <c r="R266" s="410"/>
      <c r="S266" s="410"/>
      <c r="T266" s="411"/>
      <c r="AT266" s="352" t="s">
        <v>171</v>
      </c>
      <c r="AU266" s="352" t="s">
        <v>90</v>
      </c>
      <c r="AV266" s="350" t="s">
        <v>90</v>
      </c>
      <c r="AW266" s="350" t="s">
        <v>42</v>
      </c>
      <c r="AX266" s="350" t="s">
        <v>82</v>
      </c>
      <c r="AY266" s="352" t="s">
        <v>163</v>
      </c>
    </row>
    <row r="267" spans="2:51" s="355" customFormat="1" ht="13.5">
      <c r="B267" s="356"/>
      <c r="D267" s="346" t="s">
        <v>171</v>
      </c>
      <c r="E267" s="357" t="s">
        <v>5</v>
      </c>
      <c r="F267" s="358" t="s">
        <v>1143</v>
      </c>
      <c r="H267" s="359">
        <v>1.349</v>
      </c>
      <c r="L267" s="356"/>
      <c r="M267" s="412"/>
      <c r="N267" s="413"/>
      <c r="O267" s="413"/>
      <c r="P267" s="413"/>
      <c r="Q267" s="413"/>
      <c r="R267" s="413"/>
      <c r="S267" s="413"/>
      <c r="T267" s="414"/>
      <c r="AT267" s="357" t="s">
        <v>171</v>
      </c>
      <c r="AU267" s="357" t="s">
        <v>90</v>
      </c>
      <c r="AV267" s="355" t="s">
        <v>93</v>
      </c>
      <c r="AW267" s="355" t="s">
        <v>42</v>
      </c>
      <c r="AX267" s="355" t="s">
        <v>82</v>
      </c>
      <c r="AY267" s="357" t="s">
        <v>163</v>
      </c>
    </row>
    <row r="268" spans="2:51" s="360" customFormat="1" ht="13.5">
      <c r="B268" s="361"/>
      <c r="D268" s="362" t="s">
        <v>171</v>
      </c>
      <c r="E268" s="363" t="s">
        <v>5</v>
      </c>
      <c r="F268" s="364" t="s">
        <v>185</v>
      </c>
      <c r="H268" s="365">
        <v>13.126</v>
      </c>
      <c r="L268" s="361"/>
      <c r="M268" s="415"/>
      <c r="N268" s="416"/>
      <c r="O268" s="416"/>
      <c r="P268" s="416"/>
      <c r="Q268" s="416"/>
      <c r="R268" s="416"/>
      <c r="S268" s="416"/>
      <c r="T268" s="417"/>
      <c r="AT268" s="418" t="s">
        <v>171</v>
      </c>
      <c r="AU268" s="418" t="s">
        <v>90</v>
      </c>
      <c r="AV268" s="360" t="s">
        <v>96</v>
      </c>
      <c r="AW268" s="360" t="s">
        <v>42</v>
      </c>
      <c r="AX268" s="360" t="s">
        <v>44</v>
      </c>
      <c r="AY268" s="418" t="s">
        <v>163</v>
      </c>
    </row>
    <row r="269" spans="2:65" s="267" customFormat="1" ht="22.5" customHeight="1">
      <c r="B269" s="268"/>
      <c r="C269" s="338" t="s">
        <v>278</v>
      </c>
      <c r="D269" s="338" t="s">
        <v>165</v>
      </c>
      <c r="E269" s="339" t="s">
        <v>329</v>
      </c>
      <c r="F269" s="340" t="s">
        <v>330</v>
      </c>
      <c r="G269" s="341" t="s">
        <v>188</v>
      </c>
      <c r="H269" s="342">
        <v>40</v>
      </c>
      <c r="I269" s="107"/>
      <c r="J269" s="343">
        <f>ROUND(I269*H269,2)</f>
        <v>0</v>
      </c>
      <c r="K269" s="340" t="s">
        <v>169</v>
      </c>
      <c r="L269" s="268"/>
      <c r="M269" s="401" t="s">
        <v>5</v>
      </c>
      <c r="N269" s="402" t="s">
        <v>53</v>
      </c>
      <c r="O269" s="269"/>
      <c r="P269" s="403">
        <f>O269*H269</f>
        <v>0</v>
      </c>
      <c r="Q269" s="403">
        <v>1E-05</v>
      </c>
      <c r="R269" s="403">
        <f>Q269*H269</f>
        <v>0.0004</v>
      </c>
      <c r="S269" s="403">
        <v>0</v>
      </c>
      <c r="T269" s="404">
        <f>S269*H269</f>
        <v>0</v>
      </c>
      <c r="AR269" s="386" t="s">
        <v>96</v>
      </c>
      <c r="AT269" s="386" t="s">
        <v>165</v>
      </c>
      <c r="AU269" s="386" t="s">
        <v>90</v>
      </c>
      <c r="AY269" s="386" t="s">
        <v>163</v>
      </c>
      <c r="BE269" s="405">
        <f>IF(N269="základní",J269,0)</f>
        <v>0</v>
      </c>
      <c r="BF269" s="405">
        <f>IF(N269="snížená",J269,0)</f>
        <v>0</v>
      </c>
      <c r="BG269" s="405">
        <f>IF(N269="zákl. přenesená",J269,0)</f>
        <v>0</v>
      </c>
      <c r="BH269" s="405">
        <f>IF(N269="sníž. přenesená",J269,0)</f>
        <v>0</v>
      </c>
      <c r="BI269" s="405">
        <f>IF(N269="nulová",J269,0)</f>
        <v>0</v>
      </c>
      <c r="BJ269" s="386" t="s">
        <v>44</v>
      </c>
      <c r="BK269" s="405">
        <f>ROUND(I269*H269,2)</f>
        <v>0</v>
      </c>
      <c r="BL269" s="386" t="s">
        <v>96</v>
      </c>
      <c r="BM269" s="386" t="s">
        <v>1195</v>
      </c>
    </row>
    <row r="270" spans="2:47" s="267" customFormat="1" ht="175.5">
      <c r="B270" s="268"/>
      <c r="D270" s="346" t="s">
        <v>190</v>
      </c>
      <c r="F270" s="366" t="s">
        <v>287</v>
      </c>
      <c r="L270" s="268"/>
      <c r="M270" s="419"/>
      <c r="N270" s="269"/>
      <c r="O270" s="269"/>
      <c r="P270" s="269"/>
      <c r="Q270" s="269"/>
      <c r="R270" s="269"/>
      <c r="S270" s="269"/>
      <c r="T270" s="420"/>
      <c r="AT270" s="386" t="s">
        <v>190</v>
      </c>
      <c r="AU270" s="386" t="s">
        <v>90</v>
      </c>
    </row>
    <row r="271" spans="2:51" s="344" customFormat="1" ht="13.5">
      <c r="B271" s="345"/>
      <c r="D271" s="346" t="s">
        <v>171</v>
      </c>
      <c r="E271" s="347" t="s">
        <v>5</v>
      </c>
      <c r="F271" s="348" t="s">
        <v>172</v>
      </c>
      <c r="H271" s="349" t="s">
        <v>5</v>
      </c>
      <c r="L271" s="345"/>
      <c r="M271" s="406"/>
      <c r="N271" s="407"/>
      <c r="O271" s="407"/>
      <c r="P271" s="407"/>
      <c r="Q271" s="407"/>
      <c r="R271" s="407"/>
      <c r="S271" s="407"/>
      <c r="T271" s="408"/>
      <c r="AT271" s="349" t="s">
        <v>171</v>
      </c>
      <c r="AU271" s="349" t="s">
        <v>90</v>
      </c>
      <c r="AV271" s="344" t="s">
        <v>44</v>
      </c>
      <c r="AW271" s="344" t="s">
        <v>42</v>
      </c>
      <c r="AX271" s="344" t="s">
        <v>82</v>
      </c>
      <c r="AY271" s="349" t="s">
        <v>163</v>
      </c>
    </row>
    <row r="272" spans="2:51" s="344" customFormat="1" ht="13.5">
      <c r="B272" s="345"/>
      <c r="D272" s="346" t="s">
        <v>171</v>
      </c>
      <c r="E272" s="347" t="s">
        <v>5</v>
      </c>
      <c r="F272" s="348" t="s">
        <v>332</v>
      </c>
      <c r="H272" s="349" t="s">
        <v>5</v>
      </c>
      <c r="L272" s="345"/>
      <c r="M272" s="406"/>
      <c r="N272" s="407"/>
      <c r="O272" s="407"/>
      <c r="P272" s="407"/>
      <c r="Q272" s="407"/>
      <c r="R272" s="407"/>
      <c r="S272" s="407"/>
      <c r="T272" s="408"/>
      <c r="AT272" s="349" t="s">
        <v>171</v>
      </c>
      <c r="AU272" s="349" t="s">
        <v>90</v>
      </c>
      <c r="AV272" s="344" t="s">
        <v>44</v>
      </c>
      <c r="AW272" s="344" t="s">
        <v>42</v>
      </c>
      <c r="AX272" s="344" t="s">
        <v>82</v>
      </c>
      <c r="AY272" s="349" t="s">
        <v>163</v>
      </c>
    </row>
    <row r="273" spans="2:51" s="344" customFormat="1" ht="13.5">
      <c r="B273" s="345"/>
      <c r="D273" s="346" t="s">
        <v>171</v>
      </c>
      <c r="E273" s="347" t="s">
        <v>5</v>
      </c>
      <c r="F273" s="348" t="s">
        <v>1138</v>
      </c>
      <c r="H273" s="349" t="s">
        <v>5</v>
      </c>
      <c r="L273" s="345"/>
      <c r="M273" s="406"/>
      <c r="N273" s="407"/>
      <c r="O273" s="407"/>
      <c r="P273" s="407"/>
      <c r="Q273" s="407"/>
      <c r="R273" s="407"/>
      <c r="S273" s="407"/>
      <c r="T273" s="408"/>
      <c r="AT273" s="349" t="s">
        <v>171</v>
      </c>
      <c r="AU273" s="349" t="s">
        <v>90</v>
      </c>
      <c r="AV273" s="344" t="s">
        <v>44</v>
      </c>
      <c r="AW273" s="344" t="s">
        <v>42</v>
      </c>
      <c r="AX273" s="344" t="s">
        <v>82</v>
      </c>
      <c r="AY273" s="349" t="s">
        <v>163</v>
      </c>
    </row>
    <row r="274" spans="2:51" s="350" customFormat="1" ht="13.5">
      <c r="B274" s="351"/>
      <c r="D274" s="346" t="s">
        <v>171</v>
      </c>
      <c r="E274" s="352" t="s">
        <v>5</v>
      </c>
      <c r="F274" s="353" t="s">
        <v>665</v>
      </c>
      <c r="H274" s="354">
        <v>16</v>
      </c>
      <c r="L274" s="351"/>
      <c r="M274" s="409"/>
      <c r="N274" s="410"/>
      <c r="O274" s="410"/>
      <c r="P274" s="410"/>
      <c r="Q274" s="410"/>
      <c r="R274" s="410"/>
      <c r="S274" s="410"/>
      <c r="T274" s="411"/>
      <c r="AT274" s="352" t="s">
        <v>171</v>
      </c>
      <c r="AU274" s="352" t="s">
        <v>90</v>
      </c>
      <c r="AV274" s="350" t="s">
        <v>90</v>
      </c>
      <c r="AW274" s="350" t="s">
        <v>42</v>
      </c>
      <c r="AX274" s="350" t="s">
        <v>82</v>
      </c>
      <c r="AY274" s="352" t="s">
        <v>163</v>
      </c>
    </row>
    <row r="275" spans="2:51" s="355" customFormat="1" ht="13.5">
      <c r="B275" s="356"/>
      <c r="D275" s="346" t="s">
        <v>171</v>
      </c>
      <c r="E275" s="357" t="s">
        <v>5</v>
      </c>
      <c r="F275" s="358" t="s">
        <v>176</v>
      </c>
      <c r="H275" s="359">
        <v>16</v>
      </c>
      <c r="L275" s="356"/>
      <c r="M275" s="412"/>
      <c r="N275" s="413"/>
      <c r="O275" s="413"/>
      <c r="P275" s="413"/>
      <c r="Q275" s="413"/>
      <c r="R275" s="413"/>
      <c r="S275" s="413"/>
      <c r="T275" s="414"/>
      <c r="AT275" s="357" t="s">
        <v>171</v>
      </c>
      <c r="AU275" s="357" t="s">
        <v>90</v>
      </c>
      <c r="AV275" s="355" t="s">
        <v>93</v>
      </c>
      <c r="AW275" s="355" t="s">
        <v>42</v>
      </c>
      <c r="AX275" s="355" t="s">
        <v>82</v>
      </c>
      <c r="AY275" s="357" t="s">
        <v>163</v>
      </c>
    </row>
    <row r="276" spans="2:51" s="344" customFormat="1" ht="13.5">
      <c r="B276" s="345"/>
      <c r="D276" s="346" t="s">
        <v>171</v>
      </c>
      <c r="E276" s="347" t="s">
        <v>5</v>
      </c>
      <c r="F276" s="348" t="s">
        <v>253</v>
      </c>
      <c r="H276" s="349" t="s">
        <v>5</v>
      </c>
      <c r="L276" s="345"/>
      <c r="M276" s="406"/>
      <c r="N276" s="407"/>
      <c r="O276" s="407"/>
      <c r="P276" s="407"/>
      <c r="Q276" s="407"/>
      <c r="R276" s="407"/>
      <c r="S276" s="407"/>
      <c r="T276" s="408"/>
      <c r="AT276" s="349" t="s">
        <v>171</v>
      </c>
      <c r="AU276" s="349" t="s">
        <v>90</v>
      </c>
      <c r="AV276" s="344" t="s">
        <v>44</v>
      </c>
      <c r="AW276" s="344" t="s">
        <v>42</v>
      </c>
      <c r="AX276" s="344" t="s">
        <v>82</v>
      </c>
      <c r="AY276" s="349" t="s">
        <v>163</v>
      </c>
    </row>
    <row r="277" spans="2:51" s="350" customFormat="1" ht="13.5">
      <c r="B277" s="351"/>
      <c r="D277" s="346" t="s">
        <v>171</v>
      </c>
      <c r="E277" s="352" t="s">
        <v>5</v>
      </c>
      <c r="F277" s="353" t="s">
        <v>218</v>
      </c>
      <c r="H277" s="354">
        <v>4</v>
      </c>
      <c r="L277" s="351"/>
      <c r="M277" s="409"/>
      <c r="N277" s="410"/>
      <c r="O277" s="410"/>
      <c r="P277" s="410"/>
      <c r="Q277" s="410"/>
      <c r="R277" s="410"/>
      <c r="S277" s="410"/>
      <c r="T277" s="411"/>
      <c r="AT277" s="352" t="s">
        <v>171</v>
      </c>
      <c r="AU277" s="352" t="s">
        <v>90</v>
      </c>
      <c r="AV277" s="350" t="s">
        <v>90</v>
      </c>
      <c r="AW277" s="350" t="s">
        <v>42</v>
      </c>
      <c r="AX277" s="350" t="s">
        <v>82</v>
      </c>
      <c r="AY277" s="352" t="s">
        <v>163</v>
      </c>
    </row>
    <row r="278" spans="2:51" s="355" customFormat="1" ht="13.5">
      <c r="B278" s="356"/>
      <c r="D278" s="346" t="s">
        <v>171</v>
      </c>
      <c r="E278" s="357" t="s">
        <v>5</v>
      </c>
      <c r="F278" s="358" t="s">
        <v>179</v>
      </c>
      <c r="H278" s="359">
        <v>4</v>
      </c>
      <c r="L278" s="356"/>
      <c r="M278" s="412"/>
      <c r="N278" s="413"/>
      <c r="O278" s="413"/>
      <c r="P278" s="413"/>
      <c r="Q278" s="413"/>
      <c r="R278" s="413"/>
      <c r="S278" s="413"/>
      <c r="T278" s="414"/>
      <c r="AT278" s="357" t="s">
        <v>171</v>
      </c>
      <c r="AU278" s="357" t="s">
        <v>90</v>
      </c>
      <c r="AV278" s="355" t="s">
        <v>93</v>
      </c>
      <c r="AW278" s="355" t="s">
        <v>42</v>
      </c>
      <c r="AX278" s="355" t="s">
        <v>82</v>
      </c>
      <c r="AY278" s="357" t="s">
        <v>163</v>
      </c>
    </row>
    <row r="279" spans="2:51" s="344" customFormat="1" ht="13.5">
      <c r="B279" s="345"/>
      <c r="D279" s="346" t="s">
        <v>171</v>
      </c>
      <c r="E279" s="347" t="s">
        <v>5</v>
      </c>
      <c r="F279" s="348" t="s">
        <v>1139</v>
      </c>
      <c r="H279" s="349" t="s">
        <v>5</v>
      </c>
      <c r="L279" s="345"/>
      <c r="M279" s="406"/>
      <c r="N279" s="407"/>
      <c r="O279" s="407"/>
      <c r="P279" s="407"/>
      <c r="Q279" s="407"/>
      <c r="R279" s="407"/>
      <c r="S279" s="407"/>
      <c r="T279" s="408"/>
      <c r="AT279" s="349" t="s">
        <v>171</v>
      </c>
      <c r="AU279" s="349" t="s">
        <v>90</v>
      </c>
      <c r="AV279" s="344" t="s">
        <v>44</v>
      </c>
      <c r="AW279" s="344" t="s">
        <v>42</v>
      </c>
      <c r="AX279" s="344" t="s">
        <v>82</v>
      </c>
      <c r="AY279" s="349" t="s">
        <v>163</v>
      </c>
    </row>
    <row r="280" spans="2:51" s="350" customFormat="1" ht="13.5">
      <c r="B280" s="351"/>
      <c r="D280" s="346" t="s">
        <v>171</v>
      </c>
      <c r="E280" s="352" t="s">
        <v>5</v>
      </c>
      <c r="F280" s="353" t="s">
        <v>664</v>
      </c>
      <c r="H280" s="354">
        <v>8</v>
      </c>
      <c r="L280" s="351"/>
      <c r="M280" s="409"/>
      <c r="N280" s="410"/>
      <c r="O280" s="410"/>
      <c r="P280" s="410"/>
      <c r="Q280" s="410"/>
      <c r="R280" s="410"/>
      <c r="S280" s="410"/>
      <c r="T280" s="411"/>
      <c r="AT280" s="352" t="s">
        <v>171</v>
      </c>
      <c r="AU280" s="352" t="s">
        <v>90</v>
      </c>
      <c r="AV280" s="350" t="s">
        <v>90</v>
      </c>
      <c r="AW280" s="350" t="s">
        <v>42</v>
      </c>
      <c r="AX280" s="350" t="s">
        <v>82</v>
      </c>
      <c r="AY280" s="352" t="s">
        <v>163</v>
      </c>
    </row>
    <row r="281" spans="2:51" s="355" customFormat="1" ht="13.5">
      <c r="B281" s="356"/>
      <c r="D281" s="346" t="s">
        <v>171</v>
      </c>
      <c r="E281" s="357" t="s">
        <v>5</v>
      </c>
      <c r="F281" s="358" t="s">
        <v>181</v>
      </c>
      <c r="H281" s="359">
        <v>8</v>
      </c>
      <c r="L281" s="356"/>
      <c r="M281" s="412"/>
      <c r="N281" s="413"/>
      <c r="O281" s="413"/>
      <c r="P281" s="413"/>
      <c r="Q281" s="413"/>
      <c r="R281" s="413"/>
      <c r="S281" s="413"/>
      <c r="T281" s="414"/>
      <c r="AT281" s="357" t="s">
        <v>171</v>
      </c>
      <c r="AU281" s="357" t="s">
        <v>90</v>
      </c>
      <c r="AV281" s="355" t="s">
        <v>93</v>
      </c>
      <c r="AW281" s="355" t="s">
        <v>42</v>
      </c>
      <c r="AX281" s="355" t="s">
        <v>82</v>
      </c>
      <c r="AY281" s="357" t="s">
        <v>163</v>
      </c>
    </row>
    <row r="282" spans="2:51" s="344" customFormat="1" ht="13.5">
      <c r="B282" s="345"/>
      <c r="D282" s="346" t="s">
        <v>171</v>
      </c>
      <c r="E282" s="347" t="s">
        <v>5</v>
      </c>
      <c r="F282" s="348" t="s">
        <v>1140</v>
      </c>
      <c r="H282" s="349" t="s">
        <v>5</v>
      </c>
      <c r="L282" s="345"/>
      <c r="M282" s="406"/>
      <c r="N282" s="407"/>
      <c r="O282" s="407"/>
      <c r="P282" s="407"/>
      <c r="Q282" s="407"/>
      <c r="R282" s="407"/>
      <c r="S282" s="407"/>
      <c r="T282" s="408"/>
      <c r="AT282" s="349" t="s">
        <v>171</v>
      </c>
      <c r="AU282" s="349" t="s">
        <v>90</v>
      </c>
      <c r="AV282" s="344" t="s">
        <v>44</v>
      </c>
      <c r="AW282" s="344" t="s">
        <v>42</v>
      </c>
      <c r="AX282" s="344" t="s">
        <v>82</v>
      </c>
      <c r="AY282" s="349" t="s">
        <v>163</v>
      </c>
    </row>
    <row r="283" spans="2:51" s="350" customFormat="1" ht="13.5">
      <c r="B283" s="351"/>
      <c r="D283" s="346" t="s">
        <v>171</v>
      </c>
      <c r="E283" s="352" t="s">
        <v>5</v>
      </c>
      <c r="F283" s="353" t="s">
        <v>218</v>
      </c>
      <c r="H283" s="354">
        <v>4</v>
      </c>
      <c r="L283" s="351"/>
      <c r="M283" s="409"/>
      <c r="N283" s="410"/>
      <c r="O283" s="410"/>
      <c r="P283" s="410"/>
      <c r="Q283" s="410"/>
      <c r="R283" s="410"/>
      <c r="S283" s="410"/>
      <c r="T283" s="411"/>
      <c r="AT283" s="352" t="s">
        <v>171</v>
      </c>
      <c r="AU283" s="352" t="s">
        <v>90</v>
      </c>
      <c r="AV283" s="350" t="s">
        <v>90</v>
      </c>
      <c r="AW283" s="350" t="s">
        <v>42</v>
      </c>
      <c r="AX283" s="350" t="s">
        <v>82</v>
      </c>
      <c r="AY283" s="352" t="s">
        <v>163</v>
      </c>
    </row>
    <row r="284" spans="2:51" s="355" customFormat="1" ht="13.5">
      <c r="B284" s="356"/>
      <c r="D284" s="346" t="s">
        <v>171</v>
      </c>
      <c r="E284" s="357" t="s">
        <v>5</v>
      </c>
      <c r="F284" s="358" t="s">
        <v>653</v>
      </c>
      <c r="H284" s="359">
        <v>4</v>
      </c>
      <c r="L284" s="356"/>
      <c r="M284" s="412"/>
      <c r="N284" s="413"/>
      <c r="O284" s="413"/>
      <c r="P284" s="413"/>
      <c r="Q284" s="413"/>
      <c r="R284" s="413"/>
      <c r="S284" s="413"/>
      <c r="T284" s="414"/>
      <c r="AT284" s="357" t="s">
        <v>171</v>
      </c>
      <c r="AU284" s="357" t="s">
        <v>90</v>
      </c>
      <c r="AV284" s="355" t="s">
        <v>93</v>
      </c>
      <c r="AW284" s="355" t="s">
        <v>42</v>
      </c>
      <c r="AX284" s="355" t="s">
        <v>82</v>
      </c>
      <c r="AY284" s="357" t="s">
        <v>163</v>
      </c>
    </row>
    <row r="285" spans="2:51" s="344" customFormat="1" ht="13.5">
      <c r="B285" s="345"/>
      <c r="D285" s="346" t="s">
        <v>171</v>
      </c>
      <c r="E285" s="347" t="s">
        <v>5</v>
      </c>
      <c r="F285" s="348" t="s">
        <v>1141</v>
      </c>
      <c r="H285" s="349" t="s">
        <v>5</v>
      </c>
      <c r="L285" s="345"/>
      <c r="M285" s="406"/>
      <c r="N285" s="407"/>
      <c r="O285" s="407"/>
      <c r="P285" s="407"/>
      <c r="Q285" s="407"/>
      <c r="R285" s="407"/>
      <c r="S285" s="407"/>
      <c r="T285" s="408"/>
      <c r="AT285" s="349" t="s">
        <v>171</v>
      </c>
      <c r="AU285" s="349" t="s">
        <v>90</v>
      </c>
      <c r="AV285" s="344" t="s">
        <v>44</v>
      </c>
      <c r="AW285" s="344" t="s">
        <v>42</v>
      </c>
      <c r="AX285" s="344" t="s">
        <v>82</v>
      </c>
      <c r="AY285" s="349" t="s">
        <v>163</v>
      </c>
    </row>
    <row r="286" spans="2:51" s="350" customFormat="1" ht="13.5">
      <c r="B286" s="351"/>
      <c r="D286" s="346" t="s">
        <v>171</v>
      </c>
      <c r="E286" s="352" t="s">
        <v>5</v>
      </c>
      <c r="F286" s="353" t="s">
        <v>218</v>
      </c>
      <c r="H286" s="354">
        <v>4</v>
      </c>
      <c r="L286" s="351"/>
      <c r="M286" s="409"/>
      <c r="N286" s="410"/>
      <c r="O286" s="410"/>
      <c r="P286" s="410"/>
      <c r="Q286" s="410"/>
      <c r="R286" s="410"/>
      <c r="S286" s="410"/>
      <c r="T286" s="411"/>
      <c r="AT286" s="352" t="s">
        <v>171</v>
      </c>
      <c r="AU286" s="352" t="s">
        <v>90</v>
      </c>
      <c r="AV286" s="350" t="s">
        <v>90</v>
      </c>
      <c r="AW286" s="350" t="s">
        <v>42</v>
      </c>
      <c r="AX286" s="350" t="s">
        <v>82</v>
      </c>
      <c r="AY286" s="352" t="s">
        <v>163</v>
      </c>
    </row>
    <row r="287" spans="2:51" s="355" customFormat="1" ht="13.5">
      <c r="B287" s="356"/>
      <c r="D287" s="346" t="s">
        <v>171</v>
      </c>
      <c r="E287" s="357" t="s">
        <v>5</v>
      </c>
      <c r="F287" s="358" t="s">
        <v>963</v>
      </c>
      <c r="H287" s="359">
        <v>4</v>
      </c>
      <c r="L287" s="356"/>
      <c r="M287" s="412"/>
      <c r="N287" s="413"/>
      <c r="O287" s="413"/>
      <c r="P287" s="413"/>
      <c r="Q287" s="413"/>
      <c r="R287" s="413"/>
      <c r="S287" s="413"/>
      <c r="T287" s="414"/>
      <c r="AT287" s="357" t="s">
        <v>171</v>
      </c>
      <c r="AU287" s="357" t="s">
        <v>90</v>
      </c>
      <c r="AV287" s="355" t="s">
        <v>93</v>
      </c>
      <c r="AW287" s="355" t="s">
        <v>42</v>
      </c>
      <c r="AX287" s="355" t="s">
        <v>82</v>
      </c>
      <c r="AY287" s="357" t="s">
        <v>163</v>
      </c>
    </row>
    <row r="288" spans="2:51" s="344" customFormat="1" ht="13.5">
      <c r="B288" s="345"/>
      <c r="D288" s="346" t="s">
        <v>171</v>
      </c>
      <c r="E288" s="347" t="s">
        <v>5</v>
      </c>
      <c r="F288" s="348" t="s">
        <v>1142</v>
      </c>
      <c r="H288" s="349" t="s">
        <v>5</v>
      </c>
      <c r="L288" s="345"/>
      <c r="M288" s="406"/>
      <c r="N288" s="407"/>
      <c r="O288" s="407"/>
      <c r="P288" s="407"/>
      <c r="Q288" s="407"/>
      <c r="R288" s="407"/>
      <c r="S288" s="407"/>
      <c r="T288" s="408"/>
      <c r="AT288" s="349" t="s">
        <v>171</v>
      </c>
      <c r="AU288" s="349" t="s">
        <v>90</v>
      </c>
      <c r="AV288" s="344" t="s">
        <v>44</v>
      </c>
      <c r="AW288" s="344" t="s">
        <v>42</v>
      </c>
      <c r="AX288" s="344" t="s">
        <v>82</v>
      </c>
      <c r="AY288" s="349" t="s">
        <v>163</v>
      </c>
    </row>
    <row r="289" spans="2:51" s="350" customFormat="1" ht="13.5">
      <c r="B289" s="351"/>
      <c r="D289" s="346" t="s">
        <v>171</v>
      </c>
      <c r="E289" s="352" t="s">
        <v>5</v>
      </c>
      <c r="F289" s="353" t="s">
        <v>218</v>
      </c>
      <c r="H289" s="354">
        <v>4</v>
      </c>
      <c r="L289" s="351"/>
      <c r="M289" s="409"/>
      <c r="N289" s="410"/>
      <c r="O289" s="410"/>
      <c r="P289" s="410"/>
      <c r="Q289" s="410"/>
      <c r="R289" s="410"/>
      <c r="S289" s="410"/>
      <c r="T289" s="411"/>
      <c r="AT289" s="352" t="s">
        <v>171</v>
      </c>
      <c r="AU289" s="352" t="s">
        <v>90</v>
      </c>
      <c r="AV289" s="350" t="s">
        <v>90</v>
      </c>
      <c r="AW289" s="350" t="s">
        <v>42</v>
      </c>
      <c r="AX289" s="350" t="s">
        <v>82</v>
      </c>
      <c r="AY289" s="352" t="s">
        <v>163</v>
      </c>
    </row>
    <row r="290" spans="2:51" s="355" customFormat="1" ht="13.5">
      <c r="B290" s="356"/>
      <c r="D290" s="346" t="s">
        <v>171</v>
      </c>
      <c r="E290" s="357" t="s">
        <v>5</v>
      </c>
      <c r="F290" s="358" t="s">
        <v>1143</v>
      </c>
      <c r="H290" s="359">
        <v>4</v>
      </c>
      <c r="L290" s="356"/>
      <c r="M290" s="412"/>
      <c r="N290" s="413"/>
      <c r="O290" s="413"/>
      <c r="P290" s="413"/>
      <c r="Q290" s="413"/>
      <c r="R290" s="413"/>
      <c r="S290" s="413"/>
      <c r="T290" s="414"/>
      <c r="AT290" s="357" t="s">
        <v>171</v>
      </c>
      <c r="AU290" s="357" t="s">
        <v>90</v>
      </c>
      <c r="AV290" s="355" t="s">
        <v>93</v>
      </c>
      <c r="AW290" s="355" t="s">
        <v>42</v>
      </c>
      <c r="AX290" s="355" t="s">
        <v>82</v>
      </c>
      <c r="AY290" s="357" t="s">
        <v>163</v>
      </c>
    </row>
    <row r="291" spans="2:51" s="360" customFormat="1" ht="13.5">
      <c r="B291" s="361"/>
      <c r="D291" s="362" t="s">
        <v>171</v>
      </c>
      <c r="E291" s="363" t="s">
        <v>5</v>
      </c>
      <c r="F291" s="364" t="s">
        <v>185</v>
      </c>
      <c r="H291" s="365">
        <v>40</v>
      </c>
      <c r="L291" s="361"/>
      <c r="M291" s="415"/>
      <c r="N291" s="416"/>
      <c r="O291" s="416"/>
      <c r="P291" s="416"/>
      <c r="Q291" s="416"/>
      <c r="R291" s="416"/>
      <c r="S291" s="416"/>
      <c r="T291" s="417"/>
      <c r="AT291" s="418" t="s">
        <v>171</v>
      </c>
      <c r="AU291" s="418" t="s">
        <v>90</v>
      </c>
      <c r="AV291" s="360" t="s">
        <v>96</v>
      </c>
      <c r="AW291" s="360" t="s">
        <v>42</v>
      </c>
      <c r="AX291" s="360" t="s">
        <v>44</v>
      </c>
      <c r="AY291" s="418" t="s">
        <v>163</v>
      </c>
    </row>
    <row r="292" spans="2:65" s="267" customFormat="1" ht="31.5" customHeight="1">
      <c r="B292" s="268"/>
      <c r="C292" s="338" t="s">
        <v>283</v>
      </c>
      <c r="D292" s="338" t="s">
        <v>165</v>
      </c>
      <c r="E292" s="339" t="s">
        <v>334</v>
      </c>
      <c r="F292" s="340" t="s">
        <v>335</v>
      </c>
      <c r="G292" s="341" t="s">
        <v>188</v>
      </c>
      <c r="H292" s="342">
        <v>7.578</v>
      </c>
      <c r="I292" s="107"/>
      <c r="J292" s="343">
        <f>ROUND(I292*H292,2)</f>
        <v>0</v>
      </c>
      <c r="K292" s="340" t="s">
        <v>169</v>
      </c>
      <c r="L292" s="268"/>
      <c r="M292" s="401" t="s">
        <v>5</v>
      </c>
      <c r="N292" s="402" t="s">
        <v>53</v>
      </c>
      <c r="O292" s="269"/>
      <c r="P292" s="403">
        <f>O292*H292</f>
        <v>0</v>
      </c>
      <c r="Q292" s="403">
        <v>0</v>
      </c>
      <c r="R292" s="403">
        <f>Q292*H292</f>
        <v>0</v>
      </c>
      <c r="S292" s="403">
        <v>0.055</v>
      </c>
      <c r="T292" s="404">
        <f>S292*H292</f>
        <v>0.41679</v>
      </c>
      <c r="AR292" s="386" t="s">
        <v>96</v>
      </c>
      <c r="AT292" s="386" t="s">
        <v>165</v>
      </c>
      <c r="AU292" s="386" t="s">
        <v>90</v>
      </c>
      <c r="AY292" s="386" t="s">
        <v>163</v>
      </c>
      <c r="BE292" s="405">
        <f>IF(N292="základní",J292,0)</f>
        <v>0</v>
      </c>
      <c r="BF292" s="405">
        <f>IF(N292="snížená",J292,0)</f>
        <v>0</v>
      </c>
      <c r="BG292" s="405">
        <f>IF(N292="zákl. přenesená",J292,0)</f>
        <v>0</v>
      </c>
      <c r="BH292" s="405">
        <f>IF(N292="sníž. přenesená",J292,0)</f>
        <v>0</v>
      </c>
      <c r="BI292" s="405">
        <f>IF(N292="nulová",J292,0)</f>
        <v>0</v>
      </c>
      <c r="BJ292" s="386" t="s">
        <v>44</v>
      </c>
      <c r="BK292" s="405">
        <f>ROUND(I292*H292,2)</f>
        <v>0</v>
      </c>
      <c r="BL292" s="386" t="s">
        <v>96</v>
      </c>
      <c r="BM292" s="386" t="s">
        <v>1196</v>
      </c>
    </row>
    <row r="293" spans="2:51" s="344" customFormat="1" ht="13.5">
      <c r="B293" s="345"/>
      <c r="D293" s="346" t="s">
        <v>171</v>
      </c>
      <c r="E293" s="347" t="s">
        <v>5</v>
      </c>
      <c r="F293" s="348" t="s">
        <v>172</v>
      </c>
      <c r="H293" s="349" t="s">
        <v>5</v>
      </c>
      <c r="L293" s="345"/>
      <c r="M293" s="406"/>
      <c r="N293" s="407"/>
      <c r="O293" s="407"/>
      <c r="P293" s="407"/>
      <c r="Q293" s="407"/>
      <c r="R293" s="407"/>
      <c r="S293" s="407"/>
      <c r="T293" s="408"/>
      <c r="AT293" s="349" t="s">
        <v>171</v>
      </c>
      <c r="AU293" s="349" t="s">
        <v>90</v>
      </c>
      <c r="AV293" s="344" t="s">
        <v>44</v>
      </c>
      <c r="AW293" s="344" t="s">
        <v>42</v>
      </c>
      <c r="AX293" s="344" t="s">
        <v>82</v>
      </c>
      <c r="AY293" s="349" t="s">
        <v>163</v>
      </c>
    </row>
    <row r="294" spans="2:51" s="344" customFormat="1" ht="13.5">
      <c r="B294" s="345"/>
      <c r="D294" s="346" t="s">
        <v>171</v>
      </c>
      <c r="E294" s="347" t="s">
        <v>5</v>
      </c>
      <c r="F294" s="348" t="s">
        <v>192</v>
      </c>
      <c r="H294" s="349" t="s">
        <v>5</v>
      </c>
      <c r="L294" s="345"/>
      <c r="M294" s="406"/>
      <c r="N294" s="407"/>
      <c r="O294" s="407"/>
      <c r="P294" s="407"/>
      <c r="Q294" s="407"/>
      <c r="R294" s="407"/>
      <c r="S294" s="407"/>
      <c r="T294" s="408"/>
      <c r="AT294" s="349" t="s">
        <v>171</v>
      </c>
      <c r="AU294" s="349" t="s">
        <v>90</v>
      </c>
      <c r="AV294" s="344" t="s">
        <v>44</v>
      </c>
      <c r="AW294" s="344" t="s">
        <v>42</v>
      </c>
      <c r="AX294" s="344" t="s">
        <v>82</v>
      </c>
      <c r="AY294" s="349" t="s">
        <v>163</v>
      </c>
    </row>
    <row r="295" spans="2:51" s="350" customFormat="1" ht="13.5">
      <c r="B295" s="351"/>
      <c r="D295" s="346" t="s">
        <v>171</v>
      </c>
      <c r="E295" s="352" t="s">
        <v>5</v>
      </c>
      <c r="F295" s="353" t="s">
        <v>1145</v>
      </c>
      <c r="H295" s="354">
        <v>0.726</v>
      </c>
      <c r="L295" s="351"/>
      <c r="M295" s="409"/>
      <c r="N295" s="410"/>
      <c r="O295" s="410"/>
      <c r="P295" s="410"/>
      <c r="Q295" s="410"/>
      <c r="R295" s="410"/>
      <c r="S295" s="410"/>
      <c r="T295" s="411"/>
      <c r="AT295" s="352" t="s">
        <v>171</v>
      </c>
      <c r="AU295" s="352" t="s">
        <v>90</v>
      </c>
      <c r="AV295" s="350" t="s">
        <v>90</v>
      </c>
      <c r="AW295" s="350" t="s">
        <v>42</v>
      </c>
      <c r="AX295" s="350" t="s">
        <v>82</v>
      </c>
      <c r="AY295" s="352" t="s">
        <v>163</v>
      </c>
    </row>
    <row r="296" spans="2:51" s="350" customFormat="1" ht="13.5">
      <c r="B296" s="351"/>
      <c r="D296" s="346" t="s">
        <v>171</v>
      </c>
      <c r="E296" s="352" t="s">
        <v>5</v>
      </c>
      <c r="F296" s="353" t="s">
        <v>1146</v>
      </c>
      <c r="H296" s="354">
        <v>0.726</v>
      </c>
      <c r="L296" s="351"/>
      <c r="M296" s="409"/>
      <c r="N296" s="410"/>
      <c r="O296" s="410"/>
      <c r="P296" s="410"/>
      <c r="Q296" s="410"/>
      <c r="R296" s="410"/>
      <c r="S296" s="410"/>
      <c r="T296" s="411"/>
      <c r="AT296" s="352" t="s">
        <v>171</v>
      </c>
      <c r="AU296" s="352" t="s">
        <v>90</v>
      </c>
      <c r="AV296" s="350" t="s">
        <v>90</v>
      </c>
      <c r="AW296" s="350" t="s">
        <v>42</v>
      </c>
      <c r="AX296" s="350" t="s">
        <v>82</v>
      </c>
      <c r="AY296" s="352" t="s">
        <v>163</v>
      </c>
    </row>
    <row r="297" spans="2:51" s="350" customFormat="1" ht="13.5">
      <c r="B297" s="351"/>
      <c r="D297" s="346" t="s">
        <v>171</v>
      </c>
      <c r="E297" s="352" t="s">
        <v>5</v>
      </c>
      <c r="F297" s="353" t="s">
        <v>1147</v>
      </c>
      <c r="H297" s="354">
        <v>0.726</v>
      </c>
      <c r="L297" s="351"/>
      <c r="M297" s="409"/>
      <c r="N297" s="410"/>
      <c r="O297" s="410"/>
      <c r="P297" s="410"/>
      <c r="Q297" s="410"/>
      <c r="R297" s="410"/>
      <c r="S297" s="410"/>
      <c r="T297" s="411"/>
      <c r="AT297" s="352" t="s">
        <v>171</v>
      </c>
      <c r="AU297" s="352" t="s">
        <v>90</v>
      </c>
      <c r="AV297" s="350" t="s">
        <v>90</v>
      </c>
      <c r="AW297" s="350" t="s">
        <v>42</v>
      </c>
      <c r="AX297" s="350" t="s">
        <v>82</v>
      </c>
      <c r="AY297" s="352" t="s">
        <v>163</v>
      </c>
    </row>
    <row r="298" spans="2:51" s="350" customFormat="1" ht="13.5">
      <c r="B298" s="351"/>
      <c r="D298" s="346" t="s">
        <v>171</v>
      </c>
      <c r="E298" s="352" t="s">
        <v>5</v>
      </c>
      <c r="F298" s="353" t="s">
        <v>1148</v>
      </c>
      <c r="H298" s="354">
        <v>0.726</v>
      </c>
      <c r="L298" s="351"/>
      <c r="M298" s="409"/>
      <c r="N298" s="410"/>
      <c r="O298" s="410"/>
      <c r="P298" s="410"/>
      <c r="Q298" s="410"/>
      <c r="R298" s="410"/>
      <c r="S298" s="410"/>
      <c r="T298" s="411"/>
      <c r="AT298" s="352" t="s">
        <v>171</v>
      </c>
      <c r="AU298" s="352" t="s">
        <v>90</v>
      </c>
      <c r="AV298" s="350" t="s">
        <v>90</v>
      </c>
      <c r="AW298" s="350" t="s">
        <v>42</v>
      </c>
      <c r="AX298" s="350" t="s">
        <v>82</v>
      </c>
      <c r="AY298" s="352" t="s">
        <v>163</v>
      </c>
    </row>
    <row r="299" spans="2:51" s="355" customFormat="1" ht="13.5">
      <c r="B299" s="356"/>
      <c r="D299" s="346" t="s">
        <v>171</v>
      </c>
      <c r="E299" s="357" t="s">
        <v>5</v>
      </c>
      <c r="F299" s="358" t="s">
        <v>176</v>
      </c>
      <c r="H299" s="359">
        <v>2.904</v>
      </c>
      <c r="L299" s="356"/>
      <c r="M299" s="412"/>
      <c r="N299" s="413"/>
      <c r="O299" s="413"/>
      <c r="P299" s="413"/>
      <c r="Q299" s="413"/>
      <c r="R299" s="413"/>
      <c r="S299" s="413"/>
      <c r="T299" s="414"/>
      <c r="AT299" s="357" t="s">
        <v>171</v>
      </c>
      <c r="AU299" s="357" t="s">
        <v>90</v>
      </c>
      <c r="AV299" s="355" t="s">
        <v>93</v>
      </c>
      <c r="AW299" s="355" t="s">
        <v>42</v>
      </c>
      <c r="AX299" s="355" t="s">
        <v>82</v>
      </c>
      <c r="AY299" s="357" t="s">
        <v>163</v>
      </c>
    </row>
    <row r="300" spans="2:51" s="350" customFormat="1" ht="13.5">
      <c r="B300" s="351"/>
      <c r="D300" s="346" t="s">
        <v>171</v>
      </c>
      <c r="E300" s="352" t="s">
        <v>5</v>
      </c>
      <c r="F300" s="353" t="s">
        <v>1149</v>
      </c>
      <c r="H300" s="354">
        <v>0.779</v>
      </c>
      <c r="L300" s="351"/>
      <c r="M300" s="409"/>
      <c r="N300" s="410"/>
      <c r="O300" s="410"/>
      <c r="P300" s="410"/>
      <c r="Q300" s="410"/>
      <c r="R300" s="410"/>
      <c r="S300" s="410"/>
      <c r="T300" s="411"/>
      <c r="AT300" s="352" t="s">
        <v>171</v>
      </c>
      <c r="AU300" s="352" t="s">
        <v>90</v>
      </c>
      <c r="AV300" s="350" t="s">
        <v>90</v>
      </c>
      <c r="AW300" s="350" t="s">
        <v>42</v>
      </c>
      <c r="AX300" s="350" t="s">
        <v>82</v>
      </c>
      <c r="AY300" s="352" t="s">
        <v>163</v>
      </c>
    </row>
    <row r="301" spans="2:51" s="355" customFormat="1" ht="13.5">
      <c r="B301" s="356"/>
      <c r="D301" s="346" t="s">
        <v>171</v>
      </c>
      <c r="E301" s="357" t="s">
        <v>5</v>
      </c>
      <c r="F301" s="358" t="s">
        <v>179</v>
      </c>
      <c r="H301" s="359">
        <v>0.779</v>
      </c>
      <c r="L301" s="356"/>
      <c r="M301" s="412"/>
      <c r="N301" s="413"/>
      <c r="O301" s="413"/>
      <c r="P301" s="413"/>
      <c r="Q301" s="413"/>
      <c r="R301" s="413"/>
      <c r="S301" s="413"/>
      <c r="T301" s="414"/>
      <c r="AT301" s="357" t="s">
        <v>171</v>
      </c>
      <c r="AU301" s="357" t="s">
        <v>90</v>
      </c>
      <c r="AV301" s="355" t="s">
        <v>93</v>
      </c>
      <c r="AW301" s="355" t="s">
        <v>42</v>
      </c>
      <c r="AX301" s="355" t="s">
        <v>82</v>
      </c>
      <c r="AY301" s="357" t="s">
        <v>163</v>
      </c>
    </row>
    <row r="302" spans="2:51" s="350" customFormat="1" ht="13.5">
      <c r="B302" s="351"/>
      <c r="D302" s="346" t="s">
        <v>171</v>
      </c>
      <c r="E302" s="352" t="s">
        <v>5</v>
      </c>
      <c r="F302" s="353" t="s">
        <v>1150</v>
      </c>
      <c r="H302" s="354">
        <v>0.779</v>
      </c>
      <c r="L302" s="351"/>
      <c r="M302" s="409"/>
      <c r="N302" s="410"/>
      <c r="O302" s="410"/>
      <c r="P302" s="410"/>
      <c r="Q302" s="410"/>
      <c r="R302" s="410"/>
      <c r="S302" s="410"/>
      <c r="T302" s="411"/>
      <c r="AT302" s="352" t="s">
        <v>171</v>
      </c>
      <c r="AU302" s="352" t="s">
        <v>90</v>
      </c>
      <c r="AV302" s="350" t="s">
        <v>90</v>
      </c>
      <c r="AW302" s="350" t="s">
        <v>42</v>
      </c>
      <c r="AX302" s="350" t="s">
        <v>82</v>
      </c>
      <c r="AY302" s="352" t="s">
        <v>163</v>
      </c>
    </row>
    <row r="303" spans="2:51" s="350" customFormat="1" ht="13.5">
      <c r="B303" s="351"/>
      <c r="D303" s="346" t="s">
        <v>171</v>
      </c>
      <c r="E303" s="352" t="s">
        <v>5</v>
      </c>
      <c r="F303" s="353" t="s">
        <v>970</v>
      </c>
      <c r="H303" s="354">
        <v>0.779</v>
      </c>
      <c r="L303" s="351"/>
      <c r="M303" s="409"/>
      <c r="N303" s="410"/>
      <c r="O303" s="410"/>
      <c r="P303" s="410"/>
      <c r="Q303" s="410"/>
      <c r="R303" s="410"/>
      <c r="S303" s="410"/>
      <c r="T303" s="411"/>
      <c r="AT303" s="352" t="s">
        <v>171</v>
      </c>
      <c r="AU303" s="352" t="s">
        <v>90</v>
      </c>
      <c r="AV303" s="350" t="s">
        <v>90</v>
      </c>
      <c r="AW303" s="350" t="s">
        <v>42</v>
      </c>
      <c r="AX303" s="350" t="s">
        <v>82</v>
      </c>
      <c r="AY303" s="352" t="s">
        <v>163</v>
      </c>
    </row>
    <row r="304" spans="2:51" s="355" customFormat="1" ht="13.5">
      <c r="B304" s="356"/>
      <c r="D304" s="346" t="s">
        <v>171</v>
      </c>
      <c r="E304" s="357" t="s">
        <v>5</v>
      </c>
      <c r="F304" s="358" t="s">
        <v>181</v>
      </c>
      <c r="H304" s="359">
        <v>1.558</v>
      </c>
      <c r="L304" s="356"/>
      <c r="M304" s="412"/>
      <c r="N304" s="413"/>
      <c r="O304" s="413"/>
      <c r="P304" s="413"/>
      <c r="Q304" s="413"/>
      <c r="R304" s="413"/>
      <c r="S304" s="413"/>
      <c r="T304" s="414"/>
      <c r="AT304" s="357" t="s">
        <v>171</v>
      </c>
      <c r="AU304" s="357" t="s">
        <v>90</v>
      </c>
      <c r="AV304" s="355" t="s">
        <v>93</v>
      </c>
      <c r="AW304" s="355" t="s">
        <v>42</v>
      </c>
      <c r="AX304" s="355" t="s">
        <v>82</v>
      </c>
      <c r="AY304" s="357" t="s">
        <v>163</v>
      </c>
    </row>
    <row r="305" spans="2:51" s="350" customFormat="1" ht="13.5">
      <c r="B305" s="351"/>
      <c r="D305" s="346" t="s">
        <v>171</v>
      </c>
      <c r="E305" s="352" t="s">
        <v>5</v>
      </c>
      <c r="F305" s="353" t="s">
        <v>1151</v>
      </c>
      <c r="H305" s="354">
        <v>0.779</v>
      </c>
      <c r="L305" s="351"/>
      <c r="M305" s="409"/>
      <c r="N305" s="410"/>
      <c r="O305" s="410"/>
      <c r="P305" s="410"/>
      <c r="Q305" s="410"/>
      <c r="R305" s="410"/>
      <c r="S305" s="410"/>
      <c r="T305" s="411"/>
      <c r="AT305" s="352" t="s">
        <v>171</v>
      </c>
      <c r="AU305" s="352" t="s">
        <v>90</v>
      </c>
      <c r="AV305" s="350" t="s">
        <v>90</v>
      </c>
      <c r="AW305" s="350" t="s">
        <v>42</v>
      </c>
      <c r="AX305" s="350" t="s">
        <v>82</v>
      </c>
      <c r="AY305" s="352" t="s">
        <v>163</v>
      </c>
    </row>
    <row r="306" spans="2:51" s="355" customFormat="1" ht="13.5">
      <c r="B306" s="356"/>
      <c r="D306" s="346" t="s">
        <v>171</v>
      </c>
      <c r="E306" s="357" t="s">
        <v>5</v>
      </c>
      <c r="F306" s="358" t="s">
        <v>653</v>
      </c>
      <c r="H306" s="359">
        <v>0.779</v>
      </c>
      <c r="L306" s="356"/>
      <c r="M306" s="412"/>
      <c r="N306" s="413"/>
      <c r="O306" s="413"/>
      <c r="P306" s="413"/>
      <c r="Q306" s="413"/>
      <c r="R306" s="413"/>
      <c r="S306" s="413"/>
      <c r="T306" s="414"/>
      <c r="AT306" s="357" t="s">
        <v>171</v>
      </c>
      <c r="AU306" s="357" t="s">
        <v>90</v>
      </c>
      <c r="AV306" s="355" t="s">
        <v>93</v>
      </c>
      <c r="AW306" s="355" t="s">
        <v>42</v>
      </c>
      <c r="AX306" s="355" t="s">
        <v>82</v>
      </c>
      <c r="AY306" s="357" t="s">
        <v>163</v>
      </c>
    </row>
    <row r="307" spans="2:51" s="350" customFormat="1" ht="13.5">
      <c r="B307" s="351"/>
      <c r="D307" s="346" t="s">
        <v>171</v>
      </c>
      <c r="E307" s="352" t="s">
        <v>5</v>
      </c>
      <c r="F307" s="353" t="s">
        <v>1152</v>
      </c>
      <c r="H307" s="354">
        <v>0.779</v>
      </c>
      <c r="L307" s="351"/>
      <c r="M307" s="409"/>
      <c r="N307" s="410"/>
      <c r="O307" s="410"/>
      <c r="P307" s="410"/>
      <c r="Q307" s="410"/>
      <c r="R307" s="410"/>
      <c r="S307" s="410"/>
      <c r="T307" s="411"/>
      <c r="AT307" s="352" t="s">
        <v>171</v>
      </c>
      <c r="AU307" s="352" t="s">
        <v>90</v>
      </c>
      <c r="AV307" s="350" t="s">
        <v>90</v>
      </c>
      <c r="AW307" s="350" t="s">
        <v>42</v>
      </c>
      <c r="AX307" s="350" t="s">
        <v>82</v>
      </c>
      <c r="AY307" s="352" t="s">
        <v>163</v>
      </c>
    </row>
    <row r="308" spans="2:51" s="355" customFormat="1" ht="13.5">
      <c r="B308" s="356"/>
      <c r="D308" s="346" t="s">
        <v>171</v>
      </c>
      <c r="E308" s="357" t="s">
        <v>5</v>
      </c>
      <c r="F308" s="358" t="s">
        <v>963</v>
      </c>
      <c r="H308" s="359">
        <v>0.779</v>
      </c>
      <c r="L308" s="356"/>
      <c r="M308" s="412"/>
      <c r="N308" s="413"/>
      <c r="O308" s="413"/>
      <c r="P308" s="413"/>
      <c r="Q308" s="413"/>
      <c r="R308" s="413"/>
      <c r="S308" s="413"/>
      <c r="T308" s="414"/>
      <c r="AT308" s="357" t="s">
        <v>171</v>
      </c>
      <c r="AU308" s="357" t="s">
        <v>90</v>
      </c>
      <c r="AV308" s="355" t="s">
        <v>93</v>
      </c>
      <c r="AW308" s="355" t="s">
        <v>42</v>
      </c>
      <c r="AX308" s="355" t="s">
        <v>82</v>
      </c>
      <c r="AY308" s="357" t="s">
        <v>163</v>
      </c>
    </row>
    <row r="309" spans="2:51" s="350" customFormat="1" ht="13.5">
      <c r="B309" s="351"/>
      <c r="D309" s="346" t="s">
        <v>171</v>
      </c>
      <c r="E309" s="352" t="s">
        <v>5</v>
      </c>
      <c r="F309" s="353" t="s">
        <v>1153</v>
      </c>
      <c r="H309" s="354">
        <v>0.779</v>
      </c>
      <c r="L309" s="351"/>
      <c r="M309" s="409"/>
      <c r="N309" s="410"/>
      <c r="O309" s="410"/>
      <c r="P309" s="410"/>
      <c r="Q309" s="410"/>
      <c r="R309" s="410"/>
      <c r="S309" s="410"/>
      <c r="T309" s="411"/>
      <c r="AT309" s="352" t="s">
        <v>171</v>
      </c>
      <c r="AU309" s="352" t="s">
        <v>90</v>
      </c>
      <c r="AV309" s="350" t="s">
        <v>90</v>
      </c>
      <c r="AW309" s="350" t="s">
        <v>42</v>
      </c>
      <c r="AX309" s="350" t="s">
        <v>82</v>
      </c>
      <c r="AY309" s="352" t="s">
        <v>163</v>
      </c>
    </row>
    <row r="310" spans="2:51" s="355" customFormat="1" ht="13.5">
      <c r="B310" s="356"/>
      <c r="D310" s="346" t="s">
        <v>171</v>
      </c>
      <c r="E310" s="357" t="s">
        <v>5</v>
      </c>
      <c r="F310" s="358" t="s">
        <v>1143</v>
      </c>
      <c r="H310" s="359">
        <v>0.779</v>
      </c>
      <c r="L310" s="356"/>
      <c r="M310" s="412"/>
      <c r="N310" s="413"/>
      <c r="O310" s="413"/>
      <c r="P310" s="413"/>
      <c r="Q310" s="413"/>
      <c r="R310" s="413"/>
      <c r="S310" s="413"/>
      <c r="T310" s="414"/>
      <c r="AT310" s="357" t="s">
        <v>171</v>
      </c>
      <c r="AU310" s="357" t="s">
        <v>90</v>
      </c>
      <c r="AV310" s="355" t="s">
        <v>93</v>
      </c>
      <c r="AW310" s="355" t="s">
        <v>42</v>
      </c>
      <c r="AX310" s="355" t="s">
        <v>82</v>
      </c>
      <c r="AY310" s="357" t="s">
        <v>163</v>
      </c>
    </row>
    <row r="311" spans="2:51" s="360" customFormat="1" ht="13.5">
      <c r="B311" s="361"/>
      <c r="D311" s="362" t="s">
        <v>171</v>
      </c>
      <c r="E311" s="363" t="s">
        <v>5</v>
      </c>
      <c r="F311" s="364" t="s">
        <v>185</v>
      </c>
      <c r="H311" s="365">
        <v>7.578</v>
      </c>
      <c r="L311" s="361"/>
      <c r="M311" s="415"/>
      <c r="N311" s="416"/>
      <c r="O311" s="416"/>
      <c r="P311" s="416"/>
      <c r="Q311" s="416"/>
      <c r="R311" s="416"/>
      <c r="S311" s="416"/>
      <c r="T311" s="417"/>
      <c r="AT311" s="418" t="s">
        <v>171</v>
      </c>
      <c r="AU311" s="418" t="s">
        <v>90</v>
      </c>
      <c r="AV311" s="360" t="s">
        <v>96</v>
      </c>
      <c r="AW311" s="360" t="s">
        <v>42</v>
      </c>
      <c r="AX311" s="360" t="s">
        <v>44</v>
      </c>
      <c r="AY311" s="418" t="s">
        <v>163</v>
      </c>
    </row>
    <row r="312" spans="2:65" s="267" customFormat="1" ht="31.5" customHeight="1">
      <c r="B312" s="268"/>
      <c r="C312" s="338" t="s">
        <v>306</v>
      </c>
      <c r="D312" s="338" t="s">
        <v>165</v>
      </c>
      <c r="E312" s="339" t="s">
        <v>338</v>
      </c>
      <c r="F312" s="340" t="s">
        <v>339</v>
      </c>
      <c r="G312" s="341" t="s">
        <v>188</v>
      </c>
      <c r="H312" s="342">
        <v>7.092</v>
      </c>
      <c r="I312" s="107"/>
      <c r="J312" s="343">
        <f>ROUND(I312*H312,2)</f>
        <v>0</v>
      </c>
      <c r="K312" s="340" t="s">
        <v>169</v>
      </c>
      <c r="L312" s="268"/>
      <c r="M312" s="401" t="s">
        <v>5</v>
      </c>
      <c r="N312" s="402" t="s">
        <v>53</v>
      </c>
      <c r="O312" s="269"/>
      <c r="P312" s="403">
        <f>O312*H312</f>
        <v>0</v>
      </c>
      <c r="Q312" s="403">
        <v>0</v>
      </c>
      <c r="R312" s="403">
        <f>Q312*H312</f>
        <v>0</v>
      </c>
      <c r="S312" s="403">
        <v>0.076</v>
      </c>
      <c r="T312" s="404">
        <f>S312*H312</f>
        <v>0.5389919999999999</v>
      </c>
      <c r="AR312" s="386" t="s">
        <v>96</v>
      </c>
      <c r="AT312" s="386" t="s">
        <v>165</v>
      </c>
      <c r="AU312" s="386" t="s">
        <v>90</v>
      </c>
      <c r="AY312" s="386" t="s">
        <v>163</v>
      </c>
      <c r="BE312" s="405">
        <f>IF(N312="základní",J312,0)</f>
        <v>0</v>
      </c>
      <c r="BF312" s="405">
        <f>IF(N312="snížená",J312,0)</f>
        <v>0</v>
      </c>
      <c r="BG312" s="405">
        <f>IF(N312="zákl. přenesená",J312,0)</f>
        <v>0</v>
      </c>
      <c r="BH312" s="405">
        <f>IF(N312="sníž. přenesená",J312,0)</f>
        <v>0</v>
      </c>
      <c r="BI312" s="405">
        <f>IF(N312="nulová",J312,0)</f>
        <v>0</v>
      </c>
      <c r="BJ312" s="386" t="s">
        <v>44</v>
      </c>
      <c r="BK312" s="405">
        <f>ROUND(I312*H312,2)</f>
        <v>0</v>
      </c>
      <c r="BL312" s="386" t="s">
        <v>96</v>
      </c>
      <c r="BM312" s="386" t="s">
        <v>1197</v>
      </c>
    </row>
    <row r="313" spans="2:47" s="267" customFormat="1" ht="40.5">
      <c r="B313" s="268"/>
      <c r="D313" s="346" t="s">
        <v>190</v>
      </c>
      <c r="F313" s="366" t="s">
        <v>341</v>
      </c>
      <c r="L313" s="268"/>
      <c r="M313" s="419"/>
      <c r="N313" s="269"/>
      <c r="O313" s="269"/>
      <c r="P313" s="269"/>
      <c r="Q313" s="269"/>
      <c r="R313" s="269"/>
      <c r="S313" s="269"/>
      <c r="T313" s="420"/>
      <c r="AT313" s="386" t="s">
        <v>190</v>
      </c>
      <c r="AU313" s="386" t="s">
        <v>90</v>
      </c>
    </row>
    <row r="314" spans="2:51" s="344" customFormat="1" ht="13.5">
      <c r="B314" s="345"/>
      <c r="D314" s="346" t="s">
        <v>171</v>
      </c>
      <c r="E314" s="347" t="s">
        <v>5</v>
      </c>
      <c r="F314" s="348" t="s">
        <v>172</v>
      </c>
      <c r="H314" s="349" t="s">
        <v>5</v>
      </c>
      <c r="L314" s="345"/>
      <c r="M314" s="406"/>
      <c r="N314" s="407"/>
      <c r="O314" s="407"/>
      <c r="P314" s="407"/>
      <c r="Q314" s="407"/>
      <c r="R314" s="407"/>
      <c r="S314" s="407"/>
      <c r="T314" s="408"/>
      <c r="AT314" s="349" t="s">
        <v>171</v>
      </c>
      <c r="AU314" s="349" t="s">
        <v>90</v>
      </c>
      <c r="AV314" s="344" t="s">
        <v>44</v>
      </c>
      <c r="AW314" s="344" t="s">
        <v>42</v>
      </c>
      <c r="AX314" s="344" t="s">
        <v>82</v>
      </c>
      <c r="AY314" s="349" t="s">
        <v>163</v>
      </c>
    </row>
    <row r="315" spans="2:51" s="350" customFormat="1" ht="13.5">
      <c r="B315" s="351"/>
      <c r="D315" s="346" t="s">
        <v>171</v>
      </c>
      <c r="E315" s="352" t="s">
        <v>5</v>
      </c>
      <c r="F315" s="353" t="s">
        <v>1176</v>
      </c>
      <c r="H315" s="354">
        <v>1.773</v>
      </c>
      <c r="L315" s="351"/>
      <c r="M315" s="409"/>
      <c r="N315" s="410"/>
      <c r="O315" s="410"/>
      <c r="P315" s="410"/>
      <c r="Q315" s="410"/>
      <c r="R315" s="410"/>
      <c r="S315" s="410"/>
      <c r="T315" s="411"/>
      <c r="AT315" s="352" t="s">
        <v>171</v>
      </c>
      <c r="AU315" s="352" t="s">
        <v>90</v>
      </c>
      <c r="AV315" s="350" t="s">
        <v>90</v>
      </c>
      <c r="AW315" s="350" t="s">
        <v>42</v>
      </c>
      <c r="AX315" s="350" t="s">
        <v>82</v>
      </c>
      <c r="AY315" s="352" t="s">
        <v>163</v>
      </c>
    </row>
    <row r="316" spans="2:51" s="350" customFormat="1" ht="13.5">
      <c r="B316" s="351"/>
      <c r="D316" s="346" t="s">
        <v>171</v>
      </c>
      <c r="E316" s="352" t="s">
        <v>5</v>
      </c>
      <c r="F316" s="353" t="s">
        <v>1177</v>
      </c>
      <c r="H316" s="354">
        <v>1.773</v>
      </c>
      <c r="L316" s="351"/>
      <c r="M316" s="409"/>
      <c r="N316" s="410"/>
      <c r="O316" s="410"/>
      <c r="P316" s="410"/>
      <c r="Q316" s="410"/>
      <c r="R316" s="410"/>
      <c r="S316" s="410"/>
      <c r="T316" s="411"/>
      <c r="AT316" s="352" t="s">
        <v>171</v>
      </c>
      <c r="AU316" s="352" t="s">
        <v>90</v>
      </c>
      <c r="AV316" s="350" t="s">
        <v>90</v>
      </c>
      <c r="AW316" s="350" t="s">
        <v>42</v>
      </c>
      <c r="AX316" s="350" t="s">
        <v>82</v>
      </c>
      <c r="AY316" s="352" t="s">
        <v>163</v>
      </c>
    </row>
    <row r="317" spans="2:51" s="350" customFormat="1" ht="13.5">
      <c r="B317" s="351"/>
      <c r="D317" s="346" t="s">
        <v>171</v>
      </c>
      <c r="E317" s="352" t="s">
        <v>5</v>
      </c>
      <c r="F317" s="353" t="s">
        <v>1178</v>
      </c>
      <c r="H317" s="354">
        <v>1.773</v>
      </c>
      <c r="L317" s="351"/>
      <c r="M317" s="409"/>
      <c r="N317" s="410"/>
      <c r="O317" s="410"/>
      <c r="P317" s="410"/>
      <c r="Q317" s="410"/>
      <c r="R317" s="410"/>
      <c r="S317" s="410"/>
      <c r="T317" s="411"/>
      <c r="AT317" s="352" t="s">
        <v>171</v>
      </c>
      <c r="AU317" s="352" t="s">
        <v>90</v>
      </c>
      <c r="AV317" s="350" t="s">
        <v>90</v>
      </c>
      <c r="AW317" s="350" t="s">
        <v>42</v>
      </c>
      <c r="AX317" s="350" t="s">
        <v>82</v>
      </c>
      <c r="AY317" s="352" t="s">
        <v>163</v>
      </c>
    </row>
    <row r="318" spans="2:51" s="350" customFormat="1" ht="13.5">
      <c r="B318" s="351"/>
      <c r="D318" s="346" t="s">
        <v>171</v>
      </c>
      <c r="E318" s="352" t="s">
        <v>5</v>
      </c>
      <c r="F318" s="353" t="s">
        <v>1179</v>
      </c>
      <c r="H318" s="354">
        <v>1.773</v>
      </c>
      <c r="L318" s="351"/>
      <c r="M318" s="409"/>
      <c r="N318" s="410"/>
      <c r="O318" s="410"/>
      <c r="P318" s="410"/>
      <c r="Q318" s="410"/>
      <c r="R318" s="410"/>
      <c r="S318" s="410"/>
      <c r="T318" s="411"/>
      <c r="AT318" s="352" t="s">
        <v>171</v>
      </c>
      <c r="AU318" s="352" t="s">
        <v>90</v>
      </c>
      <c r="AV318" s="350" t="s">
        <v>90</v>
      </c>
      <c r="AW318" s="350" t="s">
        <v>42</v>
      </c>
      <c r="AX318" s="350" t="s">
        <v>82</v>
      </c>
      <c r="AY318" s="352" t="s">
        <v>163</v>
      </c>
    </row>
    <row r="319" spans="2:51" s="355" customFormat="1" ht="13.5">
      <c r="B319" s="356"/>
      <c r="D319" s="346" t="s">
        <v>171</v>
      </c>
      <c r="E319" s="357" t="s">
        <v>5</v>
      </c>
      <c r="F319" s="358" t="s">
        <v>176</v>
      </c>
      <c r="H319" s="359">
        <v>7.092</v>
      </c>
      <c r="L319" s="356"/>
      <c r="M319" s="412"/>
      <c r="N319" s="413"/>
      <c r="O319" s="413"/>
      <c r="P319" s="413"/>
      <c r="Q319" s="413"/>
      <c r="R319" s="413"/>
      <c r="S319" s="413"/>
      <c r="T319" s="414"/>
      <c r="AT319" s="357" t="s">
        <v>171</v>
      </c>
      <c r="AU319" s="357" t="s">
        <v>90</v>
      </c>
      <c r="AV319" s="355" t="s">
        <v>93</v>
      </c>
      <c r="AW319" s="355" t="s">
        <v>42</v>
      </c>
      <c r="AX319" s="355" t="s">
        <v>82</v>
      </c>
      <c r="AY319" s="357" t="s">
        <v>163</v>
      </c>
    </row>
    <row r="320" spans="2:51" s="360" customFormat="1" ht="13.5">
      <c r="B320" s="361"/>
      <c r="D320" s="362" t="s">
        <v>171</v>
      </c>
      <c r="E320" s="363" t="s">
        <v>5</v>
      </c>
      <c r="F320" s="364" t="s">
        <v>185</v>
      </c>
      <c r="H320" s="365">
        <v>7.092</v>
      </c>
      <c r="L320" s="361"/>
      <c r="M320" s="415"/>
      <c r="N320" s="416"/>
      <c r="O320" s="416"/>
      <c r="P320" s="416"/>
      <c r="Q320" s="416"/>
      <c r="R320" s="416"/>
      <c r="S320" s="416"/>
      <c r="T320" s="417"/>
      <c r="AT320" s="418" t="s">
        <v>171</v>
      </c>
      <c r="AU320" s="418" t="s">
        <v>90</v>
      </c>
      <c r="AV320" s="360" t="s">
        <v>96</v>
      </c>
      <c r="AW320" s="360" t="s">
        <v>42</v>
      </c>
      <c r="AX320" s="360" t="s">
        <v>44</v>
      </c>
      <c r="AY320" s="418" t="s">
        <v>163</v>
      </c>
    </row>
    <row r="321" spans="2:65" s="267" customFormat="1" ht="31.5" customHeight="1">
      <c r="B321" s="268"/>
      <c r="C321" s="338" t="s">
        <v>11</v>
      </c>
      <c r="D321" s="338" t="s">
        <v>165</v>
      </c>
      <c r="E321" s="339" t="s">
        <v>346</v>
      </c>
      <c r="F321" s="340" t="s">
        <v>347</v>
      </c>
      <c r="G321" s="341" t="s">
        <v>188</v>
      </c>
      <c r="H321" s="342">
        <v>14.778</v>
      </c>
      <c r="I321" s="107"/>
      <c r="J321" s="343">
        <f>ROUND(I321*H321,2)</f>
        <v>0</v>
      </c>
      <c r="K321" s="340" t="s">
        <v>169</v>
      </c>
      <c r="L321" s="268"/>
      <c r="M321" s="401" t="s">
        <v>5</v>
      </c>
      <c r="N321" s="402" t="s">
        <v>53</v>
      </c>
      <c r="O321" s="269"/>
      <c r="P321" s="403">
        <f>O321*H321</f>
        <v>0</v>
      </c>
      <c r="Q321" s="403">
        <v>0</v>
      </c>
      <c r="R321" s="403">
        <f>Q321*H321</f>
        <v>0</v>
      </c>
      <c r="S321" s="403">
        <v>0.063</v>
      </c>
      <c r="T321" s="404">
        <f>S321*H321</f>
        <v>0.931014</v>
      </c>
      <c r="AR321" s="386" t="s">
        <v>96</v>
      </c>
      <c r="AT321" s="386" t="s">
        <v>165</v>
      </c>
      <c r="AU321" s="386" t="s">
        <v>90</v>
      </c>
      <c r="AY321" s="386" t="s">
        <v>163</v>
      </c>
      <c r="BE321" s="405">
        <f>IF(N321="základní",J321,0)</f>
        <v>0</v>
      </c>
      <c r="BF321" s="405">
        <f>IF(N321="snížená",J321,0)</f>
        <v>0</v>
      </c>
      <c r="BG321" s="405">
        <f>IF(N321="zákl. přenesená",J321,0)</f>
        <v>0</v>
      </c>
      <c r="BH321" s="405">
        <f>IF(N321="sníž. přenesená",J321,0)</f>
        <v>0</v>
      </c>
      <c r="BI321" s="405">
        <f>IF(N321="nulová",J321,0)</f>
        <v>0</v>
      </c>
      <c r="BJ321" s="386" t="s">
        <v>44</v>
      </c>
      <c r="BK321" s="405">
        <f>ROUND(I321*H321,2)</f>
        <v>0</v>
      </c>
      <c r="BL321" s="386" t="s">
        <v>96</v>
      </c>
      <c r="BM321" s="386" t="s">
        <v>1198</v>
      </c>
    </row>
    <row r="322" spans="2:47" s="267" customFormat="1" ht="40.5">
      <c r="B322" s="268"/>
      <c r="D322" s="346" t="s">
        <v>190</v>
      </c>
      <c r="F322" s="366" t="s">
        <v>341</v>
      </c>
      <c r="L322" s="268"/>
      <c r="M322" s="419"/>
      <c r="N322" s="269"/>
      <c r="O322" s="269"/>
      <c r="P322" s="269"/>
      <c r="Q322" s="269"/>
      <c r="R322" s="269"/>
      <c r="S322" s="269"/>
      <c r="T322" s="420"/>
      <c r="AT322" s="386" t="s">
        <v>190</v>
      </c>
      <c r="AU322" s="386" t="s">
        <v>90</v>
      </c>
    </row>
    <row r="323" spans="2:51" s="344" customFormat="1" ht="13.5">
      <c r="B323" s="345"/>
      <c r="D323" s="346" t="s">
        <v>171</v>
      </c>
      <c r="E323" s="347" t="s">
        <v>5</v>
      </c>
      <c r="F323" s="348" t="s">
        <v>172</v>
      </c>
      <c r="H323" s="349" t="s">
        <v>5</v>
      </c>
      <c r="L323" s="345"/>
      <c r="M323" s="406"/>
      <c r="N323" s="407"/>
      <c r="O323" s="407"/>
      <c r="P323" s="407"/>
      <c r="Q323" s="407"/>
      <c r="R323" s="407"/>
      <c r="S323" s="407"/>
      <c r="T323" s="408"/>
      <c r="AT323" s="349" t="s">
        <v>171</v>
      </c>
      <c r="AU323" s="349" t="s">
        <v>90</v>
      </c>
      <c r="AV323" s="344" t="s">
        <v>44</v>
      </c>
      <c r="AW323" s="344" t="s">
        <v>42</v>
      </c>
      <c r="AX323" s="344" t="s">
        <v>82</v>
      </c>
      <c r="AY323" s="349" t="s">
        <v>163</v>
      </c>
    </row>
    <row r="324" spans="2:51" s="350" customFormat="1" ht="13.5">
      <c r="B324" s="351"/>
      <c r="D324" s="346" t="s">
        <v>171</v>
      </c>
      <c r="E324" s="352" t="s">
        <v>5</v>
      </c>
      <c r="F324" s="353" t="s">
        <v>1180</v>
      </c>
      <c r="H324" s="354">
        <v>2.463</v>
      </c>
      <c r="L324" s="351"/>
      <c r="M324" s="409"/>
      <c r="N324" s="410"/>
      <c r="O324" s="410"/>
      <c r="P324" s="410"/>
      <c r="Q324" s="410"/>
      <c r="R324" s="410"/>
      <c r="S324" s="410"/>
      <c r="T324" s="411"/>
      <c r="AT324" s="352" t="s">
        <v>171</v>
      </c>
      <c r="AU324" s="352" t="s">
        <v>90</v>
      </c>
      <c r="AV324" s="350" t="s">
        <v>90</v>
      </c>
      <c r="AW324" s="350" t="s">
        <v>42</v>
      </c>
      <c r="AX324" s="350" t="s">
        <v>82</v>
      </c>
      <c r="AY324" s="352" t="s">
        <v>163</v>
      </c>
    </row>
    <row r="325" spans="2:51" s="355" customFormat="1" ht="13.5">
      <c r="B325" s="356"/>
      <c r="D325" s="346" t="s">
        <v>171</v>
      </c>
      <c r="E325" s="357" t="s">
        <v>5</v>
      </c>
      <c r="F325" s="358" t="s">
        <v>179</v>
      </c>
      <c r="H325" s="359">
        <v>2.463</v>
      </c>
      <c r="L325" s="356"/>
      <c r="M325" s="412"/>
      <c r="N325" s="413"/>
      <c r="O325" s="413"/>
      <c r="P325" s="413"/>
      <c r="Q325" s="413"/>
      <c r="R325" s="413"/>
      <c r="S325" s="413"/>
      <c r="T325" s="414"/>
      <c r="AT325" s="357" t="s">
        <v>171</v>
      </c>
      <c r="AU325" s="357" t="s">
        <v>90</v>
      </c>
      <c r="AV325" s="355" t="s">
        <v>93</v>
      </c>
      <c r="AW325" s="355" t="s">
        <v>42</v>
      </c>
      <c r="AX325" s="355" t="s">
        <v>82</v>
      </c>
      <c r="AY325" s="357" t="s">
        <v>163</v>
      </c>
    </row>
    <row r="326" spans="2:51" s="350" customFormat="1" ht="13.5">
      <c r="B326" s="351"/>
      <c r="D326" s="346" t="s">
        <v>171</v>
      </c>
      <c r="E326" s="352" t="s">
        <v>5</v>
      </c>
      <c r="F326" s="353" t="s">
        <v>1181</v>
      </c>
      <c r="H326" s="354">
        <v>2.463</v>
      </c>
      <c r="L326" s="351"/>
      <c r="M326" s="409"/>
      <c r="N326" s="410"/>
      <c r="O326" s="410"/>
      <c r="P326" s="410"/>
      <c r="Q326" s="410"/>
      <c r="R326" s="410"/>
      <c r="S326" s="410"/>
      <c r="T326" s="411"/>
      <c r="AT326" s="352" t="s">
        <v>171</v>
      </c>
      <c r="AU326" s="352" t="s">
        <v>90</v>
      </c>
      <c r="AV326" s="350" t="s">
        <v>90</v>
      </c>
      <c r="AW326" s="350" t="s">
        <v>42</v>
      </c>
      <c r="AX326" s="350" t="s">
        <v>82</v>
      </c>
      <c r="AY326" s="352" t="s">
        <v>163</v>
      </c>
    </row>
    <row r="327" spans="2:51" s="350" customFormat="1" ht="13.5">
      <c r="B327" s="351"/>
      <c r="D327" s="346" t="s">
        <v>171</v>
      </c>
      <c r="E327" s="352" t="s">
        <v>5</v>
      </c>
      <c r="F327" s="353" t="s">
        <v>1027</v>
      </c>
      <c r="H327" s="354">
        <v>2.463</v>
      </c>
      <c r="L327" s="351"/>
      <c r="M327" s="409"/>
      <c r="N327" s="410"/>
      <c r="O327" s="410"/>
      <c r="P327" s="410"/>
      <c r="Q327" s="410"/>
      <c r="R327" s="410"/>
      <c r="S327" s="410"/>
      <c r="T327" s="411"/>
      <c r="AT327" s="352" t="s">
        <v>171</v>
      </c>
      <c r="AU327" s="352" t="s">
        <v>90</v>
      </c>
      <c r="AV327" s="350" t="s">
        <v>90</v>
      </c>
      <c r="AW327" s="350" t="s">
        <v>42</v>
      </c>
      <c r="AX327" s="350" t="s">
        <v>82</v>
      </c>
      <c r="AY327" s="352" t="s">
        <v>163</v>
      </c>
    </row>
    <row r="328" spans="2:51" s="355" customFormat="1" ht="13.5">
      <c r="B328" s="356"/>
      <c r="D328" s="346" t="s">
        <v>171</v>
      </c>
      <c r="E328" s="357" t="s">
        <v>5</v>
      </c>
      <c r="F328" s="358" t="s">
        <v>181</v>
      </c>
      <c r="H328" s="359">
        <v>4.926</v>
      </c>
      <c r="L328" s="356"/>
      <c r="M328" s="412"/>
      <c r="N328" s="413"/>
      <c r="O328" s="413"/>
      <c r="P328" s="413"/>
      <c r="Q328" s="413"/>
      <c r="R328" s="413"/>
      <c r="S328" s="413"/>
      <c r="T328" s="414"/>
      <c r="AT328" s="357" t="s">
        <v>171</v>
      </c>
      <c r="AU328" s="357" t="s">
        <v>90</v>
      </c>
      <c r="AV328" s="355" t="s">
        <v>93</v>
      </c>
      <c r="AW328" s="355" t="s">
        <v>42</v>
      </c>
      <c r="AX328" s="355" t="s">
        <v>82</v>
      </c>
      <c r="AY328" s="357" t="s">
        <v>163</v>
      </c>
    </row>
    <row r="329" spans="2:51" s="350" customFormat="1" ht="13.5">
      <c r="B329" s="351"/>
      <c r="D329" s="346" t="s">
        <v>171</v>
      </c>
      <c r="E329" s="352" t="s">
        <v>5</v>
      </c>
      <c r="F329" s="353" t="s">
        <v>1182</v>
      </c>
      <c r="H329" s="354">
        <v>2.463</v>
      </c>
      <c r="L329" s="351"/>
      <c r="M329" s="409"/>
      <c r="N329" s="410"/>
      <c r="O329" s="410"/>
      <c r="P329" s="410"/>
      <c r="Q329" s="410"/>
      <c r="R329" s="410"/>
      <c r="S329" s="410"/>
      <c r="T329" s="411"/>
      <c r="AT329" s="352" t="s">
        <v>171</v>
      </c>
      <c r="AU329" s="352" t="s">
        <v>90</v>
      </c>
      <c r="AV329" s="350" t="s">
        <v>90</v>
      </c>
      <c r="AW329" s="350" t="s">
        <v>42</v>
      </c>
      <c r="AX329" s="350" t="s">
        <v>82</v>
      </c>
      <c r="AY329" s="352" t="s">
        <v>163</v>
      </c>
    </row>
    <row r="330" spans="2:51" s="355" customFormat="1" ht="13.5">
      <c r="B330" s="356"/>
      <c r="D330" s="346" t="s">
        <v>171</v>
      </c>
      <c r="E330" s="357" t="s">
        <v>5</v>
      </c>
      <c r="F330" s="358" t="s">
        <v>653</v>
      </c>
      <c r="H330" s="359">
        <v>2.463</v>
      </c>
      <c r="L330" s="356"/>
      <c r="M330" s="412"/>
      <c r="N330" s="413"/>
      <c r="O330" s="413"/>
      <c r="P330" s="413"/>
      <c r="Q330" s="413"/>
      <c r="R330" s="413"/>
      <c r="S330" s="413"/>
      <c r="T330" s="414"/>
      <c r="AT330" s="357" t="s">
        <v>171</v>
      </c>
      <c r="AU330" s="357" t="s">
        <v>90</v>
      </c>
      <c r="AV330" s="355" t="s">
        <v>93</v>
      </c>
      <c r="AW330" s="355" t="s">
        <v>42</v>
      </c>
      <c r="AX330" s="355" t="s">
        <v>82</v>
      </c>
      <c r="AY330" s="357" t="s">
        <v>163</v>
      </c>
    </row>
    <row r="331" spans="2:51" s="350" customFormat="1" ht="13.5">
      <c r="B331" s="351"/>
      <c r="D331" s="346" t="s">
        <v>171</v>
      </c>
      <c r="E331" s="352" t="s">
        <v>5</v>
      </c>
      <c r="F331" s="353" t="s">
        <v>1183</v>
      </c>
      <c r="H331" s="354">
        <v>2.463</v>
      </c>
      <c r="L331" s="351"/>
      <c r="M331" s="409"/>
      <c r="N331" s="410"/>
      <c r="O331" s="410"/>
      <c r="P331" s="410"/>
      <c r="Q331" s="410"/>
      <c r="R331" s="410"/>
      <c r="S331" s="410"/>
      <c r="T331" s="411"/>
      <c r="AT331" s="352" t="s">
        <v>171</v>
      </c>
      <c r="AU331" s="352" t="s">
        <v>90</v>
      </c>
      <c r="AV331" s="350" t="s">
        <v>90</v>
      </c>
      <c r="AW331" s="350" t="s">
        <v>42</v>
      </c>
      <c r="AX331" s="350" t="s">
        <v>82</v>
      </c>
      <c r="AY331" s="352" t="s">
        <v>163</v>
      </c>
    </row>
    <row r="332" spans="2:51" s="355" customFormat="1" ht="13.5">
      <c r="B332" s="356"/>
      <c r="D332" s="346" t="s">
        <v>171</v>
      </c>
      <c r="E332" s="357" t="s">
        <v>5</v>
      </c>
      <c r="F332" s="358" t="s">
        <v>963</v>
      </c>
      <c r="H332" s="359">
        <v>2.463</v>
      </c>
      <c r="L332" s="356"/>
      <c r="M332" s="412"/>
      <c r="N332" s="413"/>
      <c r="O332" s="413"/>
      <c r="P332" s="413"/>
      <c r="Q332" s="413"/>
      <c r="R332" s="413"/>
      <c r="S332" s="413"/>
      <c r="T332" s="414"/>
      <c r="AT332" s="357" t="s">
        <v>171</v>
      </c>
      <c r="AU332" s="357" t="s">
        <v>90</v>
      </c>
      <c r="AV332" s="355" t="s">
        <v>93</v>
      </c>
      <c r="AW332" s="355" t="s">
        <v>42</v>
      </c>
      <c r="AX332" s="355" t="s">
        <v>82</v>
      </c>
      <c r="AY332" s="357" t="s">
        <v>163</v>
      </c>
    </row>
    <row r="333" spans="2:51" s="350" customFormat="1" ht="13.5">
      <c r="B333" s="351"/>
      <c r="D333" s="346" t="s">
        <v>171</v>
      </c>
      <c r="E333" s="352" t="s">
        <v>5</v>
      </c>
      <c r="F333" s="353" t="s">
        <v>1184</v>
      </c>
      <c r="H333" s="354">
        <v>2.463</v>
      </c>
      <c r="L333" s="351"/>
      <c r="M333" s="409"/>
      <c r="N333" s="410"/>
      <c r="O333" s="410"/>
      <c r="P333" s="410"/>
      <c r="Q333" s="410"/>
      <c r="R333" s="410"/>
      <c r="S333" s="410"/>
      <c r="T333" s="411"/>
      <c r="AT333" s="352" t="s">
        <v>171</v>
      </c>
      <c r="AU333" s="352" t="s">
        <v>90</v>
      </c>
      <c r="AV333" s="350" t="s">
        <v>90</v>
      </c>
      <c r="AW333" s="350" t="s">
        <v>42</v>
      </c>
      <c r="AX333" s="350" t="s">
        <v>82</v>
      </c>
      <c r="AY333" s="352" t="s">
        <v>163</v>
      </c>
    </row>
    <row r="334" spans="2:51" s="355" customFormat="1" ht="13.5">
      <c r="B334" s="356"/>
      <c r="D334" s="346" t="s">
        <v>171</v>
      </c>
      <c r="E334" s="357" t="s">
        <v>5</v>
      </c>
      <c r="F334" s="358" t="s">
        <v>1143</v>
      </c>
      <c r="H334" s="359">
        <v>2.463</v>
      </c>
      <c r="L334" s="356"/>
      <c r="M334" s="412"/>
      <c r="N334" s="413"/>
      <c r="O334" s="413"/>
      <c r="P334" s="413"/>
      <c r="Q334" s="413"/>
      <c r="R334" s="413"/>
      <c r="S334" s="413"/>
      <c r="T334" s="414"/>
      <c r="AT334" s="357" t="s">
        <v>171</v>
      </c>
      <c r="AU334" s="357" t="s">
        <v>90</v>
      </c>
      <c r="AV334" s="355" t="s">
        <v>93</v>
      </c>
      <c r="AW334" s="355" t="s">
        <v>42</v>
      </c>
      <c r="AX334" s="355" t="s">
        <v>82</v>
      </c>
      <c r="AY334" s="357" t="s">
        <v>163</v>
      </c>
    </row>
    <row r="335" spans="2:51" s="360" customFormat="1" ht="13.5">
      <c r="B335" s="361"/>
      <c r="D335" s="346" t="s">
        <v>171</v>
      </c>
      <c r="E335" s="373" t="s">
        <v>5</v>
      </c>
      <c r="F335" s="374" t="s">
        <v>185</v>
      </c>
      <c r="H335" s="375">
        <v>14.778</v>
      </c>
      <c r="L335" s="361"/>
      <c r="M335" s="415"/>
      <c r="N335" s="416"/>
      <c r="O335" s="416"/>
      <c r="P335" s="416"/>
      <c r="Q335" s="416"/>
      <c r="R335" s="416"/>
      <c r="S335" s="416"/>
      <c r="T335" s="417"/>
      <c r="AT335" s="418" t="s">
        <v>171</v>
      </c>
      <c r="AU335" s="418" t="s">
        <v>90</v>
      </c>
      <c r="AV335" s="360" t="s">
        <v>96</v>
      </c>
      <c r="AW335" s="360" t="s">
        <v>42</v>
      </c>
      <c r="AX335" s="360" t="s">
        <v>44</v>
      </c>
      <c r="AY335" s="418" t="s">
        <v>163</v>
      </c>
    </row>
    <row r="336" spans="2:63" s="330" customFormat="1" ht="29.85" customHeight="1">
      <c r="B336" s="331"/>
      <c r="D336" s="335" t="s">
        <v>81</v>
      </c>
      <c r="E336" s="336" t="s">
        <v>364</v>
      </c>
      <c r="F336" s="336" t="s">
        <v>365</v>
      </c>
      <c r="J336" s="337">
        <f>BK336</f>
        <v>0</v>
      </c>
      <c r="L336" s="331"/>
      <c r="M336" s="395"/>
      <c r="N336" s="396"/>
      <c r="O336" s="396"/>
      <c r="P336" s="397">
        <f>SUM(P337:P351)</f>
        <v>0</v>
      </c>
      <c r="Q336" s="396"/>
      <c r="R336" s="397">
        <f>SUM(R337:R351)</f>
        <v>0</v>
      </c>
      <c r="S336" s="396"/>
      <c r="T336" s="398">
        <f>SUM(T337:T351)</f>
        <v>0</v>
      </c>
      <c r="AR336" s="332" t="s">
        <v>44</v>
      </c>
      <c r="AT336" s="399" t="s">
        <v>81</v>
      </c>
      <c r="AU336" s="399" t="s">
        <v>44</v>
      </c>
      <c r="AY336" s="332" t="s">
        <v>163</v>
      </c>
      <c r="BK336" s="400">
        <f>SUM(BK337:BK351)</f>
        <v>0</v>
      </c>
    </row>
    <row r="337" spans="2:65" s="267" customFormat="1" ht="31.5" customHeight="1">
      <c r="B337" s="268"/>
      <c r="C337" s="338" t="s">
        <v>333</v>
      </c>
      <c r="D337" s="338" t="s">
        <v>165</v>
      </c>
      <c r="E337" s="339" t="s">
        <v>1199</v>
      </c>
      <c r="F337" s="340" t="s">
        <v>1200</v>
      </c>
      <c r="G337" s="341" t="s">
        <v>369</v>
      </c>
      <c r="H337" s="342">
        <v>1.932</v>
      </c>
      <c r="I337" s="107"/>
      <c r="J337" s="343">
        <f>ROUND(I337*H337,2)</f>
        <v>0</v>
      </c>
      <c r="K337" s="340" t="s">
        <v>169</v>
      </c>
      <c r="L337" s="268"/>
      <c r="M337" s="401" t="s">
        <v>5</v>
      </c>
      <c r="N337" s="402" t="s">
        <v>53</v>
      </c>
      <c r="O337" s="269"/>
      <c r="P337" s="403">
        <f>O337*H337</f>
        <v>0</v>
      </c>
      <c r="Q337" s="403">
        <v>0</v>
      </c>
      <c r="R337" s="403">
        <f>Q337*H337</f>
        <v>0</v>
      </c>
      <c r="S337" s="403">
        <v>0</v>
      </c>
      <c r="T337" s="404">
        <f>S337*H337</f>
        <v>0</v>
      </c>
      <c r="AR337" s="386" t="s">
        <v>96</v>
      </c>
      <c r="AT337" s="386" t="s">
        <v>165</v>
      </c>
      <c r="AU337" s="386" t="s">
        <v>90</v>
      </c>
      <c r="AY337" s="386" t="s">
        <v>163</v>
      </c>
      <c r="BE337" s="405">
        <f>IF(N337="základní",J337,0)</f>
        <v>0</v>
      </c>
      <c r="BF337" s="405">
        <f>IF(N337="snížená",J337,0)</f>
        <v>0</v>
      </c>
      <c r="BG337" s="405">
        <f>IF(N337="zákl. přenesená",J337,0)</f>
        <v>0</v>
      </c>
      <c r="BH337" s="405">
        <f>IF(N337="sníž. přenesená",J337,0)</f>
        <v>0</v>
      </c>
      <c r="BI337" s="405">
        <f>IF(N337="nulová",J337,0)</f>
        <v>0</v>
      </c>
      <c r="BJ337" s="386" t="s">
        <v>44</v>
      </c>
      <c r="BK337" s="405">
        <f>ROUND(I337*H337,2)</f>
        <v>0</v>
      </c>
      <c r="BL337" s="386" t="s">
        <v>96</v>
      </c>
      <c r="BM337" s="386" t="s">
        <v>1201</v>
      </c>
    </row>
    <row r="338" spans="2:47" s="267" customFormat="1" ht="121.5">
      <c r="B338" s="268"/>
      <c r="D338" s="362" t="s">
        <v>190</v>
      </c>
      <c r="F338" s="376" t="s">
        <v>371</v>
      </c>
      <c r="L338" s="268"/>
      <c r="M338" s="419"/>
      <c r="N338" s="269"/>
      <c r="O338" s="269"/>
      <c r="P338" s="269"/>
      <c r="Q338" s="269"/>
      <c r="R338" s="269"/>
      <c r="S338" s="269"/>
      <c r="T338" s="420"/>
      <c r="AT338" s="386" t="s">
        <v>190</v>
      </c>
      <c r="AU338" s="386" t="s">
        <v>90</v>
      </c>
    </row>
    <row r="339" spans="2:65" s="267" customFormat="1" ht="44.25" customHeight="1">
      <c r="B339" s="268"/>
      <c r="C339" s="338" t="s">
        <v>337</v>
      </c>
      <c r="D339" s="338" t="s">
        <v>165</v>
      </c>
      <c r="E339" s="339" t="s">
        <v>373</v>
      </c>
      <c r="F339" s="340" t="s">
        <v>374</v>
      </c>
      <c r="G339" s="341" t="s">
        <v>369</v>
      </c>
      <c r="H339" s="342">
        <v>48.3</v>
      </c>
      <c r="I339" s="107"/>
      <c r="J339" s="343">
        <f>ROUND(I339*H339,2)</f>
        <v>0</v>
      </c>
      <c r="K339" s="340" t="s">
        <v>169</v>
      </c>
      <c r="L339" s="268"/>
      <c r="M339" s="401" t="s">
        <v>5</v>
      </c>
      <c r="N339" s="402" t="s">
        <v>53</v>
      </c>
      <c r="O339" s="269"/>
      <c r="P339" s="403">
        <f>O339*H339</f>
        <v>0</v>
      </c>
      <c r="Q339" s="403">
        <v>0</v>
      </c>
      <c r="R339" s="403">
        <f>Q339*H339</f>
        <v>0</v>
      </c>
      <c r="S339" s="403">
        <v>0</v>
      </c>
      <c r="T339" s="404">
        <f>S339*H339</f>
        <v>0</v>
      </c>
      <c r="AR339" s="386" t="s">
        <v>96</v>
      </c>
      <c r="AT339" s="386" t="s">
        <v>165</v>
      </c>
      <c r="AU339" s="386" t="s">
        <v>90</v>
      </c>
      <c r="AY339" s="386" t="s">
        <v>163</v>
      </c>
      <c r="BE339" s="405">
        <f>IF(N339="základní",J339,0)</f>
        <v>0</v>
      </c>
      <c r="BF339" s="405">
        <f>IF(N339="snížená",J339,0)</f>
        <v>0</v>
      </c>
      <c r="BG339" s="405">
        <f>IF(N339="zákl. přenesená",J339,0)</f>
        <v>0</v>
      </c>
      <c r="BH339" s="405">
        <f>IF(N339="sníž. přenesená",J339,0)</f>
        <v>0</v>
      </c>
      <c r="BI339" s="405">
        <f>IF(N339="nulová",J339,0)</f>
        <v>0</v>
      </c>
      <c r="BJ339" s="386" t="s">
        <v>44</v>
      </c>
      <c r="BK339" s="405">
        <f>ROUND(I339*H339,2)</f>
        <v>0</v>
      </c>
      <c r="BL339" s="386" t="s">
        <v>96</v>
      </c>
      <c r="BM339" s="386" t="s">
        <v>1202</v>
      </c>
    </row>
    <row r="340" spans="2:47" s="267" customFormat="1" ht="121.5">
      <c r="B340" s="268"/>
      <c r="D340" s="346" t="s">
        <v>190</v>
      </c>
      <c r="F340" s="366" t="s">
        <v>371</v>
      </c>
      <c r="L340" s="268"/>
      <c r="M340" s="419"/>
      <c r="N340" s="269"/>
      <c r="O340" s="269"/>
      <c r="P340" s="269"/>
      <c r="Q340" s="269"/>
      <c r="R340" s="269"/>
      <c r="S340" s="269"/>
      <c r="T340" s="420"/>
      <c r="AT340" s="386" t="s">
        <v>190</v>
      </c>
      <c r="AU340" s="386" t="s">
        <v>90</v>
      </c>
    </row>
    <row r="341" spans="2:51" s="350" customFormat="1" ht="13.5">
      <c r="B341" s="351"/>
      <c r="D341" s="362" t="s">
        <v>171</v>
      </c>
      <c r="F341" s="377" t="s">
        <v>1203</v>
      </c>
      <c r="H341" s="378">
        <v>48.3</v>
      </c>
      <c r="L341" s="351"/>
      <c r="M341" s="409"/>
      <c r="N341" s="410"/>
      <c r="O341" s="410"/>
      <c r="P341" s="410"/>
      <c r="Q341" s="410"/>
      <c r="R341" s="410"/>
      <c r="S341" s="410"/>
      <c r="T341" s="411"/>
      <c r="AT341" s="352" t="s">
        <v>171</v>
      </c>
      <c r="AU341" s="352" t="s">
        <v>90</v>
      </c>
      <c r="AV341" s="350" t="s">
        <v>90</v>
      </c>
      <c r="AW341" s="350" t="s">
        <v>6</v>
      </c>
      <c r="AX341" s="350" t="s">
        <v>44</v>
      </c>
      <c r="AY341" s="352" t="s">
        <v>163</v>
      </c>
    </row>
    <row r="342" spans="2:65" s="267" customFormat="1" ht="31.5" customHeight="1">
      <c r="B342" s="268"/>
      <c r="C342" s="338" t="s">
        <v>345</v>
      </c>
      <c r="D342" s="338" t="s">
        <v>165</v>
      </c>
      <c r="E342" s="339" t="s">
        <v>377</v>
      </c>
      <c r="F342" s="340" t="s">
        <v>378</v>
      </c>
      <c r="G342" s="341" t="s">
        <v>369</v>
      </c>
      <c r="H342" s="342">
        <v>1.932</v>
      </c>
      <c r="I342" s="107"/>
      <c r="J342" s="343">
        <f>ROUND(I342*H342,2)</f>
        <v>0</v>
      </c>
      <c r="K342" s="340" t="s">
        <v>169</v>
      </c>
      <c r="L342" s="268"/>
      <c r="M342" s="401" t="s">
        <v>5</v>
      </c>
      <c r="N342" s="402" t="s">
        <v>53</v>
      </c>
      <c r="O342" s="269"/>
      <c r="P342" s="403">
        <f>O342*H342</f>
        <v>0</v>
      </c>
      <c r="Q342" s="403">
        <v>0</v>
      </c>
      <c r="R342" s="403">
        <f>Q342*H342</f>
        <v>0</v>
      </c>
      <c r="S342" s="403">
        <v>0</v>
      </c>
      <c r="T342" s="404">
        <f>S342*H342</f>
        <v>0</v>
      </c>
      <c r="AR342" s="386" t="s">
        <v>96</v>
      </c>
      <c r="AT342" s="386" t="s">
        <v>165</v>
      </c>
      <c r="AU342" s="386" t="s">
        <v>90</v>
      </c>
      <c r="AY342" s="386" t="s">
        <v>163</v>
      </c>
      <c r="BE342" s="405">
        <f>IF(N342="základní",J342,0)</f>
        <v>0</v>
      </c>
      <c r="BF342" s="405">
        <f>IF(N342="snížená",J342,0)</f>
        <v>0</v>
      </c>
      <c r="BG342" s="405">
        <f>IF(N342="zákl. přenesená",J342,0)</f>
        <v>0</v>
      </c>
      <c r="BH342" s="405">
        <f>IF(N342="sníž. přenesená",J342,0)</f>
        <v>0</v>
      </c>
      <c r="BI342" s="405">
        <f>IF(N342="nulová",J342,0)</f>
        <v>0</v>
      </c>
      <c r="BJ342" s="386" t="s">
        <v>44</v>
      </c>
      <c r="BK342" s="405">
        <f>ROUND(I342*H342,2)</f>
        <v>0</v>
      </c>
      <c r="BL342" s="386" t="s">
        <v>96</v>
      </c>
      <c r="BM342" s="386" t="s">
        <v>1204</v>
      </c>
    </row>
    <row r="343" spans="2:47" s="267" customFormat="1" ht="81">
      <c r="B343" s="268"/>
      <c r="D343" s="362" t="s">
        <v>190</v>
      </c>
      <c r="F343" s="376" t="s">
        <v>380</v>
      </c>
      <c r="L343" s="268"/>
      <c r="M343" s="419"/>
      <c r="N343" s="269"/>
      <c r="O343" s="269"/>
      <c r="P343" s="269"/>
      <c r="Q343" s="269"/>
      <c r="R343" s="269"/>
      <c r="S343" s="269"/>
      <c r="T343" s="420"/>
      <c r="AT343" s="386" t="s">
        <v>190</v>
      </c>
      <c r="AU343" s="386" t="s">
        <v>90</v>
      </c>
    </row>
    <row r="344" spans="2:65" s="267" customFormat="1" ht="31.5" customHeight="1">
      <c r="B344" s="268"/>
      <c r="C344" s="338" t="s">
        <v>366</v>
      </c>
      <c r="D344" s="338" t="s">
        <v>165</v>
      </c>
      <c r="E344" s="339" t="s">
        <v>382</v>
      </c>
      <c r="F344" s="340" t="s">
        <v>383</v>
      </c>
      <c r="G344" s="341" t="s">
        <v>369</v>
      </c>
      <c r="H344" s="342">
        <v>5.796</v>
      </c>
      <c r="I344" s="107"/>
      <c r="J344" s="343">
        <f>ROUND(I344*H344,2)</f>
        <v>0</v>
      </c>
      <c r="K344" s="340" t="s">
        <v>169</v>
      </c>
      <c r="L344" s="268"/>
      <c r="M344" s="401" t="s">
        <v>5</v>
      </c>
      <c r="N344" s="402" t="s">
        <v>53</v>
      </c>
      <c r="O344" s="269"/>
      <c r="P344" s="403">
        <f>O344*H344</f>
        <v>0</v>
      </c>
      <c r="Q344" s="403">
        <v>0</v>
      </c>
      <c r="R344" s="403">
        <f>Q344*H344</f>
        <v>0</v>
      </c>
      <c r="S344" s="403">
        <v>0</v>
      </c>
      <c r="T344" s="404">
        <f>S344*H344</f>
        <v>0</v>
      </c>
      <c r="AR344" s="386" t="s">
        <v>96</v>
      </c>
      <c r="AT344" s="386" t="s">
        <v>165</v>
      </c>
      <c r="AU344" s="386" t="s">
        <v>90</v>
      </c>
      <c r="AY344" s="386" t="s">
        <v>163</v>
      </c>
      <c r="BE344" s="405">
        <f>IF(N344="základní",J344,0)</f>
        <v>0</v>
      </c>
      <c r="BF344" s="405">
        <f>IF(N344="snížená",J344,0)</f>
        <v>0</v>
      </c>
      <c r="BG344" s="405">
        <f>IF(N344="zákl. přenesená",J344,0)</f>
        <v>0</v>
      </c>
      <c r="BH344" s="405">
        <f>IF(N344="sníž. přenesená",J344,0)</f>
        <v>0</v>
      </c>
      <c r="BI344" s="405">
        <f>IF(N344="nulová",J344,0)</f>
        <v>0</v>
      </c>
      <c r="BJ344" s="386" t="s">
        <v>44</v>
      </c>
      <c r="BK344" s="405">
        <f>ROUND(I344*H344,2)</f>
        <v>0</v>
      </c>
      <c r="BL344" s="386" t="s">
        <v>96</v>
      </c>
      <c r="BM344" s="386" t="s">
        <v>1205</v>
      </c>
    </row>
    <row r="345" spans="2:47" s="267" customFormat="1" ht="81">
      <c r="B345" s="268"/>
      <c r="D345" s="346" t="s">
        <v>190</v>
      </c>
      <c r="F345" s="366" t="s">
        <v>380</v>
      </c>
      <c r="L345" s="268"/>
      <c r="M345" s="419"/>
      <c r="N345" s="269"/>
      <c r="O345" s="269"/>
      <c r="P345" s="269"/>
      <c r="Q345" s="269"/>
      <c r="R345" s="269"/>
      <c r="S345" s="269"/>
      <c r="T345" s="420"/>
      <c r="AT345" s="386" t="s">
        <v>190</v>
      </c>
      <c r="AU345" s="386" t="s">
        <v>90</v>
      </c>
    </row>
    <row r="346" spans="2:51" s="350" customFormat="1" ht="13.5">
      <c r="B346" s="351"/>
      <c r="D346" s="362" t="s">
        <v>171</v>
      </c>
      <c r="F346" s="377" t="s">
        <v>1206</v>
      </c>
      <c r="H346" s="378">
        <v>5.796</v>
      </c>
      <c r="L346" s="351"/>
      <c r="M346" s="409"/>
      <c r="N346" s="410"/>
      <c r="O346" s="410"/>
      <c r="P346" s="410"/>
      <c r="Q346" s="410"/>
      <c r="R346" s="410"/>
      <c r="S346" s="410"/>
      <c r="T346" s="411"/>
      <c r="AT346" s="352" t="s">
        <v>171</v>
      </c>
      <c r="AU346" s="352" t="s">
        <v>90</v>
      </c>
      <c r="AV346" s="350" t="s">
        <v>90</v>
      </c>
      <c r="AW346" s="350" t="s">
        <v>6</v>
      </c>
      <c r="AX346" s="350" t="s">
        <v>44</v>
      </c>
      <c r="AY346" s="352" t="s">
        <v>163</v>
      </c>
    </row>
    <row r="347" spans="2:65" s="267" customFormat="1" ht="22.5" customHeight="1">
      <c r="B347" s="268"/>
      <c r="C347" s="338" t="s">
        <v>372</v>
      </c>
      <c r="D347" s="338" t="s">
        <v>165</v>
      </c>
      <c r="E347" s="339" t="s">
        <v>387</v>
      </c>
      <c r="F347" s="340" t="s">
        <v>388</v>
      </c>
      <c r="G347" s="341" t="s">
        <v>369</v>
      </c>
      <c r="H347" s="342">
        <v>1.254</v>
      </c>
      <c r="I347" s="107"/>
      <c r="J347" s="343">
        <f>ROUND(I347*H347,2)</f>
        <v>0</v>
      </c>
      <c r="K347" s="340" t="s">
        <v>169</v>
      </c>
      <c r="L347" s="268"/>
      <c r="M347" s="401" t="s">
        <v>5</v>
      </c>
      <c r="N347" s="402" t="s">
        <v>53</v>
      </c>
      <c r="O347" s="269"/>
      <c r="P347" s="403">
        <f>O347*H347</f>
        <v>0</v>
      </c>
      <c r="Q347" s="403">
        <v>0</v>
      </c>
      <c r="R347" s="403">
        <f>Q347*H347</f>
        <v>0</v>
      </c>
      <c r="S347" s="403">
        <v>0</v>
      </c>
      <c r="T347" s="404">
        <f>S347*H347</f>
        <v>0</v>
      </c>
      <c r="AR347" s="386" t="s">
        <v>96</v>
      </c>
      <c r="AT347" s="386" t="s">
        <v>165</v>
      </c>
      <c r="AU347" s="386" t="s">
        <v>90</v>
      </c>
      <c r="AY347" s="386" t="s">
        <v>163</v>
      </c>
      <c r="BE347" s="405">
        <f>IF(N347="základní",J347,0)</f>
        <v>0</v>
      </c>
      <c r="BF347" s="405">
        <f>IF(N347="snížená",J347,0)</f>
        <v>0</v>
      </c>
      <c r="BG347" s="405">
        <f>IF(N347="zákl. přenesená",J347,0)</f>
        <v>0</v>
      </c>
      <c r="BH347" s="405">
        <f>IF(N347="sníž. přenesená",J347,0)</f>
        <v>0</v>
      </c>
      <c r="BI347" s="405">
        <f>IF(N347="nulová",J347,0)</f>
        <v>0</v>
      </c>
      <c r="BJ347" s="386" t="s">
        <v>44</v>
      </c>
      <c r="BK347" s="405">
        <f>ROUND(I347*H347,2)</f>
        <v>0</v>
      </c>
      <c r="BL347" s="386" t="s">
        <v>96</v>
      </c>
      <c r="BM347" s="386" t="s">
        <v>1207</v>
      </c>
    </row>
    <row r="348" spans="2:47" s="267" customFormat="1" ht="67.5">
      <c r="B348" s="268"/>
      <c r="D348" s="362" t="s">
        <v>190</v>
      </c>
      <c r="F348" s="376" t="s">
        <v>390</v>
      </c>
      <c r="L348" s="268"/>
      <c r="M348" s="419"/>
      <c r="N348" s="269"/>
      <c r="O348" s="269"/>
      <c r="P348" s="269"/>
      <c r="Q348" s="269"/>
      <c r="R348" s="269"/>
      <c r="S348" s="269"/>
      <c r="T348" s="420"/>
      <c r="AT348" s="386" t="s">
        <v>190</v>
      </c>
      <c r="AU348" s="386" t="s">
        <v>90</v>
      </c>
    </row>
    <row r="349" spans="2:65" s="267" customFormat="1" ht="22.5" customHeight="1">
      <c r="B349" s="268"/>
      <c r="C349" s="338" t="s">
        <v>10</v>
      </c>
      <c r="D349" s="338" t="s">
        <v>165</v>
      </c>
      <c r="E349" s="339" t="s">
        <v>392</v>
      </c>
      <c r="F349" s="340" t="s">
        <v>393</v>
      </c>
      <c r="G349" s="341" t="s">
        <v>369</v>
      </c>
      <c r="H349" s="342">
        <v>0.417</v>
      </c>
      <c r="I349" s="107"/>
      <c r="J349" s="343">
        <f>ROUND(I349*H349,2)</f>
        <v>0</v>
      </c>
      <c r="K349" s="340" t="s">
        <v>169</v>
      </c>
      <c r="L349" s="268"/>
      <c r="M349" s="401" t="s">
        <v>5</v>
      </c>
      <c r="N349" s="402" t="s">
        <v>53</v>
      </c>
      <c r="O349" s="269"/>
      <c r="P349" s="403">
        <f>O349*H349</f>
        <v>0</v>
      </c>
      <c r="Q349" s="403">
        <v>0</v>
      </c>
      <c r="R349" s="403">
        <f>Q349*H349</f>
        <v>0</v>
      </c>
      <c r="S349" s="403">
        <v>0</v>
      </c>
      <c r="T349" s="404">
        <f>S349*H349</f>
        <v>0</v>
      </c>
      <c r="AR349" s="386" t="s">
        <v>96</v>
      </c>
      <c r="AT349" s="386" t="s">
        <v>165</v>
      </c>
      <c r="AU349" s="386" t="s">
        <v>90</v>
      </c>
      <c r="AY349" s="386" t="s">
        <v>163</v>
      </c>
      <c r="BE349" s="405">
        <f>IF(N349="základní",J349,0)</f>
        <v>0</v>
      </c>
      <c r="BF349" s="405">
        <f>IF(N349="snížená",J349,0)</f>
        <v>0</v>
      </c>
      <c r="BG349" s="405">
        <f>IF(N349="zákl. přenesená",J349,0)</f>
        <v>0</v>
      </c>
      <c r="BH349" s="405">
        <f>IF(N349="sníž. přenesená",J349,0)</f>
        <v>0</v>
      </c>
      <c r="BI349" s="405">
        <f>IF(N349="nulová",J349,0)</f>
        <v>0</v>
      </c>
      <c r="BJ349" s="386" t="s">
        <v>44</v>
      </c>
      <c r="BK349" s="405">
        <f>ROUND(I349*H349,2)</f>
        <v>0</v>
      </c>
      <c r="BL349" s="386" t="s">
        <v>96</v>
      </c>
      <c r="BM349" s="386" t="s">
        <v>1208</v>
      </c>
    </row>
    <row r="350" spans="2:47" s="267" customFormat="1" ht="67.5">
      <c r="B350" s="268"/>
      <c r="D350" s="362" t="s">
        <v>190</v>
      </c>
      <c r="F350" s="376" t="s">
        <v>390</v>
      </c>
      <c r="L350" s="268"/>
      <c r="M350" s="419"/>
      <c r="N350" s="269"/>
      <c r="O350" s="269"/>
      <c r="P350" s="269"/>
      <c r="Q350" s="269"/>
      <c r="R350" s="269"/>
      <c r="S350" s="269"/>
      <c r="T350" s="420"/>
      <c r="AT350" s="386" t="s">
        <v>190</v>
      </c>
      <c r="AU350" s="386" t="s">
        <v>90</v>
      </c>
    </row>
    <row r="351" spans="2:65" s="267" customFormat="1" ht="22.5" customHeight="1">
      <c r="B351" s="268"/>
      <c r="C351" s="338" t="s">
        <v>381</v>
      </c>
      <c r="D351" s="338" t="s">
        <v>165</v>
      </c>
      <c r="E351" s="339" t="s">
        <v>396</v>
      </c>
      <c r="F351" s="340" t="s">
        <v>397</v>
      </c>
      <c r="G351" s="341" t="s">
        <v>369</v>
      </c>
      <c r="H351" s="342">
        <v>0.261</v>
      </c>
      <c r="I351" s="107"/>
      <c r="J351" s="343">
        <f>ROUND(I351*H351,2)</f>
        <v>0</v>
      </c>
      <c r="K351" s="340" t="s">
        <v>5</v>
      </c>
      <c r="L351" s="268"/>
      <c r="M351" s="401" t="s">
        <v>5</v>
      </c>
      <c r="N351" s="402" t="s">
        <v>53</v>
      </c>
      <c r="O351" s="269"/>
      <c r="P351" s="403">
        <f>O351*H351</f>
        <v>0</v>
      </c>
      <c r="Q351" s="403">
        <v>0</v>
      </c>
      <c r="R351" s="403">
        <f>Q351*H351</f>
        <v>0</v>
      </c>
      <c r="S351" s="403">
        <v>0</v>
      </c>
      <c r="T351" s="404">
        <f>S351*H351</f>
        <v>0</v>
      </c>
      <c r="AR351" s="386" t="s">
        <v>96</v>
      </c>
      <c r="AT351" s="386" t="s">
        <v>165</v>
      </c>
      <c r="AU351" s="386" t="s">
        <v>90</v>
      </c>
      <c r="AY351" s="386" t="s">
        <v>163</v>
      </c>
      <c r="BE351" s="405">
        <f>IF(N351="základní",J351,0)</f>
        <v>0</v>
      </c>
      <c r="BF351" s="405">
        <f>IF(N351="snížená",J351,0)</f>
        <v>0</v>
      </c>
      <c r="BG351" s="405">
        <f>IF(N351="zákl. přenesená",J351,0)</f>
        <v>0</v>
      </c>
      <c r="BH351" s="405">
        <f>IF(N351="sníž. přenesená",J351,0)</f>
        <v>0</v>
      </c>
      <c r="BI351" s="405">
        <f>IF(N351="nulová",J351,0)</f>
        <v>0</v>
      </c>
      <c r="BJ351" s="386" t="s">
        <v>44</v>
      </c>
      <c r="BK351" s="405">
        <f>ROUND(I351*H351,2)</f>
        <v>0</v>
      </c>
      <c r="BL351" s="386" t="s">
        <v>96</v>
      </c>
      <c r="BM351" s="386" t="s">
        <v>1209</v>
      </c>
    </row>
    <row r="352" spans="2:63" s="330" customFormat="1" ht="29.85" customHeight="1">
      <c r="B352" s="331"/>
      <c r="D352" s="335" t="s">
        <v>81</v>
      </c>
      <c r="E352" s="336" t="s">
        <v>399</v>
      </c>
      <c r="F352" s="336" t="s">
        <v>400</v>
      </c>
      <c r="J352" s="337">
        <f>BK352</f>
        <v>0</v>
      </c>
      <c r="L352" s="331"/>
      <c r="M352" s="395"/>
      <c r="N352" s="396"/>
      <c r="O352" s="396"/>
      <c r="P352" s="397">
        <f>SUM(P353:P356)</f>
        <v>0</v>
      </c>
      <c r="Q352" s="396"/>
      <c r="R352" s="397">
        <f>SUM(R353:R356)</f>
        <v>0</v>
      </c>
      <c r="S352" s="396"/>
      <c r="T352" s="398">
        <f>SUM(T353:T356)</f>
        <v>0</v>
      </c>
      <c r="AR352" s="332" t="s">
        <v>44</v>
      </c>
      <c r="AT352" s="399" t="s">
        <v>81</v>
      </c>
      <c r="AU352" s="399" t="s">
        <v>44</v>
      </c>
      <c r="AY352" s="332" t="s">
        <v>163</v>
      </c>
      <c r="BK352" s="400">
        <f>SUM(BK353:BK356)</f>
        <v>0</v>
      </c>
    </row>
    <row r="353" spans="2:65" s="267" customFormat="1" ht="44.25" customHeight="1">
      <c r="B353" s="268"/>
      <c r="C353" s="338" t="s">
        <v>386</v>
      </c>
      <c r="D353" s="338" t="s">
        <v>165</v>
      </c>
      <c r="E353" s="339" t="s">
        <v>887</v>
      </c>
      <c r="F353" s="340" t="s">
        <v>888</v>
      </c>
      <c r="G353" s="341" t="s">
        <v>369</v>
      </c>
      <c r="H353" s="342">
        <v>5.906</v>
      </c>
      <c r="I353" s="107"/>
      <c r="J353" s="343">
        <f>ROUND(I353*H353,2)</f>
        <v>0</v>
      </c>
      <c r="K353" s="340" t="s">
        <v>169</v>
      </c>
      <c r="L353" s="268"/>
      <c r="M353" s="401" t="s">
        <v>5</v>
      </c>
      <c r="N353" s="402" t="s">
        <v>53</v>
      </c>
      <c r="O353" s="269"/>
      <c r="P353" s="403">
        <f>O353*H353</f>
        <v>0</v>
      </c>
      <c r="Q353" s="403">
        <v>0</v>
      </c>
      <c r="R353" s="403">
        <f>Q353*H353</f>
        <v>0</v>
      </c>
      <c r="S353" s="403">
        <v>0</v>
      </c>
      <c r="T353" s="404">
        <f>S353*H353</f>
        <v>0</v>
      </c>
      <c r="AR353" s="386" t="s">
        <v>96</v>
      </c>
      <c r="AT353" s="386" t="s">
        <v>165</v>
      </c>
      <c r="AU353" s="386" t="s">
        <v>90</v>
      </c>
      <c r="AY353" s="386" t="s">
        <v>163</v>
      </c>
      <c r="BE353" s="405">
        <f>IF(N353="základní",J353,0)</f>
        <v>0</v>
      </c>
      <c r="BF353" s="405">
        <f>IF(N353="snížená",J353,0)</f>
        <v>0</v>
      </c>
      <c r="BG353" s="405">
        <f>IF(N353="zákl. přenesená",J353,0)</f>
        <v>0</v>
      </c>
      <c r="BH353" s="405">
        <f>IF(N353="sníž. přenesená",J353,0)</f>
        <v>0</v>
      </c>
      <c r="BI353" s="405">
        <f>IF(N353="nulová",J353,0)</f>
        <v>0</v>
      </c>
      <c r="BJ353" s="386" t="s">
        <v>44</v>
      </c>
      <c r="BK353" s="405">
        <f>ROUND(I353*H353,2)</f>
        <v>0</v>
      </c>
      <c r="BL353" s="386" t="s">
        <v>96</v>
      </c>
      <c r="BM353" s="386" t="s">
        <v>1210</v>
      </c>
    </row>
    <row r="354" spans="2:47" s="267" customFormat="1" ht="81">
      <c r="B354" s="268"/>
      <c r="D354" s="362" t="s">
        <v>190</v>
      </c>
      <c r="F354" s="376" t="s">
        <v>405</v>
      </c>
      <c r="L354" s="268"/>
      <c r="M354" s="419"/>
      <c r="N354" s="269"/>
      <c r="O354" s="269"/>
      <c r="P354" s="269"/>
      <c r="Q354" s="269"/>
      <c r="R354" s="269"/>
      <c r="S354" s="269"/>
      <c r="T354" s="420"/>
      <c r="AT354" s="386" t="s">
        <v>190</v>
      </c>
      <c r="AU354" s="386" t="s">
        <v>90</v>
      </c>
    </row>
    <row r="355" spans="2:65" s="267" customFormat="1" ht="44.25" customHeight="1">
      <c r="B355" s="268"/>
      <c r="C355" s="338" t="s">
        <v>391</v>
      </c>
      <c r="D355" s="338" t="s">
        <v>165</v>
      </c>
      <c r="E355" s="339" t="s">
        <v>407</v>
      </c>
      <c r="F355" s="340" t="s">
        <v>408</v>
      </c>
      <c r="G355" s="341" t="s">
        <v>369</v>
      </c>
      <c r="H355" s="342">
        <v>5.906</v>
      </c>
      <c r="I355" s="107"/>
      <c r="J355" s="343">
        <f>ROUND(I355*H355,2)</f>
        <v>0</v>
      </c>
      <c r="K355" s="340" t="s">
        <v>169</v>
      </c>
      <c r="L355" s="268"/>
      <c r="M355" s="401" t="s">
        <v>5</v>
      </c>
      <c r="N355" s="402" t="s">
        <v>53</v>
      </c>
      <c r="O355" s="269"/>
      <c r="P355" s="403">
        <f>O355*H355</f>
        <v>0</v>
      </c>
      <c r="Q355" s="403">
        <v>0</v>
      </c>
      <c r="R355" s="403">
        <f>Q355*H355</f>
        <v>0</v>
      </c>
      <c r="S355" s="403">
        <v>0</v>
      </c>
      <c r="T355" s="404">
        <f>S355*H355</f>
        <v>0</v>
      </c>
      <c r="AR355" s="386" t="s">
        <v>96</v>
      </c>
      <c r="AT355" s="386" t="s">
        <v>165</v>
      </c>
      <c r="AU355" s="386" t="s">
        <v>90</v>
      </c>
      <c r="AY355" s="386" t="s">
        <v>163</v>
      </c>
      <c r="BE355" s="405">
        <f>IF(N355="základní",J355,0)</f>
        <v>0</v>
      </c>
      <c r="BF355" s="405">
        <f>IF(N355="snížená",J355,0)</f>
        <v>0</v>
      </c>
      <c r="BG355" s="405">
        <f>IF(N355="zákl. přenesená",J355,0)</f>
        <v>0</v>
      </c>
      <c r="BH355" s="405">
        <f>IF(N355="sníž. přenesená",J355,0)</f>
        <v>0</v>
      </c>
      <c r="BI355" s="405">
        <f>IF(N355="nulová",J355,0)</f>
        <v>0</v>
      </c>
      <c r="BJ355" s="386" t="s">
        <v>44</v>
      </c>
      <c r="BK355" s="405">
        <f>ROUND(I355*H355,2)</f>
        <v>0</v>
      </c>
      <c r="BL355" s="386" t="s">
        <v>96</v>
      </c>
      <c r="BM355" s="386" t="s">
        <v>1211</v>
      </c>
    </row>
    <row r="356" spans="2:47" s="267" customFormat="1" ht="81">
      <c r="B356" s="268"/>
      <c r="D356" s="346" t="s">
        <v>190</v>
      </c>
      <c r="F356" s="366" t="s">
        <v>405</v>
      </c>
      <c r="L356" s="268"/>
      <c r="M356" s="419"/>
      <c r="N356" s="269"/>
      <c r="O356" s="269"/>
      <c r="P356" s="269"/>
      <c r="Q356" s="269"/>
      <c r="R356" s="269"/>
      <c r="S356" s="269"/>
      <c r="T356" s="420"/>
      <c r="AT356" s="386" t="s">
        <v>190</v>
      </c>
      <c r="AU356" s="386" t="s">
        <v>90</v>
      </c>
    </row>
    <row r="357" spans="2:63" s="330" customFormat="1" ht="37.35" customHeight="1">
      <c r="B357" s="331"/>
      <c r="D357" s="332" t="s">
        <v>81</v>
      </c>
      <c r="E357" s="333" t="s">
        <v>410</v>
      </c>
      <c r="F357" s="333" t="s">
        <v>411</v>
      </c>
      <c r="J357" s="334">
        <f>BK357</f>
        <v>0</v>
      </c>
      <c r="L357" s="331"/>
      <c r="M357" s="395"/>
      <c r="N357" s="396"/>
      <c r="O357" s="396"/>
      <c r="P357" s="397">
        <f>P358+P451+P483+P564</f>
        <v>0</v>
      </c>
      <c r="Q357" s="396"/>
      <c r="R357" s="397">
        <f>R358+R451+R483+R564</f>
        <v>0.53275032</v>
      </c>
      <c r="S357" s="396"/>
      <c r="T357" s="398">
        <f>T358+T451+T483+T564</f>
        <v>0.045655</v>
      </c>
      <c r="AR357" s="332" t="s">
        <v>90</v>
      </c>
      <c r="AT357" s="399" t="s">
        <v>81</v>
      </c>
      <c r="AU357" s="399" t="s">
        <v>82</v>
      </c>
      <c r="AY357" s="332" t="s">
        <v>163</v>
      </c>
      <c r="BK357" s="400">
        <f>BK358+BK451+BK483+BK564</f>
        <v>0</v>
      </c>
    </row>
    <row r="358" spans="2:63" s="330" customFormat="1" ht="19.9" customHeight="1">
      <c r="B358" s="331"/>
      <c r="D358" s="335" t="s">
        <v>81</v>
      </c>
      <c r="E358" s="336" t="s">
        <v>412</v>
      </c>
      <c r="F358" s="336" t="s">
        <v>413</v>
      </c>
      <c r="J358" s="337">
        <f>BK358</f>
        <v>0</v>
      </c>
      <c r="L358" s="331"/>
      <c r="M358" s="395"/>
      <c r="N358" s="396"/>
      <c r="O358" s="396"/>
      <c r="P358" s="397">
        <f>SUM(P359:P450)</f>
        <v>0</v>
      </c>
      <c r="Q358" s="396"/>
      <c r="R358" s="397">
        <f>SUM(R359:R450)</f>
        <v>0.417</v>
      </c>
      <c r="S358" s="396"/>
      <c r="T358" s="398">
        <f>SUM(T359:T450)</f>
        <v>0</v>
      </c>
      <c r="AR358" s="332" t="s">
        <v>90</v>
      </c>
      <c r="AT358" s="399" t="s">
        <v>81</v>
      </c>
      <c r="AU358" s="399" t="s">
        <v>44</v>
      </c>
      <c r="AY358" s="332" t="s">
        <v>163</v>
      </c>
      <c r="BK358" s="400">
        <f>SUM(BK359:BK450)</f>
        <v>0</v>
      </c>
    </row>
    <row r="359" spans="2:65" s="267" customFormat="1" ht="31.5" customHeight="1">
      <c r="B359" s="268"/>
      <c r="C359" s="338" t="s">
        <v>395</v>
      </c>
      <c r="D359" s="338" t="s">
        <v>165</v>
      </c>
      <c r="E359" s="339" t="s">
        <v>426</v>
      </c>
      <c r="F359" s="340" t="s">
        <v>427</v>
      </c>
      <c r="G359" s="341" t="s">
        <v>168</v>
      </c>
      <c r="H359" s="342">
        <v>4</v>
      </c>
      <c r="I359" s="107"/>
      <c r="J359" s="343">
        <f>ROUND(I359*H359,2)</f>
        <v>0</v>
      </c>
      <c r="K359" s="340" t="s">
        <v>169</v>
      </c>
      <c r="L359" s="268"/>
      <c r="M359" s="401" t="s">
        <v>5</v>
      </c>
      <c r="N359" s="402" t="s">
        <v>53</v>
      </c>
      <c r="O359" s="269"/>
      <c r="P359" s="403">
        <f>O359*H359</f>
        <v>0</v>
      </c>
      <c r="Q359" s="403">
        <v>0</v>
      </c>
      <c r="R359" s="403">
        <f>Q359*H359</f>
        <v>0</v>
      </c>
      <c r="S359" s="403">
        <v>0</v>
      </c>
      <c r="T359" s="404">
        <f>S359*H359</f>
        <v>0</v>
      </c>
      <c r="AR359" s="386" t="s">
        <v>333</v>
      </c>
      <c r="AT359" s="386" t="s">
        <v>165</v>
      </c>
      <c r="AU359" s="386" t="s">
        <v>90</v>
      </c>
      <c r="AY359" s="386" t="s">
        <v>163</v>
      </c>
      <c r="BE359" s="405">
        <f>IF(N359="základní",J359,0)</f>
        <v>0</v>
      </c>
      <c r="BF359" s="405">
        <f>IF(N359="snížená",J359,0)</f>
        <v>0</v>
      </c>
      <c r="BG359" s="405">
        <f>IF(N359="zákl. přenesená",J359,0)</f>
        <v>0</v>
      </c>
      <c r="BH359" s="405">
        <f>IF(N359="sníž. přenesená",J359,0)</f>
        <v>0</v>
      </c>
      <c r="BI359" s="405">
        <f>IF(N359="nulová",J359,0)</f>
        <v>0</v>
      </c>
      <c r="BJ359" s="386" t="s">
        <v>44</v>
      </c>
      <c r="BK359" s="405">
        <f>ROUND(I359*H359,2)</f>
        <v>0</v>
      </c>
      <c r="BL359" s="386" t="s">
        <v>333</v>
      </c>
      <c r="BM359" s="386" t="s">
        <v>1212</v>
      </c>
    </row>
    <row r="360" spans="2:47" s="267" customFormat="1" ht="148.5">
      <c r="B360" s="268"/>
      <c r="D360" s="346" t="s">
        <v>190</v>
      </c>
      <c r="F360" s="366" t="s">
        <v>418</v>
      </c>
      <c r="L360" s="268"/>
      <c r="M360" s="419"/>
      <c r="N360" s="269"/>
      <c r="O360" s="269"/>
      <c r="P360" s="269"/>
      <c r="Q360" s="269"/>
      <c r="R360" s="269"/>
      <c r="S360" s="269"/>
      <c r="T360" s="420"/>
      <c r="AT360" s="386" t="s">
        <v>190</v>
      </c>
      <c r="AU360" s="386" t="s">
        <v>90</v>
      </c>
    </row>
    <row r="361" spans="2:51" s="344" customFormat="1" ht="13.5">
      <c r="B361" s="345"/>
      <c r="D361" s="346" t="s">
        <v>171</v>
      </c>
      <c r="E361" s="347" t="s">
        <v>5</v>
      </c>
      <c r="F361" s="348" t="s">
        <v>172</v>
      </c>
      <c r="H361" s="349" t="s">
        <v>5</v>
      </c>
      <c r="L361" s="345"/>
      <c r="M361" s="406"/>
      <c r="N361" s="407"/>
      <c r="O361" s="407"/>
      <c r="P361" s="407"/>
      <c r="Q361" s="407"/>
      <c r="R361" s="407"/>
      <c r="S361" s="407"/>
      <c r="T361" s="408"/>
      <c r="AT361" s="349" t="s">
        <v>171</v>
      </c>
      <c r="AU361" s="349" t="s">
        <v>90</v>
      </c>
      <c r="AV361" s="344" t="s">
        <v>44</v>
      </c>
      <c r="AW361" s="344" t="s">
        <v>42</v>
      </c>
      <c r="AX361" s="344" t="s">
        <v>82</v>
      </c>
      <c r="AY361" s="349" t="s">
        <v>163</v>
      </c>
    </row>
    <row r="362" spans="2:51" s="350" customFormat="1" ht="13.5">
      <c r="B362" s="351"/>
      <c r="D362" s="346" t="s">
        <v>171</v>
      </c>
      <c r="E362" s="352" t="s">
        <v>5</v>
      </c>
      <c r="F362" s="353" t="s">
        <v>1167</v>
      </c>
      <c r="H362" s="354">
        <v>1</v>
      </c>
      <c r="L362" s="351"/>
      <c r="M362" s="409"/>
      <c r="N362" s="410"/>
      <c r="O362" s="410"/>
      <c r="P362" s="410"/>
      <c r="Q362" s="410"/>
      <c r="R362" s="410"/>
      <c r="S362" s="410"/>
      <c r="T362" s="411"/>
      <c r="AT362" s="352" t="s">
        <v>171</v>
      </c>
      <c r="AU362" s="352" t="s">
        <v>90</v>
      </c>
      <c r="AV362" s="350" t="s">
        <v>90</v>
      </c>
      <c r="AW362" s="350" t="s">
        <v>42</v>
      </c>
      <c r="AX362" s="350" t="s">
        <v>82</v>
      </c>
      <c r="AY362" s="352" t="s">
        <v>163</v>
      </c>
    </row>
    <row r="363" spans="2:51" s="350" customFormat="1" ht="13.5">
      <c r="B363" s="351"/>
      <c r="D363" s="346" t="s">
        <v>171</v>
      </c>
      <c r="E363" s="352" t="s">
        <v>5</v>
      </c>
      <c r="F363" s="353" t="s">
        <v>451</v>
      </c>
      <c r="H363" s="354">
        <v>1</v>
      </c>
      <c r="L363" s="351"/>
      <c r="M363" s="409"/>
      <c r="N363" s="410"/>
      <c r="O363" s="410"/>
      <c r="P363" s="410"/>
      <c r="Q363" s="410"/>
      <c r="R363" s="410"/>
      <c r="S363" s="410"/>
      <c r="T363" s="411"/>
      <c r="AT363" s="352" t="s">
        <v>171</v>
      </c>
      <c r="AU363" s="352" t="s">
        <v>90</v>
      </c>
      <c r="AV363" s="350" t="s">
        <v>90</v>
      </c>
      <c r="AW363" s="350" t="s">
        <v>42</v>
      </c>
      <c r="AX363" s="350" t="s">
        <v>82</v>
      </c>
      <c r="AY363" s="352" t="s">
        <v>163</v>
      </c>
    </row>
    <row r="364" spans="2:51" s="350" customFormat="1" ht="13.5">
      <c r="B364" s="351"/>
      <c r="D364" s="346" t="s">
        <v>171</v>
      </c>
      <c r="E364" s="352" t="s">
        <v>5</v>
      </c>
      <c r="F364" s="353" t="s">
        <v>1168</v>
      </c>
      <c r="H364" s="354">
        <v>1</v>
      </c>
      <c r="L364" s="351"/>
      <c r="M364" s="409"/>
      <c r="N364" s="410"/>
      <c r="O364" s="410"/>
      <c r="P364" s="410"/>
      <c r="Q364" s="410"/>
      <c r="R364" s="410"/>
      <c r="S364" s="410"/>
      <c r="T364" s="411"/>
      <c r="AT364" s="352" t="s">
        <v>171</v>
      </c>
      <c r="AU364" s="352" t="s">
        <v>90</v>
      </c>
      <c r="AV364" s="350" t="s">
        <v>90</v>
      </c>
      <c r="AW364" s="350" t="s">
        <v>42</v>
      </c>
      <c r="AX364" s="350" t="s">
        <v>82</v>
      </c>
      <c r="AY364" s="352" t="s">
        <v>163</v>
      </c>
    </row>
    <row r="365" spans="2:51" s="350" customFormat="1" ht="13.5">
      <c r="B365" s="351"/>
      <c r="D365" s="346" t="s">
        <v>171</v>
      </c>
      <c r="E365" s="352" t="s">
        <v>5</v>
      </c>
      <c r="F365" s="353" t="s">
        <v>1169</v>
      </c>
      <c r="H365" s="354">
        <v>1</v>
      </c>
      <c r="L365" s="351"/>
      <c r="M365" s="409"/>
      <c r="N365" s="410"/>
      <c r="O365" s="410"/>
      <c r="P365" s="410"/>
      <c r="Q365" s="410"/>
      <c r="R365" s="410"/>
      <c r="S365" s="410"/>
      <c r="T365" s="411"/>
      <c r="AT365" s="352" t="s">
        <v>171</v>
      </c>
      <c r="AU365" s="352" t="s">
        <v>90</v>
      </c>
      <c r="AV365" s="350" t="s">
        <v>90</v>
      </c>
      <c r="AW365" s="350" t="s">
        <v>42</v>
      </c>
      <c r="AX365" s="350" t="s">
        <v>82</v>
      </c>
      <c r="AY365" s="352" t="s">
        <v>163</v>
      </c>
    </row>
    <row r="366" spans="2:51" s="355" customFormat="1" ht="13.5">
      <c r="B366" s="356"/>
      <c r="D366" s="346" t="s">
        <v>171</v>
      </c>
      <c r="E366" s="357" t="s">
        <v>5</v>
      </c>
      <c r="F366" s="358" t="s">
        <v>176</v>
      </c>
      <c r="H366" s="359">
        <v>4</v>
      </c>
      <c r="L366" s="356"/>
      <c r="M366" s="412"/>
      <c r="N366" s="413"/>
      <c r="O366" s="413"/>
      <c r="P366" s="413"/>
      <c r="Q366" s="413"/>
      <c r="R366" s="413"/>
      <c r="S366" s="413"/>
      <c r="T366" s="414"/>
      <c r="AT366" s="357" t="s">
        <v>171</v>
      </c>
      <c r="AU366" s="357" t="s">
        <v>90</v>
      </c>
      <c r="AV366" s="355" t="s">
        <v>93</v>
      </c>
      <c r="AW366" s="355" t="s">
        <v>42</v>
      </c>
      <c r="AX366" s="355" t="s">
        <v>82</v>
      </c>
      <c r="AY366" s="357" t="s">
        <v>163</v>
      </c>
    </row>
    <row r="367" spans="2:51" s="360" customFormat="1" ht="13.5">
      <c r="B367" s="361"/>
      <c r="D367" s="362" t="s">
        <v>171</v>
      </c>
      <c r="E367" s="363" t="s">
        <v>5</v>
      </c>
      <c r="F367" s="364" t="s">
        <v>185</v>
      </c>
      <c r="H367" s="365">
        <v>4</v>
      </c>
      <c r="L367" s="361"/>
      <c r="M367" s="415"/>
      <c r="N367" s="416"/>
      <c r="O367" s="416"/>
      <c r="P367" s="416"/>
      <c r="Q367" s="416"/>
      <c r="R367" s="416"/>
      <c r="S367" s="416"/>
      <c r="T367" s="417"/>
      <c r="AT367" s="418" t="s">
        <v>171</v>
      </c>
      <c r="AU367" s="418" t="s">
        <v>90</v>
      </c>
      <c r="AV367" s="360" t="s">
        <v>96</v>
      </c>
      <c r="AW367" s="360" t="s">
        <v>42</v>
      </c>
      <c r="AX367" s="360" t="s">
        <v>44</v>
      </c>
      <c r="AY367" s="418" t="s">
        <v>163</v>
      </c>
    </row>
    <row r="368" spans="2:65" s="267" customFormat="1" ht="22.5" customHeight="1">
      <c r="B368" s="268"/>
      <c r="C368" s="367" t="s">
        <v>401</v>
      </c>
      <c r="D368" s="367" t="s">
        <v>256</v>
      </c>
      <c r="E368" s="368" t="s">
        <v>434</v>
      </c>
      <c r="F368" s="369" t="s">
        <v>435</v>
      </c>
      <c r="G368" s="370" t="s">
        <v>168</v>
      </c>
      <c r="H368" s="371">
        <v>4</v>
      </c>
      <c r="I368" s="137"/>
      <c r="J368" s="372">
        <f>ROUND(I368*H368,2)</f>
        <v>0</v>
      </c>
      <c r="K368" s="369" t="s">
        <v>169</v>
      </c>
      <c r="L368" s="421"/>
      <c r="M368" s="422" t="s">
        <v>5</v>
      </c>
      <c r="N368" s="423" t="s">
        <v>53</v>
      </c>
      <c r="O368" s="269"/>
      <c r="P368" s="403">
        <f>O368*H368</f>
        <v>0</v>
      </c>
      <c r="Q368" s="403">
        <v>0.027</v>
      </c>
      <c r="R368" s="403">
        <f>Q368*H368</f>
        <v>0.108</v>
      </c>
      <c r="S368" s="403">
        <v>0</v>
      </c>
      <c r="T368" s="404">
        <f>S368*H368</f>
        <v>0</v>
      </c>
      <c r="AR368" s="386" t="s">
        <v>423</v>
      </c>
      <c r="AT368" s="386" t="s">
        <v>256</v>
      </c>
      <c r="AU368" s="386" t="s">
        <v>90</v>
      </c>
      <c r="AY368" s="386" t="s">
        <v>163</v>
      </c>
      <c r="BE368" s="405">
        <f>IF(N368="základní",J368,0)</f>
        <v>0</v>
      </c>
      <c r="BF368" s="405">
        <f>IF(N368="snížená",J368,0)</f>
        <v>0</v>
      </c>
      <c r="BG368" s="405">
        <f>IF(N368="zákl. přenesená",J368,0)</f>
        <v>0</v>
      </c>
      <c r="BH368" s="405">
        <f>IF(N368="sníž. přenesená",J368,0)</f>
        <v>0</v>
      </c>
      <c r="BI368" s="405">
        <f>IF(N368="nulová",J368,0)</f>
        <v>0</v>
      </c>
      <c r="BJ368" s="386" t="s">
        <v>44</v>
      </c>
      <c r="BK368" s="405">
        <f>ROUND(I368*H368,2)</f>
        <v>0</v>
      </c>
      <c r="BL368" s="386" t="s">
        <v>333</v>
      </c>
      <c r="BM368" s="386" t="s">
        <v>1213</v>
      </c>
    </row>
    <row r="369" spans="2:65" s="267" customFormat="1" ht="31.5" customHeight="1">
      <c r="B369" s="268"/>
      <c r="C369" s="338" t="s">
        <v>406</v>
      </c>
      <c r="D369" s="338" t="s">
        <v>165</v>
      </c>
      <c r="E369" s="339" t="s">
        <v>441</v>
      </c>
      <c r="F369" s="340" t="s">
        <v>442</v>
      </c>
      <c r="G369" s="341" t="s">
        <v>168</v>
      </c>
      <c r="H369" s="342">
        <v>6</v>
      </c>
      <c r="I369" s="107"/>
      <c r="J369" s="343">
        <f>ROUND(I369*H369,2)</f>
        <v>0</v>
      </c>
      <c r="K369" s="340" t="s">
        <v>169</v>
      </c>
      <c r="L369" s="268"/>
      <c r="M369" s="401" t="s">
        <v>5</v>
      </c>
      <c r="N369" s="402" t="s">
        <v>53</v>
      </c>
      <c r="O369" s="269"/>
      <c r="P369" s="403">
        <f>O369*H369</f>
        <v>0</v>
      </c>
      <c r="Q369" s="403">
        <v>0</v>
      </c>
      <c r="R369" s="403">
        <f>Q369*H369</f>
        <v>0</v>
      </c>
      <c r="S369" s="403">
        <v>0</v>
      </c>
      <c r="T369" s="404">
        <f>S369*H369</f>
        <v>0</v>
      </c>
      <c r="AR369" s="386" t="s">
        <v>333</v>
      </c>
      <c r="AT369" s="386" t="s">
        <v>165</v>
      </c>
      <c r="AU369" s="386" t="s">
        <v>90</v>
      </c>
      <c r="AY369" s="386" t="s">
        <v>163</v>
      </c>
      <c r="BE369" s="405">
        <f>IF(N369="základní",J369,0)</f>
        <v>0</v>
      </c>
      <c r="BF369" s="405">
        <f>IF(N369="snížená",J369,0)</f>
        <v>0</v>
      </c>
      <c r="BG369" s="405">
        <f>IF(N369="zákl. přenesená",J369,0)</f>
        <v>0</v>
      </c>
      <c r="BH369" s="405">
        <f>IF(N369="sníž. přenesená",J369,0)</f>
        <v>0</v>
      </c>
      <c r="BI369" s="405">
        <f>IF(N369="nulová",J369,0)</f>
        <v>0</v>
      </c>
      <c r="BJ369" s="386" t="s">
        <v>44</v>
      </c>
      <c r="BK369" s="405">
        <f>ROUND(I369*H369,2)</f>
        <v>0</v>
      </c>
      <c r="BL369" s="386" t="s">
        <v>333</v>
      </c>
      <c r="BM369" s="386" t="s">
        <v>1214</v>
      </c>
    </row>
    <row r="370" spans="2:47" s="267" customFormat="1" ht="148.5">
      <c r="B370" s="268"/>
      <c r="D370" s="346" t="s">
        <v>190</v>
      </c>
      <c r="F370" s="366" t="s">
        <v>418</v>
      </c>
      <c r="L370" s="268"/>
      <c r="M370" s="419"/>
      <c r="N370" s="269"/>
      <c r="O370" s="269"/>
      <c r="P370" s="269"/>
      <c r="Q370" s="269"/>
      <c r="R370" s="269"/>
      <c r="S370" s="269"/>
      <c r="T370" s="420"/>
      <c r="AT370" s="386" t="s">
        <v>190</v>
      </c>
      <c r="AU370" s="386" t="s">
        <v>90</v>
      </c>
    </row>
    <row r="371" spans="2:51" s="344" customFormat="1" ht="13.5">
      <c r="B371" s="345"/>
      <c r="D371" s="346" t="s">
        <v>171</v>
      </c>
      <c r="E371" s="347" t="s">
        <v>5</v>
      </c>
      <c r="F371" s="348" t="s">
        <v>172</v>
      </c>
      <c r="H371" s="349" t="s">
        <v>5</v>
      </c>
      <c r="L371" s="345"/>
      <c r="M371" s="406"/>
      <c r="N371" s="407"/>
      <c r="O371" s="407"/>
      <c r="P371" s="407"/>
      <c r="Q371" s="407"/>
      <c r="R371" s="407"/>
      <c r="S371" s="407"/>
      <c r="T371" s="408"/>
      <c r="AT371" s="349" t="s">
        <v>171</v>
      </c>
      <c r="AU371" s="349" t="s">
        <v>90</v>
      </c>
      <c r="AV371" s="344" t="s">
        <v>44</v>
      </c>
      <c r="AW371" s="344" t="s">
        <v>42</v>
      </c>
      <c r="AX371" s="344" t="s">
        <v>82</v>
      </c>
      <c r="AY371" s="349" t="s">
        <v>163</v>
      </c>
    </row>
    <row r="372" spans="2:51" s="350" customFormat="1" ht="13.5">
      <c r="B372" s="351"/>
      <c r="D372" s="346" t="s">
        <v>171</v>
      </c>
      <c r="E372" s="352" t="s">
        <v>5</v>
      </c>
      <c r="F372" s="353" t="s">
        <v>430</v>
      </c>
      <c r="H372" s="354">
        <v>1</v>
      </c>
      <c r="L372" s="351"/>
      <c r="M372" s="409"/>
      <c r="N372" s="410"/>
      <c r="O372" s="410"/>
      <c r="P372" s="410"/>
      <c r="Q372" s="410"/>
      <c r="R372" s="410"/>
      <c r="S372" s="410"/>
      <c r="T372" s="411"/>
      <c r="AT372" s="352" t="s">
        <v>171</v>
      </c>
      <c r="AU372" s="352" t="s">
        <v>90</v>
      </c>
      <c r="AV372" s="350" t="s">
        <v>90</v>
      </c>
      <c r="AW372" s="350" t="s">
        <v>42</v>
      </c>
      <c r="AX372" s="350" t="s">
        <v>82</v>
      </c>
      <c r="AY372" s="352" t="s">
        <v>163</v>
      </c>
    </row>
    <row r="373" spans="2:51" s="355" customFormat="1" ht="13.5">
      <c r="B373" s="356"/>
      <c r="D373" s="346" t="s">
        <v>171</v>
      </c>
      <c r="E373" s="357" t="s">
        <v>5</v>
      </c>
      <c r="F373" s="358" t="s">
        <v>179</v>
      </c>
      <c r="H373" s="359">
        <v>1</v>
      </c>
      <c r="L373" s="356"/>
      <c r="M373" s="412"/>
      <c r="N373" s="413"/>
      <c r="O373" s="413"/>
      <c r="P373" s="413"/>
      <c r="Q373" s="413"/>
      <c r="R373" s="413"/>
      <c r="S373" s="413"/>
      <c r="T373" s="414"/>
      <c r="AT373" s="357" t="s">
        <v>171</v>
      </c>
      <c r="AU373" s="357" t="s">
        <v>90</v>
      </c>
      <c r="AV373" s="355" t="s">
        <v>93</v>
      </c>
      <c r="AW373" s="355" t="s">
        <v>42</v>
      </c>
      <c r="AX373" s="355" t="s">
        <v>82</v>
      </c>
      <c r="AY373" s="357" t="s">
        <v>163</v>
      </c>
    </row>
    <row r="374" spans="2:51" s="350" customFormat="1" ht="13.5">
      <c r="B374" s="351"/>
      <c r="D374" s="346" t="s">
        <v>171</v>
      </c>
      <c r="E374" s="352" t="s">
        <v>5</v>
      </c>
      <c r="F374" s="353" t="s">
        <v>837</v>
      </c>
      <c r="H374" s="354">
        <v>1</v>
      </c>
      <c r="L374" s="351"/>
      <c r="M374" s="409"/>
      <c r="N374" s="410"/>
      <c r="O374" s="410"/>
      <c r="P374" s="410"/>
      <c r="Q374" s="410"/>
      <c r="R374" s="410"/>
      <c r="S374" s="410"/>
      <c r="T374" s="411"/>
      <c r="AT374" s="352" t="s">
        <v>171</v>
      </c>
      <c r="AU374" s="352" t="s">
        <v>90</v>
      </c>
      <c r="AV374" s="350" t="s">
        <v>90</v>
      </c>
      <c r="AW374" s="350" t="s">
        <v>42</v>
      </c>
      <c r="AX374" s="350" t="s">
        <v>82</v>
      </c>
      <c r="AY374" s="352" t="s">
        <v>163</v>
      </c>
    </row>
    <row r="375" spans="2:51" s="350" customFormat="1" ht="13.5">
      <c r="B375" s="351"/>
      <c r="D375" s="346" t="s">
        <v>171</v>
      </c>
      <c r="E375" s="352" t="s">
        <v>5</v>
      </c>
      <c r="F375" s="353" t="s">
        <v>1015</v>
      </c>
      <c r="H375" s="354">
        <v>1</v>
      </c>
      <c r="L375" s="351"/>
      <c r="M375" s="409"/>
      <c r="N375" s="410"/>
      <c r="O375" s="410"/>
      <c r="P375" s="410"/>
      <c r="Q375" s="410"/>
      <c r="R375" s="410"/>
      <c r="S375" s="410"/>
      <c r="T375" s="411"/>
      <c r="AT375" s="352" t="s">
        <v>171</v>
      </c>
      <c r="AU375" s="352" t="s">
        <v>90</v>
      </c>
      <c r="AV375" s="350" t="s">
        <v>90</v>
      </c>
      <c r="AW375" s="350" t="s">
        <v>42</v>
      </c>
      <c r="AX375" s="350" t="s">
        <v>82</v>
      </c>
      <c r="AY375" s="352" t="s">
        <v>163</v>
      </c>
    </row>
    <row r="376" spans="2:51" s="355" customFormat="1" ht="13.5">
      <c r="B376" s="356"/>
      <c r="D376" s="346" t="s">
        <v>171</v>
      </c>
      <c r="E376" s="357" t="s">
        <v>5</v>
      </c>
      <c r="F376" s="358" t="s">
        <v>181</v>
      </c>
      <c r="H376" s="359">
        <v>2</v>
      </c>
      <c r="L376" s="356"/>
      <c r="M376" s="412"/>
      <c r="N376" s="413"/>
      <c r="O376" s="413"/>
      <c r="P376" s="413"/>
      <c r="Q376" s="413"/>
      <c r="R376" s="413"/>
      <c r="S376" s="413"/>
      <c r="T376" s="414"/>
      <c r="AT376" s="357" t="s">
        <v>171</v>
      </c>
      <c r="AU376" s="357" t="s">
        <v>90</v>
      </c>
      <c r="AV376" s="355" t="s">
        <v>93</v>
      </c>
      <c r="AW376" s="355" t="s">
        <v>42</v>
      </c>
      <c r="AX376" s="355" t="s">
        <v>82</v>
      </c>
      <c r="AY376" s="357" t="s">
        <v>163</v>
      </c>
    </row>
    <row r="377" spans="2:51" s="350" customFormat="1" ht="13.5">
      <c r="B377" s="351"/>
      <c r="D377" s="346" t="s">
        <v>171</v>
      </c>
      <c r="E377" s="352" t="s">
        <v>5</v>
      </c>
      <c r="F377" s="353" t="s">
        <v>1172</v>
      </c>
      <c r="H377" s="354">
        <v>1</v>
      </c>
      <c r="L377" s="351"/>
      <c r="M377" s="409"/>
      <c r="N377" s="410"/>
      <c r="O377" s="410"/>
      <c r="P377" s="410"/>
      <c r="Q377" s="410"/>
      <c r="R377" s="410"/>
      <c r="S377" s="410"/>
      <c r="T377" s="411"/>
      <c r="AT377" s="352" t="s">
        <v>171</v>
      </c>
      <c r="AU377" s="352" t="s">
        <v>90</v>
      </c>
      <c r="AV377" s="350" t="s">
        <v>90</v>
      </c>
      <c r="AW377" s="350" t="s">
        <v>42</v>
      </c>
      <c r="AX377" s="350" t="s">
        <v>82</v>
      </c>
      <c r="AY377" s="352" t="s">
        <v>163</v>
      </c>
    </row>
    <row r="378" spans="2:51" s="355" customFormat="1" ht="13.5">
      <c r="B378" s="356"/>
      <c r="D378" s="346" t="s">
        <v>171</v>
      </c>
      <c r="E378" s="357" t="s">
        <v>5</v>
      </c>
      <c r="F378" s="358" t="s">
        <v>653</v>
      </c>
      <c r="H378" s="359">
        <v>1</v>
      </c>
      <c r="L378" s="356"/>
      <c r="M378" s="412"/>
      <c r="N378" s="413"/>
      <c r="O378" s="413"/>
      <c r="P378" s="413"/>
      <c r="Q378" s="413"/>
      <c r="R378" s="413"/>
      <c r="S378" s="413"/>
      <c r="T378" s="414"/>
      <c r="AT378" s="357" t="s">
        <v>171</v>
      </c>
      <c r="AU378" s="357" t="s">
        <v>90</v>
      </c>
      <c r="AV378" s="355" t="s">
        <v>93</v>
      </c>
      <c r="AW378" s="355" t="s">
        <v>42</v>
      </c>
      <c r="AX378" s="355" t="s">
        <v>82</v>
      </c>
      <c r="AY378" s="357" t="s">
        <v>163</v>
      </c>
    </row>
    <row r="379" spans="2:51" s="350" customFormat="1" ht="13.5">
      <c r="B379" s="351"/>
      <c r="D379" s="346" t="s">
        <v>171</v>
      </c>
      <c r="E379" s="352" t="s">
        <v>5</v>
      </c>
      <c r="F379" s="353" t="s">
        <v>1006</v>
      </c>
      <c r="H379" s="354">
        <v>1</v>
      </c>
      <c r="L379" s="351"/>
      <c r="M379" s="409"/>
      <c r="N379" s="410"/>
      <c r="O379" s="410"/>
      <c r="P379" s="410"/>
      <c r="Q379" s="410"/>
      <c r="R379" s="410"/>
      <c r="S379" s="410"/>
      <c r="T379" s="411"/>
      <c r="AT379" s="352" t="s">
        <v>171</v>
      </c>
      <c r="AU379" s="352" t="s">
        <v>90</v>
      </c>
      <c r="AV379" s="350" t="s">
        <v>90</v>
      </c>
      <c r="AW379" s="350" t="s">
        <v>42</v>
      </c>
      <c r="AX379" s="350" t="s">
        <v>82</v>
      </c>
      <c r="AY379" s="352" t="s">
        <v>163</v>
      </c>
    </row>
    <row r="380" spans="2:51" s="355" customFormat="1" ht="13.5">
      <c r="B380" s="356"/>
      <c r="D380" s="346" t="s">
        <v>171</v>
      </c>
      <c r="E380" s="357" t="s">
        <v>5</v>
      </c>
      <c r="F380" s="358" t="s">
        <v>963</v>
      </c>
      <c r="H380" s="359">
        <v>1</v>
      </c>
      <c r="L380" s="356"/>
      <c r="M380" s="412"/>
      <c r="N380" s="413"/>
      <c r="O380" s="413"/>
      <c r="P380" s="413"/>
      <c r="Q380" s="413"/>
      <c r="R380" s="413"/>
      <c r="S380" s="413"/>
      <c r="T380" s="414"/>
      <c r="AT380" s="357" t="s">
        <v>171</v>
      </c>
      <c r="AU380" s="357" t="s">
        <v>90</v>
      </c>
      <c r="AV380" s="355" t="s">
        <v>93</v>
      </c>
      <c r="AW380" s="355" t="s">
        <v>42</v>
      </c>
      <c r="AX380" s="355" t="s">
        <v>82</v>
      </c>
      <c r="AY380" s="357" t="s">
        <v>163</v>
      </c>
    </row>
    <row r="381" spans="2:51" s="350" customFormat="1" ht="13.5">
      <c r="B381" s="351"/>
      <c r="D381" s="346" t="s">
        <v>171</v>
      </c>
      <c r="E381" s="352" t="s">
        <v>5</v>
      </c>
      <c r="F381" s="353" t="s">
        <v>1173</v>
      </c>
      <c r="H381" s="354">
        <v>1</v>
      </c>
      <c r="L381" s="351"/>
      <c r="M381" s="409"/>
      <c r="N381" s="410"/>
      <c r="O381" s="410"/>
      <c r="P381" s="410"/>
      <c r="Q381" s="410"/>
      <c r="R381" s="410"/>
      <c r="S381" s="410"/>
      <c r="T381" s="411"/>
      <c r="AT381" s="352" t="s">
        <v>171</v>
      </c>
      <c r="AU381" s="352" t="s">
        <v>90</v>
      </c>
      <c r="AV381" s="350" t="s">
        <v>90</v>
      </c>
      <c r="AW381" s="350" t="s">
        <v>42</v>
      </c>
      <c r="AX381" s="350" t="s">
        <v>82</v>
      </c>
      <c r="AY381" s="352" t="s">
        <v>163</v>
      </c>
    </row>
    <row r="382" spans="2:51" s="355" customFormat="1" ht="13.5">
      <c r="B382" s="356"/>
      <c r="D382" s="346" t="s">
        <v>171</v>
      </c>
      <c r="E382" s="357" t="s">
        <v>5</v>
      </c>
      <c r="F382" s="358" t="s">
        <v>1143</v>
      </c>
      <c r="H382" s="359">
        <v>1</v>
      </c>
      <c r="L382" s="356"/>
      <c r="M382" s="412"/>
      <c r="N382" s="413"/>
      <c r="O382" s="413"/>
      <c r="P382" s="413"/>
      <c r="Q382" s="413"/>
      <c r="R382" s="413"/>
      <c r="S382" s="413"/>
      <c r="T382" s="414"/>
      <c r="AT382" s="357" t="s">
        <v>171</v>
      </c>
      <c r="AU382" s="357" t="s">
        <v>90</v>
      </c>
      <c r="AV382" s="355" t="s">
        <v>93</v>
      </c>
      <c r="AW382" s="355" t="s">
        <v>42</v>
      </c>
      <c r="AX382" s="355" t="s">
        <v>82</v>
      </c>
      <c r="AY382" s="357" t="s">
        <v>163</v>
      </c>
    </row>
    <row r="383" spans="2:51" s="360" customFormat="1" ht="13.5">
      <c r="B383" s="361"/>
      <c r="D383" s="362" t="s">
        <v>171</v>
      </c>
      <c r="E383" s="363" t="s">
        <v>5</v>
      </c>
      <c r="F383" s="364" t="s">
        <v>185</v>
      </c>
      <c r="H383" s="365">
        <v>6</v>
      </c>
      <c r="L383" s="361"/>
      <c r="M383" s="415"/>
      <c r="N383" s="416"/>
      <c r="O383" s="416"/>
      <c r="P383" s="416"/>
      <c r="Q383" s="416"/>
      <c r="R383" s="416"/>
      <c r="S383" s="416"/>
      <c r="T383" s="417"/>
      <c r="AT383" s="418" t="s">
        <v>171</v>
      </c>
      <c r="AU383" s="418" t="s">
        <v>90</v>
      </c>
      <c r="AV383" s="360" t="s">
        <v>96</v>
      </c>
      <c r="AW383" s="360" t="s">
        <v>42</v>
      </c>
      <c r="AX383" s="360" t="s">
        <v>44</v>
      </c>
      <c r="AY383" s="418" t="s">
        <v>163</v>
      </c>
    </row>
    <row r="384" spans="2:65" s="267" customFormat="1" ht="22.5" customHeight="1">
      <c r="B384" s="268"/>
      <c r="C384" s="367" t="s">
        <v>414</v>
      </c>
      <c r="D384" s="367" t="s">
        <v>256</v>
      </c>
      <c r="E384" s="368" t="s">
        <v>896</v>
      </c>
      <c r="F384" s="369" t="s">
        <v>897</v>
      </c>
      <c r="G384" s="370" t="s">
        <v>168</v>
      </c>
      <c r="H384" s="371">
        <v>6</v>
      </c>
      <c r="I384" s="137"/>
      <c r="J384" s="372">
        <f>ROUND(I384*H384,2)</f>
        <v>0</v>
      </c>
      <c r="K384" s="369" t="s">
        <v>169</v>
      </c>
      <c r="L384" s="421"/>
      <c r="M384" s="422" t="s">
        <v>5</v>
      </c>
      <c r="N384" s="423" t="s">
        <v>53</v>
      </c>
      <c r="O384" s="269"/>
      <c r="P384" s="403">
        <f>O384*H384</f>
        <v>0</v>
      </c>
      <c r="Q384" s="403">
        <v>0.041</v>
      </c>
      <c r="R384" s="403">
        <f>Q384*H384</f>
        <v>0.246</v>
      </c>
      <c r="S384" s="403">
        <v>0</v>
      </c>
      <c r="T384" s="404">
        <f>S384*H384</f>
        <v>0</v>
      </c>
      <c r="AR384" s="386" t="s">
        <v>423</v>
      </c>
      <c r="AT384" s="386" t="s">
        <v>256</v>
      </c>
      <c r="AU384" s="386" t="s">
        <v>90</v>
      </c>
      <c r="AY384" s="386" t="s">
        <v>163</v>
      </c>
      <c r="BE384" s="405">
        <f>IF(N384="základní",J384,0)</f>
        <v>0</v>
      </c>
      <c r="BF384" s="405">
        <f>IF(N384="snížená",J384,0)</f>
        <v>0</v>
      </c>
      <c r="BG384" s="405">
        <f>IF(N384="zákl. přenesená",J384,0)</f>
        <v>0</v>
      </c>
      <c r="BH384" s="405">
        <f>IF(N384="sníž. přenesená",J384,0)</f>
        <v>0</v>
      </c>
      <c r="BI384" s="405">
        <f>IF(N384="nulová",J384,0)</f>
        <v>0</v>
      </c>
      <c r="BJ384" s="386" t="s">
        <v>44</v>
      </c>
      <c r="BK384" s="405">
        <f>ROUND(I384*H384,2)</f>
        <v>0</v>
      </c>
      <c r="BL384" s="386" t="s">
        <v>333</v>
      </c>
      <c r="BM384" s="386" t="s">
        <v>1215</v>
      </c>
    </row>
    <row r="385" spans="2:65" s="267" customFormat="1" ht="22.5" customHeight="1">
      <c r="B385" s="268"/>
      <c r="C385" s="338" t="s">
        <v>420</v>
      </c>
      <c r="D385" s="338" t="s">
        <v>165</v>
      </c>
      <c r="E385" s="339" t="s">
        <v>466</v>
      </c>
      <c r="F385" s="340" t="s">
        <v>467</v>
      </c>
      <c r="G385" s="341" t="s">
        <v>168</v>
      </c>
      <c r="H385" s="342">
        <v>6</v>
      </c>
      <c r="I385" s="107"/>
      <c r="J385" s="343">
        <f>ROUND(I385*H385,2)</f>
        <v>0</v>
      </c>
      <c r="K385" s="340" t="s">
        <v>5</v>
      </c>
      <c r="L385" s="268"/>
      <c r="M385" s="401" t="s">
        <v>5</v>
      </c>
      <c r="N385" s="402" t="s">
        <v>53</v>
      </c>
      <c r="O385" s="269"/>
      <c r="P385" s="403">
        <f>O385*H385</f>
        <v>0</v>
      </c>
      <c r="Q385" s="403">
        <v>0</v>
      </c>
      <c r="R385" s="403">
        <f>Q385*H385</f>
        <v>0</v>
      </c>
      <c r="S385" s="403">
        <v>0</v>
      </c>
      <c r="T385" s="404">
        <f>S385*H385</f>
        <v>0</v>
      </c>
      <c r="AR385" s="386" t="s">
        <v>333</v>
      </c>
      <c r="AT385" s="386" t="s">
        <v>165</v>
      </c>
      <c r="AU385" s="386" t="s">
        <v>90</v>
      </c>
      <c r="AY385" s="386" t="s">
        <v>163</v>
      </c>
      <c r="BE385" s="405">
        <f>IF(N385="základní",J385,0)</f>
        <v>0</v>
      </c>
      <c r="BF385" s="405">
        <f>IF(N385="snížená",J385,0)</f>
        <v>0</v>
      </c>
      <c r="BG385" s="405">
        <f>IF(N385="zákl. přenesená",J385,0)</f>
        <v>0</v>
      </c>
      <c r="BH385" s="405">
        <f>IF(N385="sníž. přenesená",J385,0)</f>
        <v>0</v>
      </c>
      <c r="BI385" s="405">
        <f>IF(N385="nulová",J385,0)</f>
        <v>0</v>
      </c>
      <c r="BJ385" s="386" t="s">
        <v>44</v>
      </c>
      <c r="BK385" s="405">
        <f>ROUND(I385*H385,2)</f>
        <v>0</v>
      </c>
      <c r="BL385" s="386" t="s">
        <v>333</v>
      </c>
      <c r="BM385" s="386" t="s">
        <v>1216</v>
      </c>
    </row>
    <row r="386" spans="2:51" s="344" customFormat="1" ht="13.5">
      <c r="B386" s="345"/>
      <c r="D386" s="346" t="s">
        <v>171</v>
      </c>
      <c r="E386" s="347" t="s">
        <v>5</v>
      </c>
      <c r="F386" s="348" t="s">
        <v>172</v>
      </c>
      <c r="H386" s="349" t="s">
        <v>5</v>
      </c>
      <c r="L386" s="345"/>
      <c r="M386" s="406"/>
      <c r="N386" s="407"/>
      <c r="O386" s="407"/>
      <c r="P386" s="407"/>
      <c r="Q386" s="407"/>
      <c r="R386" s="407"/>
      <c r="S386" s="407"/>
      <c r="T386" s="408"/>
      <c r="AT386" s="349" t="s">
        <v>171</v>
      </c>
      <c r="AU386" s="349" t="s">
        <v>90</v>
      </c>
      <c r="AV386" s="344" t="s">
        <v>44</v>
      </c>
      <c r="AW386" s="344" t="s">
        <v>42</v>
      </c>
      <c r="AX386" s="344" t="s">
        <v>82</v>
      </c>
      <c r="AY386" s="349" t="s">
        <v>163</v>
      </c>
    </row>
    <row r="387" spans="2:51" s="350" customFormat="1" ht="13.5">
      <c r="B387" s="351"/>
      <c r="D387" s="346" t="s">
        <v>171</v>
      </c>
      <c r="E387" s="352" t="s">
        <v>5</v>
      </c>
      <c r="F387" s="353" t="s">
        <v>430</v>
      </c>
      <c r="H387" s="354">
        <v>1</v>
      </c>
      <c r="L387" s="351"/>
      <c r="M387" s="409"/>
      <c r="N387" s="410"/>
      <c r="O387" s="410"/>
      <c r="P387" s="410"/>
      <c r="Q387" s="410"/>
      <c r="R387" s="410"/>
      <c r="S387" s="410"/>
      <c r="T387" s="411"/>
      <c r="AT387" s="352" t="s">
        <v>171</v>
      </c>
      <c r="AU387" s="352" t="s">
        <v>90</v>
      </c>
      <c r="AV387" s="350" t="s">
        <v>90</v>
      </c>
      <c r="AW387" s="350" t="s">
        <v>42</v>
      </c>
      <c r="AX387" s="350" t="s">
        <v>82</v>
      </c>
      <c r="AY387" s="352" t="s">
        <v>163</v>
      </c>
    </row>
    <row r="388" spans="2:51" s="355" customFormat="1" ht="13.5">
      <c r="B388" s="356"/>
      <c r="D388" s="346" t="s">
        <v>171</v>
      </c>
      <c r="E388" s="357" t="s">
        <v>5</v>
      </c>
      <c r="F388" s="358" t="s">
        <v>179</v>
      </c>
      <c r="H388" s="359">
        <v>1</v>
      </c>
      <c r="L388" s="356"/>
      <c r="M388" s="412"/>
      <c r="N388" s="413"/>
      <c r="O388" s="413"/>
      <c r="P388" s="413"/>
      <c r="Q388" s="413"/>
      <c r="R388" s="413"/>
      <c r="S388" s="413"/>
      <c r="T388" s="414"/>
      <c r="AT388" s="357" t="s">
        <v>171</v>
      </c>
      <c r="AU388" s="357" t="s">
        <v>90</v>
      </c>
      <c r="AV388" s="355" t="s">
        <v>93</v>
      </c>
      <c r="AW388" s="355" t="s">
        <v>42</v>
      </c>
      <c r="AX388" s="355" t="s">
        <v>82</v>
      </c>
      <c r="AY388" s="357" t="s">
        <v>163</v>
      </c>
    </row>
    <row r="389" spans="2:51" s="350" customFormat="1" ht="13.5">
      <c r="B389" s="351"/>
      <c r="D389" s="346" t="s">
        <v>171</v>
      </c>
      <c r="E389" s="352" t="s">
        <v>5</v>
      </c>
      <c r="F389" s="353" t="s">
        <v>837</v>
      </c>
      <c r="H389" s="354">
        <v>1</v>
      </c>
      <c r="L389" s="351"/>
      <c r="M389" s="409"/>
      <c r="N389" s="410"/>
      <c r="O389" s="410"/>
      <c r="P389" s="410"/>
      <c r="Q389" s="410"/>
      <c r="R389" s="410"/>
      <c r="S389" s="410"/>
      <c r="T389" s="411"/>
      <c r="AT389" s="352" t="s">
        <v>171</v>
      </c>
      <c r="AU389" s="352" t="s">
        <v>90</v>
      </c>
      <c r="AV389" s="350" t="s">
        <v>90</v>
      </c>
      <c r="AW389" s="350" t="s">
        <v>42</v>
      </c>
      <c r="AX389" s="350" t="s">
        <v>82</v>
      </c>
      <c r="AY389" s="352" t="s">
        <v>163</v>
      </c>
    </row>
    <row r="390" spans="2:51" s="350" customFormat="1" ht="13.5">
      <c r="B390" s="351"/>
      <c r="D390" s="346" t="s">
        <v>171</v>
      </c>
      <c r="E390" s="352" t="s">
        <v>5</v>
      </c>
      <c r="F390" s="353" t="s">
        <v>1015</v>
      </c>
      <c r="H390" s="354">
        <v>1</v>
      </c>
      <c r="L390" s="351"/>
      <c r="M390" s="409"/>
      <c r="N390" s="410"/>
      <c r="O390" s="410"/>
      <c r="P390" s="410"/>
      <c r="Q390" s="410"/>
      <c r="R390" s="410"/>
      <c r="S390" s="410"/>
      <c r="T390" s="411"/>
      <c r="AT390" s="352" t="s">
        <v>171</v>
      </c>
      <c r="AU390" s="352" t="s">
        <v>90</v>
      </c>
      <c r="AV390" s="350" t="s">
        <v>90</v>
      </c>
      <c r="AW390" s="350" t="s">
        <v>42</v>
      </c>
      <c r="AX390" s="350" t="s">
        <v>82</v>
      </c>
      <c r="AY390" s="352" t="s">
        <v>163</v>
      </c>
    </row>
    <row r="391" spans="2:51" s="355" customFormat="1" ht="13.5">
      <c r="B391" s="356"/>
      <c r="D391" s="346" t="s">
        <v>171</v>
      </c>
      <c r="E391" s="357" t="s">
        <v>5</v>
      </c>
      <c r="F391" s="358" t="s">
        <v>181</v>
      </c>
      <c r="H391" s="359">
        <v>2</v>
      </c>
      <c r="L391" s="356"/>
      <c r="M391" s="412"/>
      <c r="N391" s="413"/>
      <c r="O391" s="413"/>
      <c r="P391" s="413"/>
      <c r="Q391" s="413"/>
      <c r="R391" s="413"/>
      <c r="S391" s="413"/>
      <c r="T391" s="414"/>
      <c r="AT391" s="357" t="s">
        <v>171</v>
      </c>
      <c r="AU391" s="357" t="s">
        <v>90</v>
      </c>
      <c r="AV391" s="355" t="s">
        <v>93</v>
      </c>
      <c r="AW391" s="355" t="s">
        <v>42</v>
      </c>
      <c r="AX391" s="355" t="s">
        <v>82</v>
      </c>
      <c r="AY391" s="357" t="s">
        <v>163</v>
      </c>
    </row>
    <row r="392" spans="2:51" s="350" customFormat="1" ht="13.5">
      <c r="B392" s="351"/>
      <c r="D392" s="346" t="s">
        <v>171</v>
      </c>
      <c r="E392" s="352" t="s">
        <v>5</v>
      </c>
      <c r="F392" s="353" t="s">
        <v>1172</v>
      </c>
      <c r="H392" s="354">
        <v>1</v>
      </c>
      <c r="L392" s="351"/>
      <c r="M392" s="409"/>
      <c r="N392" s="410"/>
      <c r="O392" s="410"/>
      <c r="P392" s="410"/>
      <c r="Q392" s="410"/>
      <c r="R392" s="410"/>
      <c r="S392" s="410"/>
      <c r="T392" s="411"/>
      <c r="AT392" s="352" t="s">
        <v>171</v>
      </c>
      <c r="AU392" s="352" t="s">
        <v>90</v>
      </c>
      <c r="AV392" s="350" t="s">
        <v>90</v>
      </c>
      <c r="AW392" s="350" t="s">
        <v>42</v>
      </c>
      <c r="AX392" s="350" t="s">
        <v>82</v>
      </c>
      <c r="AY392" s="352" t="s">
        <v>163</v>
      </c>
    </row>
    <row r="393" spans="2:51" s="355" customFormat="1" ht="13.5">
      <c r="B393" s="356"/>
      <c r="D393" s="346" t="s">
        <v>171</v>
      </c>
      <c r="E393" s="357" t="s">
        <v>5</v>
      </c>
      <c r="F393" s="358" t="s">
        <v>653</v>
      </c>
      <c r="H393" s="359">
        <v>1</v>
      </c>
      <c r="L393" s="356"/>
      <c r="M393" s="412"/>
      <c r="N393" s="413"/>
      <c r="O393" s="413"/>
      <c r="P393" s="413"/>
      <c r="Q393" s="413"/>
      <c r="R393" s="413"/>
      <c r="S393" s="413"/>
      <c r="T393" s="414"/>
      <c r="AT393" s="357" t="s">
        <v>171</v>
      </c>
      <c r="AU393" s="357" t="s">
        <v>90</v>
      </c>
      <c r="AV393" s="355" t="s">
        <v>93</v>
      </c>
      <c r="AW393" s="355" t="s">
        <v>42</v>
      </c>
      <c r="AX393" s="355" t="s">
        <v>82</v>
      </c>
      <c r="AY393" s="357" t="s">
        <v>163</v>
      </c>
    </row>
    <row r="394" spans="2:51" s="350" customFormat="1" ht="13.5">
      <c r="B394" s="351"/>
      <c r="D394" s="346" t="s">
        <v>171</v>
      </c>
      <c r="E394" s="352" t="s">
        <v>5</v>
      </c>
      <c r="F394" s="353" t="s">
        <v>1006</v>
      </c>
      <c r="H394" s="354">
        <v>1</v>
      </c>
      <c r="L394" s="351"/>
      <c r="M394" s="409"/>
      <c r="N394" s="410"/>
      <c r="O394" s="410"/>
      <c r="P394" s="410"/>
      <c r="Q394" s="410"/>
      <c r="R394" s="410"/>
      <c r="S394" s="410"/>
      <c r="T394" s="411"/>
      <c r="AT394" s="352" t="s">
        <v>171</v>
      </c>
      <c r="AU394" s="352" t="s">
        <v>90</v>
      </c>
      <c r="AV394" s="350" t="s">
        <v>90</v>
      </c>
      <c r="AW394" s="350" t="s">
        <v>42</v>
      </c>
      <c r="AX394" s="350" t="s">
        <v>82</v>
      </c>
      <c r="AY394" s="352" t="s">
        <v>163</v>
      </c>
    </row>
    <row r="395" spans="2:51" s="355" customFormat="1" ht="13.5">
      <c r="B395" s="356"/>
      <c r="D395" s="346" t="s">
        <v>171</v>
      </c>
      <c r="E395" s="357" t="s">
        <v>5</v>
      </c>
      <c r="F395" s="358" t="s">
        <v>963</v>
      </c>
      <c r="H395" s="359">
        <v>1</v>
      </c>
      <c r="L395" s="356"/>
      <c r="M395" s="412"/>
      <c r="N395" s="413"/>
      <c r="O395" s="413"/>
      <c r="P395" s="413"/>
      <c r="Q395" s="413"/>
      <c r="R395" s="413"/>
      <c r="S395" s="413"/>
      <c r="T395" s="414"/>
      <c r="AT395" s="357" t="s">
        <v>171</v>
      </c>
      <c r="AU395" s="357" t="s">
        <v>90</v>
      </c>
      <c r="AV395" s="355" t="s">
        <v>93</v>
      </c>
      <c r="AW395" s="355" t="s">
        <v>42</v>
      </c>
      <c r="AX395" s="355" t="s">
        <v>82</v>
      </c>
      <c r="AY395" s="357" t="s">
        <v>163</v>
      </c>
    </row>
    <row r="396" spans="2:51" s="350" customFormat="1" ht="13.5">
      <c r="B396" s="351"/>
      <c r="D396" s="346" t="s">
        <v>171</v>
      </c>
      <c r="E396" s="352" t="s">
        <v>5</v>
      </c>
      <c r="F396" s="353" t="s">
        <v>1173</v>
      </c>
      <c r="H396" s="354">
        <v>1</v>
      </c>
      <c r="L396" s="351"/>
      <c r="M396" s="409"/>
      <c r="N396" s="410"/>
      <c r="O396" s="410"/>
      <c r="P396" s="410"/>
      <c r="Q396" s="410"/>
      <c r="R396" s="410"/>
      <c r="S396" s="410"/>
      <c r="T396" s="411"/>
      <c r="AT396" s="352" t="s">
        <v>171</v>
      </c>
      <c r="AU396" s="352" t="s">
        <v>90</v>
      </c>
      <c r="AV396" s="350" t="s">
        <v>90</v>
      </c>
      <c r="AW396" s="350" t="s">
        <v>42</v>
      </c>
      <c r="AX396" s="350" t="s">
        <v>82</v>
      </c>
      <c r="AY396" s="352" t="s">
        <v>163</v>
      </c>
    </row>
    <row r="397" spans="2:51" s="355" customFormat="1" ht="13.5">
      <c r="B397" s="356"/>
      <c r="D397" s="346" t="s">
        <v>171</v>
      </c>
      <c r="E397" s="357" t="s">
        <v>5</v>
      </c>
      <c r="F397" s="358" t="s">
        <v>1143</v>
      </c>
      <c r="H397" s="359">
        <v>1</v>
      </c>
      <c r="L397" s="356"/>
      <c r="M397" s="412"/>
      <c r="N397" s="413"/>
      <c r="O397" s="413"/>
      <c r="P397" s="413"/>
      <c r="Q397" s="413"/>
      <c r="R397" s="413"/>
      <c r="S397" s="413"/>
      <c r="T397" s="414"/>
      <c r="AT397" s="357" t="s">
        <v>171</v>
      </c>
      <c r="AU397" s="357" t="s">
        <v>90</v>
      </c>
      <c r="AV397" s="355" t="s">
        <v>93</v>
      </c>
      <c r="AW397" s="355" t="s">
        <v>42</v>
      </c>
      <c r="AX397" s="355" t="s">
        <v>82</v>
      </c>
      <c r="AY397" s="357" t="s">
        <v>163</v>
      </c>
    </row>
    <row r="398" spans="2:51" s="360" customFormat="1" ht="13.5">
      <c r="B398" s="361"/>
      <c r="D398" s="362" t="s">
        <v>171</v>
      </c>
      <c r="E398" s="363" t="s">
        <v>5</v>
      </c>
      <c r="F398" s="364" t="s">
        <v>185</v>
      </c>
      <c r="H398" s="365">
        <v>6</v>
      </c>
      <c r="L398" s="361"/>
      <c r="M398" s="415"/>
      <c r="N398" s="416"/>
      <c r="O398" s="416"/>
      <c r="P398" s="416"/>
      <c r="Q398" s="416"/>
      <c r="R398" s="416"/>
      <c r="S398" s="416"/>
      <c r="T398" s="417"/>
      <c r="AT398" s="418" t="s">
        <v>171</v>
      </c>
      <c r="AU398" s="418" t="s">
        <v>90</v>
      </c>
      <c r="AV398" s="360" t="s">
        <v>96</v>
      </c>
      <c r="AW398" s="360" t="s">
        <v>42</v>
      </c>
      <c r="AX398" s="360" t="s">
        <v>44</v>
      </c>
      <c r="AY398" s="418" t="s">
        <v>163</v>
      </c>
    </row>
    <row r="399" spans="2:65" s="267" customFormat="1" ht="22.5" customHeight="1">
      <c r="B399" s="268"/>
      <c r="C399" s="367" t="s">
        <v>425</v>
      </c>
      <c r="D399" s="367" t="s">
        <v>256</v>
      </c>
      <c r="E399" s="368" t="s">
        <v>470</v>
      </c>
      <c r="F399" s="369" t="s">
        <v>471</v>
      </c>
      <c r="G399" s="370" t="s">
        <v>168</v>
      </c>
      <c r="H399" s="371">
        <v>6</v>
      </c>
      <c r="I399" s="137"/>
      <c r="J399" s="372">
        <f>ROUND(I399*H399,2)</f>
        <v>0</v>
      </c>
      <c r="K399" s="369" t="s">
        <v>5</v>
      </c>
      <c r="L399" s="421"/>
      <c r="M399" s="422" t="s">
        <v>5</v>
      </c>
      <c r="N399" s="423" t="s">
        <v>53</v>
      </c>
      <c r="O399" s="269"/>
      <c r="P399" s="403">
        <f>O399*H399</f>
        <v>0</v>
      </c>
      <c r="Q399" s="403">
        <v>0.0025</v>
      </c>
      <c r="R399" s="403">
        <f>Q399*H399</f>
        <v>0.015</v>
      </c>
      <c r="S399" s="403">
        <v>0</v>
      </c>
      <c r="T399" s="404">
        <f>S399*H399</f>
        <v>0</v>
      </c>
      <c r="AR399" s="386" t="s">
        <v>423</v>
      </c>
      <c r="AT399" s="386" t="s">
        <v>256</v>
      </c>
      <c r="AU399" s="386" t="s">
        <v>90</v>
      </c>
      <c r="AY399" s="386" t="s">
        <v>163</v>
      </c>
      <c r="BE399" s="405">
        <f>IF(N399="základní",J399,0)</f>
        <v>0</v>
      </c>
      <c r="BF399" s="405">
        <f>IF(N399="snížená",J399,0)</f>
        <v>0</v>
      </c>
      <c r="BG399" s="405">
        <f>IF(N399="zákl. přenesená",J399,0)</f>
        <v>0</v>
      </c>
      <c r="BH399" s="405">
        <f>IF(N399="sníž. přenesená",J399,0)</f>
        <v>0</v>
      </c>
      <c r="BI399" s="405">
        <f>IF(N399="nulová",J399,0)</f>
        <v>0</v>
      </c>
      <c r="BJ399" s="386" t="s">
        <v>44</v>
      </c>
      <c r="BK399" s="405">
        <f>ROUND(I399*H399,2)</f>
        <v>0</v>
      </c>
      <c r="BL399" s="386" t="s">
        <v>333</v>
      </c>
      <c r="BM399" s="386" t="s">
        <v>1217</v>
      </c>
    </row>
    <row r="400" spans="2:65" s="267" customFormat="1" ht="31.5" customHeight="1">
      <c r="B400" s="268"/>
      <c r="C400" s="338" t="s">
        <v>433</v>
      </c>
      <c r="D400" s="338" t="s">
        <v>165</v>
      </c>
      <c r="E400" s="339" t="s">
        <v>474</v>
      </c>
      <c r="F400" s="340" t="s">
        <v>475</v>
      </c>
      <c r="G400" s="341" t="s">
        <v>168</v>
      </c>
      <c r="H400" s="342">
        <v>15</v>
      </c>
      <c r="I400" s="107"/>
      <c r="J400" s="343">
        <f>ROUND(I400*H400,2)</f>
        <v>0</v>
      </c>
      <c r="K400" s="340" t="s">
        <v>169</v>
      </c>
      <c r="L400" s="268"/>
      <c r="M400" s="401" t="s">
        <v>5</v>
      </c>
      <c r="N400" s="402" t="s">
        <v>53</v>
      </c>
      <c r="O400" s="269"/>
      <c r="P400" s="403">
        <f>O400*H400</f>
        <v>0</v>
      </c>
      <c r="Q400" s="403">
        <v>0</v>
      </c>
      <c r="R400" s="403">
        <f>Q400*H400</f>
        <v>0</v>
      </c>
      <c r="S400" s="403">
        <v>0</v>
      </c>
      <c r="T400" s="404">
        <f>S400*H400</f>
        <v>0</v>
      </c>
      <c r="AR400" s="386" t="s">
        <v>333</v>
      </c>
      <c r="AT400" s="386" t="s">
        <v>165</v>
      </c>
      <c r="AU400" s="386" t="s">
        <v>90</v>
      </c>
      <c r="AY400" s="386" t="s">
        <v>163</v>
      </c>
      <c r="BE400" s="405">
        <f>IF(N400="základní",J400,0)</f>
        <v>0</v>
      </c>
      <c r="BF400" s="405">
        <f>IF(N400="snížená",J400,0)</f>
        <v>0</v>
      </c>
      <c r="BG400" s="405">
        <f>IF(N400="zákl. přenesená",J400,0)</f>
        <v>0</v>
      </c>
      <c r="BH400" s="405">
        <f>IF(N400="sníž. přenesená",J400,0)</f>
        <v>0</v>
      </c>
      <c r="BI400" s="405">
        <f>IF(N400="nulová",J400,0)</f>
        <v>0</v>
      </c>
      <c r="BJ400" s="386" t="s">
        <v>44</v>
      </c>
      <c r="BK400" s="405">
        <f>ROUND(I400*H400,2)</f>
        <v>0</v>
      </c>
      <c r="BL400" s="386" t="s">
        <v>333</v>
      </c>
      <c r="BM400" s="386" t="s">
        <v>1218</v>
      </c>
    </row>
    <row r="401" spans="2:47" s="267" customFormat="1" ht="148.5">
      <c r="B401" s="268"/>
      <c r="D401" s="346" t="s">
        <v>190</v>
      </c>
      <c r="F401" s="366" t="s">
        <v>418</v>
      </c>
      <c r="L401" s="268"/>
      <c r="M401" s="419"/>
      <c r="N401" s="269"/>
      <c r="O401" s="269"/>
      <c r="P401" s="269"/>
      <c r="Q401" s="269"/>
      <c r="R401" s="269"/>
      <c r="S401" s="269"/>
      <c r="T401" s="420"/>
      <c r="AT401" s="386" t="s">
        <v>190</v>
      </c>
      <c r="AU401" s="386" t="s">
        <v>90</v>
      </c>
    </row>
    <row r="402" spans="2:51" s="344" customFormat="1" ht="13.5">
      <c r="B402" s="345"/>
      <c r="D402" s="346" t="s">
        <v>171</v>
      </c>
      <c r="E402" s="347" t="s">
        <v>5</v>
      </c>
      <c r="F402" s="348" t="s">
        <v>172</v>
      </c>
      <c r="H402" s="349" t="s">
        <v>5</v>
      </c>
      <c r="L402" s="345"/>
      <c r="M402" s="406"/>
      <c r="N402" s="407"/>
      <c r="O402" s="407"/>
      <c r="P402" s="407"/>
      <c r="Q402" s="407"/>
      <c r="R402" s="407"/>
      <c r="S402" s="407"/>
      <c r="T402" s="408"/>
      <c r="AT402" s="349" t="s">
        <v>171</v>
      </c>
      <c r="AU402" s="349" t="s">
        <v>90</v>
      </c>
      <c r="AV402" s="344" t="s">
        <v>44</v>
      </c>
      <c r="AW402" s="344" t="s">
        <v>42</v>
      </c>
      <c r="AX402" s="344" t="s">
        <v>82</v>
      </c>
      <c r="AY402" s="349" t="s">
        <v>163</v>
      </c>
    </row>
    <row r="403" spans="2:51" s="344" customFormat="1" ht="13.5">
      <c r="B403" s="345"/>
      <c r="D403" s="346" t="s">
        <v>171</v>
      </c>
      <c r="E403" s="347" t="s">
        <v>5</v>
      </c>
      <c r="F403" s="348" t="s">
        <v>1219</v>
      </c>
      <c r="H403" s="349" t="s">
        <v>5</v>
      </c>
      <c r="L403" s="345"/>
      <c r="M403" s="406"/>
      <c r="N403" s="407"/>
      <c r="O403" s="407"/>
      <c r="P403" s="407"/>
      <c r="Q403" s="407"/>
      <c r="R403" s="407"/>
      <c r="S403" s="407"/>
      <c r="T403" s="408"/>
      <c r="AT403" s="349" t="s">
        <v>171</v>
      </c>
      <c r="AU403" s="349" t="s">
        <v>90</v>
      </c>
      <c r="AV403" s="344" t="s">
        <v>44</v>
      </c>
      <c r="AW403" s="344" t="s">
        <v>42</v>
      </c>
      <c r="AX403" s="344" t="s">
        <v>82</v>
      </c>
      <c r="AY403" s="349" t="s">
        <v>163</v>
      </c>
    </row>
    <row r="404" spans="2:51" s="350" customFormat="1" ht="13.5">
      <c r="B404" s="351"/>
      <c r="D404" s="346" t="s">
        <v>171</v>
      </c>
      <c r="E404" s="352" t="s">
        <v>5</v>
      </c>
      <c r="F404" s="353" t="s">
        <v>1220</v>
      </c>
      <c r="H404" s="354">
        <v>3</v>
      </c>
      <c r="L404" s="351"/>
      <c r="M404" s="409"/>
      <c r="N404" s="410"/>
      <c r="O404" s="410"/>
      <c r="P404" s="410"/>
      <c r="Q404" s="410"/>
      <c r="R404" s="410"/>
      <c r="S404" s="410"/>
      <c r="T404" s="411"/>
      <c r="AT404" s="352" t="s">
        <v>171</v>
      </c>
      <c r="AU404" s="352" t="s">
        <v>90</v>
      </c>
      <c r="AV404" s="350" t="s">
        <v>90</v>
      </c>
      <c r="AW404" s="350" t="s">
        <v>42</v>
      </c>
      <c r="AX404" s="350" t="s">
        <v>82</v>
      </c>
      <c r="AY404" s="352" t="s">
        <v>163</v>
      </c>
    </row>
    <row r="405" spans="2:51" s="355" customFormat="1" ht="13.5">
      <c r="B405" s="356"/>
      <c r="D405" s="346" t="s">
        <v>171</v>
      </c>
      <c r="E405" s="357" t="s">
        <v>5</v>
      </c>
      <c r="F405" s="358" t="s">
        <v>176</v>
      </c>
      <c r="H405" s="359">
        <v>3</v>
      </c>
      <c r="L405" s="356"/>
      <c r="M405" s="412"/>
      <c r="N405" s="413"/>
      <c r="O405" s="413"/>
      <c r="P405" s="413"/>
      <c r="Q405" s="413"/>
      <c r="R405" s="413"/>
      <c r="S405" s="413"/>
      <c r="T405" s="414"/>
      <c r="AT405" s="357" t="s">
        <v>171</v>
      </c>
      <c r="AU405" s="357" t="s">
        <v>90</v>
      </c>
      <c r="AV405" s="355" t="s">
        <v>93</v>
      </c>
      <c r="AW405" s="355" t="s">
        <v>42</v>
      </c>
      <c r="AX405" s="355" t="s">
        <v>82</v>
      </c>
      <c r="AY405" s="357" t="s">
        <v>163</v>
      </c>
    </row>
    <row r="406" spans="2:51" s="344" customFormat="1" ht="13.5">
      <c r="B406" s="345"/>
      <c r="D406" s="346" t="s">
        <v>171</v>
      </c>
      <c r="E406" s="347" t="s">
        <v>5</v>
      </c>
      <c r="F406" s="348" t="s">
        <v>253</v>
      </c>
      <c r="H406" s="349" t="s">
        <v>5</v>
      </c>
      <c r="L406" s="345"/>
      <c r="M406" s="406"/>
      <c r="N406" s="407"/>
      <c r="O406" s="407"/>
      <c r="P406" s="407"/>
      <c r="Q406" s="407"/>
      <c r="R406" s="407"/>
      <c r="S406" s="407"/>
      <c r="T406" s="408"/>
      <c r="AT406" s="349" t="s">
        <v>171</v>
      </c>
      <c r="AU406" s="349" t="s">
        <v>90</v>
      </c>
      <c r="AV406" s="344" t="s">
        <v>44</v>
      </c>
      <c r="AW406" s="344" t="s">
        <v>42</v>
      </c>
      <c r="AX406" s="344" t="s">
        <v>82</v>
      </c>
      <c r="AY406" s="349" t="s">
        <v>163</v>
      </c>
    </row>
    <row r="407" spans="2:51" s="350" customFormat="1" ht="13.5">
      <c r="B407" s="351"/>
      <c r="D407" s="346" t="s">
        <v>171</v>
      </c>
      <c r="E407" s="352" t="s">
        <v>5</v>
      </c>
      <c r="F407" s="353" t="s">
        <v>909</v>
      </c>
      <c r="H407" s="354">
        <v>2</v>
      </c>
      <c r="L407" s="351"/>
      <c r="M407" s="409"/>
      <c r="N407" s="410"/>
      <c r="O407" s="410"/>
      <c r="P407" s="410"/>
      <c r="Q407" s="410"/>
      <c r="R407" s="410"/>
      <c r="S407" s="410"/>
      <c r="T407" s="411"/>
      <c r="AT407" s="352" t="s">
        <v>171</v>
      </c>
      <c r="AU407" s="352" t="s">
        <v>90</v>
      </c>
      <c r="AV407" s="350" t="s">
        <v>90</v>
      </c>
      <c r="AW407" s="350" t="s">
        <v>42</v>
      </c>
      <c r="AX407" s="350" t="s">
        <v>82</v>
      </c>
      <c r="AY407" s="352" t="s">
        <v>163</v>
      </c>
    </row>
    <row r="408" spans="2:51" s="355" customFormat="1" ht="13.5">
      <c r="B408" s="356"/>
      <c r="D408" s="346" t="s">
        <v>171</v>
      </c>
      <c r="E408" s="357" t="s">
        <v>5</v>
      </c>
      <c r="F408" s="358" t="s">
        <v>179</v>
      </c>
      <c r="H408" s="359">
        <v>2</v>
      </c>
      <c r="L408" s="356"/>
      <c r="M408" s="412"/>
      <c r="N408" s="413"/>
      <c r="O408" s="413"/>
      <c r="P408" s="413"/>
      <c r="Q408" s="413"/>
      <c r="R408" s="413"/>
      <c r="S408" s="413"/>
      <c r="T408" s="414"/>
      <c r="AT408" s="357" t="s">
        <v>171</v>
      </c>
      <c r="AU408" s="357" t="s">
        <v>90</v>
      </c>
      <c r="AV408" s="355" t="s">
        <v>93</v>
      </c>
      <c r="AW408" s="355" t="s">
        <v>42</v>
      </c>
      <c r="AX408" s="355" t="s">
        <v>82</v>
      </c>
      <c r="AY408" s="357" t="s">
        <v>163</v>
      </c>
    </row>
    <row r="409" spans="2:51" s="344" customFormat="1" ht="13.5">
      <c r="B409" s="345"/>
      <c r="D409" s="346" t="s">
        <v>171</v>
      </c>
      <c r="E409" s="347" t="s">
        <v>5</v>
      </c>
      <c r="F409" s="348" t="s">
        <v>1139</v>
      </c>
      <c r="H409" s="349" t="s">
        <v>5</v>
      </c>
      <c r="L409" s="345"/>
      <c r="M409" s="406"/>
      <c r="N409" s="407"/>
      <c r="O409" s="407"/>
      <c r="P409" s="407"/>
      <c r="Q409" s="407"/>
      <c r="R409" s="407"/>
      <c r="S409" s="407"/>
      <c r="T409" s="408"/>
      <c r="AT409" s="349" t="s">
        <v>171</v>
      </c>
      <c r="AU409" s="349" t="s">
        <v>90</v>
      </c>
      <c r="AV409" s="344" t="s">
        <v>44</v>
      </c>
      <c r="AW409" s="344" t="s">
        <v>42</v>
      </c>
      <c r="AX409" s="344" t="s">
        <v>82</v>
      </c>
      <c r="AY409" s="349" t="s">
        <v>163</v>
      </c>
    </row>
    <row r="410" spans="2:51" s="350" customFormat="1" ht="13.5">
      <c r="B410" s="351"/>
      <c r="D410" s="346" t="s">
        <v>171</v>
      </c>
      <c r="E410" s="352" t="s">
        <v>5</v>
      </c>
      <c r="F410" s="353" t="s">
        <v>907</v>
      </c>
      <c r="H410" s="354">
        <v>4</v>
      </c>
      <c r="L410" s="351"/>
      <c r="M410" s="409"/>
      <c r="N410" s="410"/>
      <c r="O410" s="410"/>
      <c r="P410" s="410"/>
      <c r="Q410" s="410"/>
      <c r="R410" s="410"/>
      <c r="S410" s="410"/>
      <c r="T410" s="411"/>
      <c r="AT410" s="352" t="s">
        <v>171</v>
      </c>
      <c r="AU410" s="352" t="s">
        <v>90</v>
      </c>
      <c r="AV410" s="350" t="s">
        <v>90</v>
      </c>
      <c r="AW410" s="350" t="s">
        <v>42</v>
      </c>
      <c r="AX410" s="350" t="s">
        <v>82</v>
      </c>
      <c r="AY410" s="352" t="s">
        <v>163</v>
      </c>
    </row>
    <row r="411" spans="2:51" s="355" customFormat="1" ht="13.5">
      <c r="B411" s="356"/>
      <c r="D411" s="346" t="s">
        <v>171</v>
      </c>
      <c r="E411" s="357" t="s">
        <v>5</v>
      </c>
      <c r="F411" s="358" t="s">
        <v>181</v>
      </c>
      <c r="H411" s="359">
        <v>4</v>
      </c>
      <c r="L411" s="356"/>
      <c r="M411" s="412"/>
      <c r="N411" s="413"/>
      <c r="O411" s="413"/>
      <c r="P411" s="413"/>
      <c r="Q411" s="413"/>
      <c r="R411" s="413"/>
      <c r="S411" s="413"/>
      <c r="T411" s="414"/>
      <c r="AT411" s="357" t="s">
        <v>171</v>
      </c>
      <c r="AU411" s="357" t="s">
        <v>90</v>
      </c>
      <c r="AV411" s="355" t="s">
        <v>93</v>
      </c>
      <c r="AW411" s="355" t="s">
        <v>42</v>
      </c>
      <c r="AX411" s="355" t="s">
        <v>82</v>
      </c>
      <c r="AY411" s="357" t="s">
        <v>163</v>
      </c>
    </row>
    <row r="412" spans="2:51" s="344" customFormat="1" ht="13.5">
      <c r="B412" s="345"/>
      <c r="D412" s="346" t="s">
        <v>171</v>
      </c>
      <c r="E412" s="347" t="s">
        <v>5</v>
      </c>
      <c r="F412" s="348" t="s">
        <v>1221</v>
      </c>
      <c r="H412" s="349" t="s">
        <v>5</v>
      </c>
      <c r="L412" s="345"/>
      <c r="M412" s="406"/>
      <c r="N412" s="407"/>
      <c r="O412" s="407"/>
      <c r="P412" s="407"/>
      <c r="Q412" s="407"/>
      <c r="R412" s="407"/>
      <c r="S412" s="407"/>
      <c r="T412" s="408"/>
      <c r="AT412" s="349" t="s">
        <v>171</v>
      </c>
      <c r="AU412" s="349" t="s">
        <v>90</v>
      </c>
      <c r="AV412" s="344" t="s">
        <v>44</v>
      </c>
      <c r="AW412" s="344" t="s">
        <v>42</v>
      </c>
      <c r="AX412" s="344" t="s">
        <v>82</v>
      </c>
      <c r="AY412" s="349" t="s">
        <v>163</v>
      </c>
    </row>
    <row r="413" spans="2:51" s="350" customFormat="1" ht="13.5">
      <c r="B413" s="351"/>
      <c r="D413" s="346" t="s">
        <v>171</v>
      </c>
      <c r="E413" s="352" t="s">
        <v>5</v>
      </c>
      <c r="F413" s="353" t="s">
        <v>909</v>
      </c>
      <c r="H413" s="354">
        <v>2</v>
      </c>
      <c r="L413" s="351"/>
      <c r="M413" s="409"/>
      <c r="N413" s="410"/>
      <c r="O413" s="410"/>
      <c r="P413" s="410"/>
      <c r="Q413" s="410"/>
      <c r="R413" s="410"/>
      <c r="S413" s="410"/>
      <c r="T413" s="411"/>
      <c r="AT413" s="352" t="s">
        <v>171</v>
      </c>
      <c r="AU413" s="352" t="s">
        <v>90</v>
      </c>
      <c r="AV413" s="350" t="s">
        <v>90</v>
      </c>
      <c r="AW413" s="350" t="s">
        <v>42</v>
      </c>
      <c r="AX413" s="350" t="s">
        <v>82</v>
      </c>
      <c r="AY413" s="352" t="s">
        <v>163</v>
      </c>
    </row>
    <row r="414" spans="2:51" s="355" customFormat="1" ht="13.5">
      <c r="B414" s="356"/>
      <c r="D414" s="346" t="s">
        <v>171</v>
      </c>
      <c r="E414" s="357" t="s">
        <v>5</v>
      </c>
      <c r="F414" s="358" t="s">
        <v>653</v>
      </c>
      <c r="H414" s="359">
        <v>2</v>
      </c>
      <c r="L414" s="356"/>
      <c r="M414" s="412"/>
      <c r="N414" s="413"/>
      <c r="O414" s="413"/>
      <c r="P414" s="413"/>
      <c r="Q414" s="413"/>
      <c r="R414" s="413"/>
      <c r="S414" s="413"/>
      <c r="T414" s="414"/>
      <c r="AT414" s="357" t="s">
        <v>171</v>
      </c>
      <c r="AU414" s="357" t="s">
        <v>90</v>
      </c>
      <c r="AV414" s="355" t="s">
        <v>93</v>
      </c>
      <c r="AW414" s="355" t="s">
        <v>42</v>
      </c>
      <c r="AX414" s="355" t="s">
        <v>82</v>
      </c>
      <c r="AY414" s="357" t="s">
        <v>163</v>
      </c>
    </row>
    <row r="415" spans="2:51" s="344" customFormat="1" ht="13.5">
      <c r="B415" s="345"/>
      <c r="D415" s="346" t="s">
        <v>171</v>
      </c>
      <c r="E415" s="347" t="s">
        <v>5</v>
      </c>
      <c r="F415" s="348" t="s">
        <v>1141</v>
      </c>
      <c r="H415" s="349" t="s">
        <v>5</v>
      </c>
      <c r="L415" s="345"/>
      <c r="M415" s="406"/>
      <c r="N415" s="407"/>
      <c r="O415" s="407"/>
      <c r="P415" s="407"/>
      <c r="Q415" s="407"/>
      <c r="R415" s="407"/>
      <c r="S415" s="407"/>
      <c r="T415" s="408"/>
      <c r="AT415" s="349" t="s">
        <v>171</v>
      </c>
      <c r="AU415" s="349" t="s">
        <v>90</v>
      </c>
      <c r="AV415" s="344" t="s">
        <v>44</v>
      </c>
      <c r="AW415" s="344" t="s">
        <v>42</v>
      </c>
      <c r="AX415" s="344" t="s">
        <v>82</v>
      </c>
      <c r="AY415" s="349" t="s">
        <v>163</v>
      </c>
    </row>
    <row r="416" spans="2:51" s="350" customFormat="1" ht="13.5">
      <c r="B416" s="351"/>
      <c r="D416" s="346" t="s">
        <v>171</v>
      </c>
      <c r="E416" s="352" t="s">
        <v>5</v>
      </c>
      <c r="F416" s="353" t="s">
        <v>909</v>
      </c>
      <c r="H416" s="354">
        <v>2</v>
      </c>
      <c r="L416" s="351"/>
      <c r="M416" s="409"/>
      <c r="N416" s="410"/>
      <c r="O416" s="410"/>
      <c r="P416" s="410"/>
      <c r="Q416" s="410"/>
      <c r="R416" s="410"/>
      <c r="S416" s="410"/>
      <c r="T416" s="411"/>
      <c r="AT416" s="352" t="s">
        <v>171</v>
      </c>
      <c r="AU416" s="352" t="s">
        <v>90</v>
      </c>
      <c r="AV416" s="350" t="s">
        <v>90</v>
      </c>
      <c r="AW416" s="350" t="s">
        <v>42</v>
      </c>
      <c r="AX416" s="350" t="s">
        <v>82</v>
      </c>
      <c r="AY416" s="352" t="s">
        <v>163</v>
      </c>
    </row>
    <row r="417" spans="2:51" s="355" customFormat="1" ht="13.5">
      <c r="B417" s="356"/>
      <c r="D417" s="346" t="s">
        <v>171</v>
      </c>
      <c r="E417" s="357" t="s">
        <v>5</v>
      </c>
      <c r="F417" s="358" t="s">
        <v>963</v>
      </c>
      <c r="H417" s="359">
        <v>2</v>
      </c>
      <c r="L417" s="356"/>
      <c r="M417" s="412"/>
      <c r="N417" s="413"/>
      <c r="O417" s="413"/>
      <c r="P417" s="413"/>
      <c r="Q417" s="413"/>
      <c r="R417" s="413"/>
      <c r="S417" s="413"/>
      <c r="T417" s="414"/>
      <c r="AT417" s="357" t="s">
        <v>171</v>
      </c>
      <c r="AU417" s="357" t="s">
        <v>90</v>
      </c>
      <c r="AV417" s="355" t="s">
        <v>93</v>
      </c>
      <c r="AW417" s="355" t="s">
        <v>42</v>
      </c>
      <c r="AX417" s="355" t="s">
        <v>82</v>
      </c>
      <c r="AY417" s="357" t="s">
        <v>163</v>
      </c>
    </row>
    <row r="418" spans="2:51" s="344" customFormat="1" ht="13.5">
      <c r="B418" s="345"/>
      <c r="D418" s="346" t="s">
        <v>171</v>
      </c>
      <c r="E418" s="347" t="s">
        <v>5</v>
      </c>
      <c r="F418" s="348" t="s">
        <v>1142</v>
      </c>
      <c r="H418" s="349" t="s">
        <v>5</v>
      </c>
      <c r="L418" s="345"/>
      <c r="M418" s="406"/>
      <c r="N418" s="407"/>
      <c r="O418" s="407"/>
      <c r="P418" s="407"/>
      <c r="Q418" s="407"/>
      <c r="R418" s="407"/>
      <c r="S418" s="407"/>
      <c r="T418" s="408"/>
      <c r="AT418" s="349" t="s">
        <v>171</v>
      </c>
      <c r="AU418" s="349" t="s">
        <v>90</v>
      </c>
      <c r="AV418" s="344" t="s">
        <v>44</v>
      </c>
      <c r="AW418" s="344" t="s">
        <v>42</v>
      </c>
      <c r="AX418" s="344" t="s">
        <v>82</v>
      </c>
      <c r="AY418" s="349" t="s">
        <v>163</v>
      </c>
    </row>
    <row r="419" spans="2:51" s="350" customFormat="1" ht="13.5">
      <c r="B419" s="351"/>
      <c r="D419" s="346" t="s">
        <v>171</v>
      </c>
      <c r="E419" s="352" t="s">
        <v>5</v>
      </c>
      <c r="F419" s="353" t="s">
        <v>909</v>
      </c>
      <c r="H419" s="354">
        <v>2</v>
      </c>
      <c r="L419" s="351"/>
      <c r="M419" s="409"/>
      <c r="N419" s="410"/>
      <c r="O419" s="410"/>
      <c r="P419" s="410"/>
      <c r="Q419" s="410"/>
      <c r="R419" s="410"/>
      <c r="S419" s="410"/>
      <c r="T419" s="411"/>
      <c r="AT419" s="352" t="s">
        <v>171</v>
      </c>
      <c r="AU419" s="352" t="s">
        <v>90</v>
      </c>
      <c r="AV419" s="350" t="s">
        <v>90</v>
      </c>
      <c r="AW419" s="350" t="s">
        <v>42</v>
      </c>
      <c r="AX419" s="350" t="s">
        <v>82</v>
      </c>
      <c r="AY419" s="352" t="s">
        <v>163</v>
      </c>
    </row>
    <row r="420" spans="2:51" s="355" customFormat="1" ht="13.5">
      <c r="B420" s="356"/>
      <c r="D420" s="346" t="s">
        <v>171</v>
      </c>
      <c r="E420" s="357" t="s">
        <v>5</v>
      </c>
      <c r="F420" s="358" t="s">
        <v>1143</v>
      </c>
      <c r="H420" s="359">
        <v>2</v>
      </c>
      <c r="L420" s="356"/>
      <c r="M420" s="412"/>
      <c r="N420" s="413"/>
      <c r="O420" s="413"/>
      <c r="P420" s="413"/>
      <c r="Q420" s="413"/>
      <c r="R420" s="413"/>
      <c r="S420" s="413"/>
      <c r="T420" s="414"/>
      <c r="AT420" s="357" t="s">
        <v>171</v>
      </c>
      <c r="AU420" s="357" t="s">
        <v>90</v>
      </c>
      <c r="AV420" s="355" t="s">
        <v>93</v>
      </c>
      <c r="AW420" s="355" t="s">
        <v>42</v>
      </c>
      <c r="AX420" s="355" t="s">
        <v>82</v>
      </c>
      <c r="AY420" s="357" t="s">
        <v>163</v>
      </c>
    </row>
    <row r="421" spans="2:51" s="360" customFormat="1" ht="13.5">
      <c r="B421" s="361"/>
      <c r="D421" s="362" t="s">
        <v>171</v>
      </c>
      <c r="E421" s="363" t="s">
        <v>5</v>
      </c>
      <c r="F421" s="364" t="s">
        <v>185</v>
      </c>
      <c r="H421" s="365">
        <v>15</v>
      </c>
      <c r="L421" s="361"/>
      <c r="M421" s="415"/>
      <c r="N421" s="416"/>
      <c r="O421" s="416"/>
      <c r="P421" s="416"/>
      <c r="Q421" s="416"/>
      <c r="R421" s="416"/>
      <c r="S421" s="416"/>
      <c r="T421" s="417"/>
      <c r="AT421" s="418" t="s">
        <v>171</v>
      </c>
      <c r="AU421" s="418" t="s">
        <v>90</v>
      </c>
      <c r="AV421" s="360" t="s">
        <v>96</v>
      </c>
      <c r="AW421" s="360" t="s">
        <v>42</v>
      </c>
      <c r="AX421" s="360" t="s">
        <v>44</v>
      </c>
      <c r="AY421" s="418" t="s">
        <v>163</v>
      </c>
    </row>
    <row r="422" spans="2:65" s="267" customFormat="1" ht="22.5" customHeight="1">
      <c r="B422" s="268"/>
      <c r="C422" s="367" t="s">
        <v>423</v>
      </c>
      <c r="D422" s="367" t="s">
        <v>256</v>
      </c>
      <c r="E422" s="368" t="s">
        <v>481</v>
      </c>
      <c r="F422" s="369" t="s">
        <v>482</v>
      </c>
      <c r="G422" s="370" t="s">
        <v>168</v>
      </c>
      <c r="H422" s="371">
        <v>15</v>
      </c>
      <c r="I422" s="137"/>
      <c r="J422" s="372">
        <f>ROUND(I422*H422,2)</f>
        <v>0</v>
      </c>
      <c r="K422" s="369" t="s">
        <v>5</v>
      </c>
      <c r="L422" s="421"/>
      <c r="M422" s="422" t="s">
        <v>5</v>
      </c>
      <c r="N422" s="423" t="s">
        <v>53</v>
      </c>
      <c r="O422" s="269"/>
      <c r="P422" s="403">
        <f>O422*H422</f>
        <v>0</v>
      </c>
      <c r="Q422" s="403">
        <v>0.0024</v>
      </c>
      <c r="R422" s="403">
        <f>Q422*H422</f>
        <v>0.036</v>
      </c>
      <c r="S422" s="403">
        <v>0</v>
      </c>
      <c r="T422" s="404">
        <f>S422*H422</f>
        <v>0</v>
      </c>
      <c r="AR422" s="386" t="s">
        <v>423</v>
      </c>
      <c r="AT422" s="386" t="s">
        <v>256</v>
      </c>
      <c r="AU422" s="386" t="s">
        <v>90</v>
      </c>
      <c r="AY422" s="386" t="s">
        <v>163</v>
      </c>
      <c r="BE422" s="405">
        <f>IF(N422="základní",J422,0)</f>
        <v>0</v>
      </c>
      <c r="BF422" s="405">
        <f>IF(N422="snížená",J422,0)</f>
        <v>0</v>
      </c>
      <c r="BG422" s="405">
        <f>IF(N422="zákl. přenesená",J422,0)</f>
        <v>0</v>
      </c>
      <c r="BH422" s="405">
        <f>IF(N422="sníž. přenesená",J422,0)</f>
        <v>0</v>
      </c>
      <c r="BI422" s="405">
        <f>IF(N422="nulová",J422,0)</f>
        <v>0</v>
      </c>
      <c r="BJ422" s="386" t="s">
        <v>44</v>
      </c>
      <c r="BK422" s="405">
        <f>ROUND(I422*H422,2)</f>
        <v>0</v>
      </c>
      <c r="BL422" s="386" t="s">
        <v>333</v>
      </c>
      <c r="BM422" s="386" t="s">
        <v>1222</v>
      </c>
    </row>
    <row r="423" spans="2:65" s="267" customFormat="1" ht="22.5" customHeight="1">
      <c r="B423" s="268"/>
      <c r="C423" s="338" t="s">
        <v>440</v>
      </c>
      <c r="D423" s="338" t="s">
        <v>165</v>
      </c>
      <c r="E423" s="339" t="s">
        <v>485</v>
      </c>
      <c r="F423" s="340" t="s">
        <v>486</v>
      </c>
      <c r="G423" s="341" t="s">
        <v>168</v>
      </c>
      <c r="H423" s="342">
        <v>10</v>
      </c>
      <c r="I423" s="107"/>
      <c r="J423" s="343">
        <f>ROUND(I423*H423,2)</f>
        <v>0</v>
      </c>
      <c r="K423" s="340" t="s">
        <v>169</v>
      </c>
      <c r="L423" s="268"/>
      <c r="M423" s="401" t="s">
        <v>5</v>
      </c>
      <c r="N423" s="402" t="s">
        <v>53</v>
      </c>
      <c r="O423" s="269"/>
      <c r="P423" s="403">
        <f>O423*H423</f>
        <v>0</v>
      </c>
      <c r="Q423" s="403">
        <v>0</v>
      </c>
      <c r="R423" s="403">
        <f>Q423*H423</f>
        <v>0</v>
      </c>
      <c r="S423" s="403">
        <v>0</v>
      </c>
      <c r="T423" s="404">
        <f>S423*H423</f>
        <v>0</v>
      </c>
      <c r="AR423" s="386" t="s">
        <v>333</v>
      </c>
      <c r="AT423" s="386" t="s">
        <v>165</v>
      </c>
      <c r="AU423" s="386" t="s">
        <v>90</v>
      </c>
      <c r="AY423" s="386" t="s">
        <v>163</v>
      </c>
      <c r="BE423" s="405">
        <f>IF(N423="základní",J423,0)</f>
        <v>0</v>
      </c>
      <c r="BF423" s="405">
        <f>IF(N423="snížená",J423,0)</f>
        <v>0</v>
      </c>
      <c r="BG423" s="405">
        <f>IF(N423="zákl. přenesená",J423,0)</f>
        <v>0</v>
      </c>
      <c r="BH423" s="405">
        <f>IF(N423="sníž. přenesená",J423,0)</f>
        <v>0</v>
      </c>
      <c r="BI423" s="405">
        <f>IF(N423="nulová",J423,0)</f>
        <v>0</v>
      </c>
      <c r="BJ423" s="386" t="s">
        <v>44</v>
      </c>
      <c r="BK423" s="405">
        <f>ROUND(I423*H423,2)</f>
        <v>0</v>
      </c>
      <c r="BL423" s="386" t="s">
        <v>333</v>
      </c>
      <c r="BM423" s="386" t="s">
        <v>1223</v>
      </c>
    </row>
    <row r="424" spans="2:47" s="267" customFormat="1" ht="148.5">
      <c r="B424" s="268"/>
      <c r="D424" s="346" t="s">
        <v>190</v>
      </c>
      <c r="F424" s="366" t="s">
        <v>418</v>
      </c>
      <c r="L424" s="268"/>
      <c r="M424" s="419"/>
      <c r="N424" s="269"/>
      <c r="O424" s="269"/>
      <c r="P424" s="269"/>
      <c r="Q424" s="269"/>
      <c r="R424" s="269"/>
      <c r="S424" s="269"/>
      <c r="T424" s="420"/>
      <c r="AT424" s="386" t="s">
        <v>190</v>
      </c>
      <c r="AU424" s="386" t="s">
        <v>90</v>
      </c>
    </row>
    <row r="425" spans="2:51" s="344" customFormat="1" ht="13.5">
      <c r="B425" s="345"/>
      <c r="D425" s="346" t="s">
        <v>171</v>
      </c>
      <c r="E425" s="347" t="s">
        <v>5</v>
      </c>
      <c r="F425" s="348" t="s">
        <v>172</v>
      </c>
      <c r="H425" s="349" t="s">
        <v>5</v>
      </c>
      <c r="L425" s="345"/>
      <c r="M425" s="406"/>
      <c r="N425" s="407"/>
      <c r="O425" s="407"/>
      <c r="P425" s="407"/>
      <c r="Q425" s="407"/>
      <c r="R425" s="407"/>
      <c r="S425" s="407"/>
      <c r="T425" s="408"/>
      <c r="AT425" s="349" t="s">
        <v>171</v>
      </c>
      <c r="AU425" s="349" t="s">
        <v>90</v>
      </c>
      <c r="AV425" s="344" t="s">
        <v>44</v>
      </c>
      <c r="AW425" s="344" t="s">
        <v>42</v>
      </c>
      <c r="AX425" s="344" t="s">
        <v>82</v>
      </c>
      <c r="AY425" s="349" t="s">
        <v>163</v>
      </c>
    </row>
    <row r="426" spans="2:51" s="344" customFormat="1" ht="13.5">
      <c r="B426" s="345"/>
      <c r="D426" s="346" t="s">
        <v>171</v>
      </c>
      <c r="E426" s="347" t="s">
        <v>5</v>
      </c>
      <c r="F426" s="348" t="s">
        <v>1138</v>
      </c>
      <c r="H426" s="349" t="s">
        <v>5</v>
      </c>
      <c r="L426" s="345"/>
      <c r="M426" s="406"/>
      <c r="N426" s="407"/>
      <c r="O426" s="407"/>
      <c r="P426" s="407"/>
      <c r="Q426" s="407"/>
      <c r="R426" s="407"/>
      <c r="S426" s="407"/>
      <c r="T426" s="408"/>
      <c r="AT426" s="349" t="s">
        <v>171</v>
      </c>
      <c r="AU426" s="349" t="s">
        <v>90</v>
      </c>
      <c r="AV426" s="344" t="s">
        <v>44</v>
      </c>
      <c r="AW426" s="344" t="s">
        <v>42</v>
      </c>
      <c r="AX426" s="344" t="s">
        <v>82</v>
      </c>
      <c r="AY426" s="349" t="s">
        <v>163</v>
      </c>
    </row>
    <row r="427" spans="2:51" s="350" customFormat="1" ht="13.5">
      <c r="B427" s="351"/>
      <c r="D427" s="346" t="s">
        <v>171</v>
      </c>
      <c r="E427" s="352" t="s">
        <v>5</v>
      </c>
      <c r="F427" s="353" t="s">
        <v>270</v>
      </c>
      <c r="H427" s="354">
        <v>4</v>
      </c>
      <c r="L427" s="351"/>
      <c r="M427" s="409"/>
      <c r="N427" s="410"/>
      <c r="O427" s="410"/>
      <c r="P427" s="410"/>
      <c r="Q427" s="410"/>
      <c r="R427" s="410"/>
      <c r="S427" s="410"/>
      <c r="T427" s="411"/>
      <c r="AT427" s="352" t="s">
        <v>171</v>
      </c>
      <c r="AU427" s="352" t="s">
        <v>90</v>
      </c>
      <c r="AV427" s="350" t="s">
        <v>90</v>
      </c>
      <c r="AW427" s="350" t="s">
        <v>42</v>
      </c>
      <c r="AX427" s="350" t="s">
        <v>82</v>
      </c>
      <c r="AY427" s="352" t="s">
        <v>163</v>
      </c>
    </row>
    <row r="428" spans="2:51" s="355" customFormat="1" ht="13.5">
      <c r="B428" s="356"/>
      <c r="D428" s="346" t="s">
        <v>171</v>
      </c>
      <c r="E428" s="357" t="s">
        <v>5</v>
      </c>
      <c r="F428" s="358" t="s">
        <v>176</v>
      </c>
      <c r="H428" s="359">
        <v>4</v>
      </c>
      <c r="L428" s="356"/>
      <c r="M428" s="412"/>
      <c r="N428" s="413"/>
      <c r="O428" s="413"/>
      <c r="P428" s="413"/>
      <c r="Q428" s="413"/>
      <c r="R428" s="413"/>
      <c r="S428" s="413"/>
      <c r="T428" s="414"/>
      <c r="AT428" s="357" t="s">
        <v>171</v>
      </c>
      <c r="AU428" s="357" t="s">
        <v>90</v>
      </c>
      <c r="AV428" s="355" t="s">
        <v>93</v>
      </c>
      <c r="AW428" s="355" t="s">
        <v>42</v>
      </c>
      <c r="AX428" s="355" t="s">
        <v>82</v>
      </c>
      <c r="AY428" s="357" t="s">
        <v>163</v>
      </c>
    </row>
    <row r="429" spans="2:51" s="344" customFormat="1" ht="13.5">
      <c r="B429" s="345"/>
      <c r="D429" s="346" t="s">
        <v>171</v>
      </c>
      <c r="E429" s="347" t="s">
        <v>5</v>
      </c>
      <c r="F429" s="348" t="s">
        <v>253</v>
      </c>
      <c r="H429" s="349" t="s">
        <v>5</v>
      </c>
      <c r="L429" s="345"/>
      <c r="M429" s="406"/>
      <c r="N429" s="407"/>
      <c r="O429" s="407"/>
      <c r="P429" s="407"/>
      <c r="Q429" s="407"/>
      <c r="R429" s="407"/>
      <c r="S429" s="407"/>
      <c r="T429" s="408"/>
      <c r="AT429" s="349" t="s">
        <v>171</v>
      </c>
      <c r="AU429" s="349" t="s">
        <v>90</v>
      </c>
      <c r="AV429" s="344" t="s">
        <v>44</v>
      </c>
      <c r="AW429" s="344" t="s">
        <v>42</v>
      </c>
      <c r="AX429" s="344" t="s">
        <v>82</v>
      </c>
      <c r="AY429" s="349" t="s">
        <v>163</v>
      </c>
    </row>
    <row r="430" spans="2:51" s="350" customFormat="1" ht="13.5">
      <c r="B430" s="351"/>
      <c r="D430" s="346" t="s">
        <v>171</v>
      </c>
      <c r="E430" s="352" t="s">
        <v>5</v>
      </c>
      <c r="F430" s="353" t="s">
        <v>252</v>
      </c>
      <c r="H430" s="354">
        <v>1</v>
      </c>
      <c r="L430" s="351"/>
      <c r="M430" s="409"/>
      <c r="N430" s="410"/>
      <c r="O430" s="410"/>
      <c r="P430" s="410"/>
      <c r="Q430" s="410"/>
      <c r="R430" s="410"/>
      <c r="S430" s="410"/>
      <c r="T430" s="411"/>
      <c r="AT430" s="352" t="s">
        <v>171</v>
      </c>
      <c r="AU430" s="352" t="s">
        <v>90</v>
      </c>
      <c r="AV430" s="350" t="s">
        <v>90</v>
      </c>
      <c r="AW430" s="350" t="s">
        <v>42</v>
      </c>
      <c r="AX430" s="350" t="s">
        <v>82</v>
      </c>
      <c r="AY430" s="352" t="s">
        <v>163</v>
      </c>
    </row>
    <row r="431" spans="2:51" s="355" customFormat="1" ht="13.5">
      <c r="B431" s="356"/>
      <c r="D431" s="346" t="s">
        <v>171</v>
      </c>
      <c r="E431" s="357" t="s">
        <v>5</v>
      </c>
      <c r="F431" s="358" t="s">
        <v>179</v>
      </c>
      <c r="H431" s="359">
        <v>1</v>
      </c>
      <c r="L431" s="356"/>
      <c r="M431" s="412"/>
      <c r="N431" s="413"/>
      <c r="O431" s="413"/>
      <c r="P431" s="413"/>
      <c r="Q431" s="413"/>
      <c r="R431" s="413"/>
      <c r="S431" s="413"/>
      <c r="T431" s="414"/>
      <c r="AT431" s="357" t="s">
        <v>171</v>
      </c>
      <c r="AU431" s="357" t="s">
        <v>90</v>
      </c>
      <c r="AV431" s="355" t="s">
        <v>93</v>
      </c>
      <c r="AW431" s="355" t="s">
        <v>42</v>
      </c>
      <c r="AX431" s="355" t="s">
        <v>82</v>
      </c>
      <c r="AY431" s="357" t="s">
        <v>163</v>
      </c>
    </row>
    <row r="432" spans="2:51" s="344" customFormat="1" ht="13.5">
      <c r="B432" s="345"/>
      <c r="D432" s="346" t="s">
        <v>171</v>
      </c>
      <c r="E432" s="347" t="s">
        <v>5</v>
      </c>
      <c r="F432" s="348" t="s">
        <v>1139</v>
      </c>
      <c r="H432" s="349" t="s">
        <v>5</v>
      </c>
      <c r="L432" s="345"/>
      <c r="M432" s="406"/>
      <c r="N432" s="407"/>
      <c r="O432" s="407"/>
      <c r="P432" s="407"/>
      <c r="Q432" s="407"/>
      <c r="R432" s="407"/>
      <c r="S432" s="407"/>
      <c r="T432" s="408"/>
      <c r="AT432" s="349" t="s">
        <v>171</v>
      </c>
      <c r="AU432" s="349" t="s">
        <v>90</v>
      </c>
      <c r="AV432" s="344" t="s">
        <v>44</v>
      </c>
      <c r="AW432" s="344" t="s">
        <v>42</v>
      </c>
      <c r="AX432" s="344" t="s">
        <v>82</v>
      </c>
      <c r="AY432" s="349" t="s">
        <v>163</v>
      </c>
    </row>
    <row r="433" spans="2:51" s="350" customFormat="1" ht="13.5">
      <c r="B433" s="351"/>
      <c r="D433" s="346" t="s">
        <v>171</v>
      </c>
      <c r="E433" s="352" t="s">
        <v>5</v>
      </c>
      <c r="F433" s="353" t="s">
        <v>274</v>
      </c>
      <c r="H433" s="354">
        <v>2</v>
      </c>
      <c r="L433" s="351"/>
      <c r="M433" s="409"/>
      <c r="N433" s="410"/>
      <c r="O433" s="410"/>
      <c r="P433" s="410"/>
      <c r="Q433" s="410"/>
      <c r="R433" s="410"/>
      <c r="S433" s="410"/>
      <c r="T433" s="411"/>
      <c r="AT433" s="352" t="s">
        <v>171</v>
      </c>
      <c r="AU433" s="352" t="s">
        <v>90</v>
      </c>
      <c r="AV433" s="350" t="s">
        <v>90</v>
      </c>
      <c r="AW433" s="350" t="s">
        <v>42</v>
      </c>
      <c r="AX433" s="350" t="s">
        <v>82</v>
      </c>
      <c r="AY433" s="352" t="s">
        <v>163</v>
      </c>
    </row>
    <row r="434" spans="2:51" s="355" customFormat="1" ht="13.5">
      <c r="B434" s="356"/>
      <c r="D434" s="346" t="s">
        <v>171</v>
      </c>
      <c r="E434" s="357" t="s">
        <v>5</v>
      </c>
      <c r="F434" s="358" t="s">
        <v>181</v>
      </c>
      <c r="H434" s="359">
        <v>2</v>
      </c>
      <c r="L434" s="356"/>
      <c r="M434" s="412"/>
      <c r="N434" s="413"/>
      <c r="O434" s="413"/>
      <c r="P434" s="413"/>
      <c r="Q434" s="413"/>
      <c r="R434" s="413"/>
      <c r="S434" s="413"/>
      <c r="T434" s="414"/>
      <c r="AT434" s="357" t="s">
        <v>171</v>
      </c>
      <c r="AU434" s="357" t="s">
        <v>90</v>
      </c>
      <c r="AV434" s="355" t="s">
        <v>93</v>
      </c>
      <c r="AW434" s="355" t="s">
        <v>42</v>
      </c>
      <c r="AX434" s="355" t="s">
        <v>82</v>
      </c>
      <c r="AY434" s="357" t="s">
        <v>163</v>
      </c>
    </row>
    <row r="435" spans="2:51" s="344" customFormat="1" ht="13.5">
      <c r="B435" s="345"/>
      <c r="D435" s="346" t="s">
        <v>171</v>
      </c>
      <c r="E435" s="347" t="s">
        <v>5</v>
      </c>
      <c r="F435" s="348" t="s">
        <v>1140</v>
      </c>
      <c r="H435" s="349" t="s">
        <v>5</v>
      </c>
      <c r="L435" s="345"/>
      <c r="M435" s="406"/>
      <c r="N435" s="407"/>
      <c r="O435" s="407"/>
      <c r="P435" s="407"/>
      <c r="Q435" s="407"/>
      <c r="R435" s="407"/>
      <c r="S435" s="407"/>
      <c r="T435" s="408"/>
      <c r="AT435" s="349" t="s">
        <v>171</v>
      </c>
      <c r="AU435" s="349" t="s">
        <v>90</v>
      </c>
      <c r="AV435" s="344" t="s">
        <v>44</v>
      </c>
      <c r="AW435" s="344" t="s">
        <v>42</v>
      </c>
      <c r="AX435" s="344" t="s">
        <v>82</v>
      </c>
      <c r="AY435" s="349" t="s">
        <v>163</v>
      </c>
    </row>
    <row r="436" spans="2:51" s="350" customFormat="1" ht="13.5">
      <c r="B436" s="351"/>
      <c r="D436" s="346" t="s">
        <v>171</v>
      </c>
      <c r="E436" s="352" t="s">
        <v>5</v>
      </c>
      <c r="F436" s="353" t="s">
        <v>252</v>
      </c>
      <c r="H436" s="354">
        <v>1</v>
      </c>
      <c r="L436" s="351"/>
      <c r="M436" s="409"/>
      <c r="N436" s="410"/>
      <c r="O436" s="410"/>
      <c r="P436" s="410"/>
      <c r="Q436" s="410"/>
      <c r="R436" s="410"/>
      <c r="S436" s="410"/>
      <c r="T436" s="411"/>
      <c r="AT436" s="352" t="s">
        <v>171</v>
      </c>
      <c r="AU436" s="352" t="s">
        <v>90</v>
      </c>
      <c r="AV436" s="350" t="s">
        <v>90</v>
      </c>
      <c r="AW436" s="350" t="s">
        <v>42</v>
      </c>
      <c r="AX436" s="350" t="s">
        <v>82</v>
      </c>
      <c r="AY436" s="352" t="s">
        <v>163</v>
      </c>
    </row>
    <row r="437" spans="2:51" s="355" customFormat="1" ht="13.5">
      <c r="B437" s="356"/>
      <c r="D437" s="346" t="s">
        <v>171</v>
      </c>
      <c r="E437" s="357" t="s">
        <v>5</v>
      </c>
      <c r="F437" s="358" t="s">
        <v>653</v>
      </c>
      <c r="H437" s="359">
        <v>1</v>
      </c>
      <c r="L437" s="356"/>
      <c r="M437" s="412"/>
      <c r="N437" s="413"/>
      <c r="O437" s="413"/>
      <c r="P437" s="413"/>
      <c r="Q437" s="413"/>
      <c r="R437" s="413"/>
      <c r="S437" s="413"/>
      <c r="T437" s="414"/>
      <c r="AT437" s="357" t="s">
        <v>171</v>
      </c>
      <c r="AU437" s="357" t="s">
        <v>90</v>
      </c>
      <c r="AV437" s="355" t="s">
        <v>93</v>
      </c>
      <c r="AW437" s="355" t="s">
        <v>42</v>
      </c>
      <c r="AX437" s="355" t="s">
        <v>82</v>
      </c>
      <c r="AY437" s="357" t="s">
        <v>163</v>
      </c>
    </row>
    <row r="438" spans="2:51" s="344" customFormat="1" ht="13.5">
      <c r="B438" s="345"/>
      <c r="D438" s="346" t="s">
        <v>171</v>
      </c>
      <c r="E438" s="347" t="s">
        <v>5</v>
      </c>
      <c r="F438" s="348" t="s">
        <v>1141</v>
      </c>
      <c r="H438" s="349" t="s">
        <v>5</v>
      </c>
      <c r="L438" s="345"/>
      <c r="M438" s="406"/>
      <c r="N438" s="407"/>
      <c r="O438" s="407"/>
      <c r="P438" s="407"/>
      <c r="Q438" s="407"/>
      <c r="R438" s="407"/>
      <c r="S438" s="407"/>
      <c r="T438" s="408"/>
      <c r="AT438" s="349" t="s">
        <v>171</v>
      </c>
      <c r="AU438" s="349" t="s">
        <v>90</v>
      </c>
      <c r="AV438" s="344" t="s">
        <v>44</v>
      </c>
      <c r="AW438" s="344" t="s">
        <v>42</v>
      </c>
      <c r="AX438" s="344" t="s">
        <v>82</v>
      </c>
      <c r="AY438" s="349" t="s">
        <v>163</v>
      </c>
    </row>
    <row r="439" spans="2:51" s="350" customFormat="1" ht="13.5">
      <c r="B439" s="351"/>
      <c r="D439" s="346" t="s">
        <v>171</v>
      </c>
      <c r="E439" s="352" t="s">
        <v>5</v>
      </c>
      <c r="F439" s="353" t="s">
        <v>252</v>
      </c>
      <c r="H439" s="354">
        <v>1</v>
      </c>
      <c r="L439" s="351"/>
      <c r="M439" s="409"/>
      <c r="N439" s="410"/>
      <c r="O439" s="410"/>
      <c r="P439" s="410"/>
      <c r="Q439" s="410"/>
      <c r="R439" s="410"/>
      <c r="S439" s="410"/>
      <c r="T439" s="411"/>
      <c r="AT439" s="352" t="s">
        <v>171</v>
      </c>
      <c r="AU439" s="352" t="s">
        <v>90</v>
      </c>
      <c r="AV439" s="350" t="s">
        <v>90</v>
      </c>
      <c r="AW439" s="350" t="s">
        <v>42</v>
      </c>
      <c r="AX439" s="350" t="s">
        <v>82</v>
      </c>
      <c r="AY439" s="352" t="s">
        <v>163</v>
      </c>
    </row>
    <row r="440" spans="2:51" s="355" customFormat="1" ht="13.5">
      <c r="B440" s="356"/>
      <c r="D440" s="346" t="s">
        <v>171</v>
      </c>
      <c r="E440" s="357" t="s">
        <v>5</v>
      </c>
      <c r="F440" s="358" t="s">
        <v>963</v>
      </c>
      <c r="H440" s="359">
        <v>1</v>
      </c>
      <c r="L440" s="356"/>
      <c r="M440" s="412"/>
      <c r="N440" s="413"/>
      <c r="O440" s="413"/>
      <c r="P440" s="413"/>
      <c r="Q440" s="413"/>
      <c r="R440" s="413"/>
      <c r="S440" s="413"/>
      <c r="T440" s="414"/>
      <c r="AT440" s="357" t="s">
        <v>171</v>
      </c>
      <c r="AU440" s="357" t="s">
        <v>90</v>
      </c>
      <c r="AV440" s="355" t="s">
        <v>93</v>
      </c>
      <c r="AW440" s="355" t="s">
        <v>42</v>
      </c>
      <c r="AX440" s="355" t="s">
        <v>82</v>
      </c>
      <c r="AY440" s="357" t="s">
        <v>163</v>
      </c>
    </row>
    <row r="441" spans="2:51" s="344" customFormat="1" ht="13.5">
      <c r="B441" s="345"/>
      <c r="D441" s="346" t="s">
        <v>171</v>
      </c>
      <c r="E441" s="347" t="s">
        <v>5</v>
      </c>
      <c r="F441" s="348" t="s">
        <v>1142</v>
      </c>
      <c r="H441" s="349" t="s">
        <v>5</v>
      </c>
      <c r="L441" s="345"/>
      <c r="M441" s="406"/>
      <c r="N441" s="407"/>
      <c r="O441" s="407"/>
      <c r="P441" s="407"/>
      <c r="Q441" s="407"/>
      <c r="R441" s="407"/>
      <c r="S441" s="407"/>
      <c r="T441" s="408"/>
      <c r="AT441" s="349" t="s">
        <v>171</v>
      </c>
      <c r="AU441" s="349" t="s">
        <v>90</v>
      </c>
      <c r="AV441" s="344" t="s">
        <v>44</v>
      </c>
      <c r="AW441" s="344" t="s">
        <v>42</v>
      </c>
      <c r="AX441" s="344" t="s">
        <v>82</v>
      </c>
      <c r="AY441" s="349" t="s">
        <v>163</v>
      </c>
    </row>
    <row r="442" spans="2:51" s="350" customFormat="1" ht="13.5">
      <c r="B442" s="351"/>
      <c r="D442" s="346" t="s">
        <v>171</v>
      </c>
      <c r="E442" s="352" t="s">
        <v>5</v>
      </c>
      <c r="F442" s="353" t="s">
        <v>252</v>
      </c>
      <c r="H442" s="354">
        <v>1</v>
      </c>
      <c r="L442" s="351"/>
      <c r="M442" s="409"/>
      <c r="N442" s="410"/>
      <c r="O442" s="410"/>
      <c r="P442" s="410"/>
      <c r="Q442" s="410"/>
      <c r="R442" s="410"/>
      <c r="S442" s="410"/>
      <c r="T442" s="411"/>
      <c r="AT442" s="352" t="s">
        <v>171</v>
      </c>
      <c r="AU442" s="352" t="s">
        <v>90</v>
      </c>
      <c r="AV442" s="350" t="s">
        <v>90</v>
      </c>
      <c r="AW442" s="350" t="s">
        <v>42</v>
      </c>
      <c r="AX442" s="350" t="s">
        <v>82</v>
      </c>
      <c r="AY442" s="352" t="s">
        <v>163</v>
      </c>
    </row>
    <row r="443" spans="2:51" s="355" customFormat="1" ht="13.5">
      <c r="B443" s="356"/>
      <c r="D443" s="346" t="s">
        <v>171</v>
      </c>
      <c r="E443" s="357" t="s">
        <v>5</v>
      </c>
      <c r="F443" s="358" t="s">
        <v>1143</v>
      </c>
      <c r="H443" s="359">
        <v>1</v>
      </c>
      <c r="L443" s="356"/>
      <c r="M443" s="412"/>
      <c r="N443" s="413"/>
      <c r="O443" s="413"/>
      <c r="P443" s="413"/>
      <c r="Q443" s="413"/>
      <c r="R443" s="413"/>
      <c r="S443" s="413"/>
      <c r="T443" s="414"/>
      <c r="AT443" s="357" t="s">
        <v>171</v>
      </c>
      <c r="AU443" s="357" t="s">
        <v>90</v>
      </c>
      <c r="AV443" s="355" t="s">
        <v>93</v>
      </c>
      <c r="AW443" s="355" t="s">
        <v>42</v>
      </c>
      <c r="AX443" s="355" t="s">
        <v>82</v>
      </c>
      <c r="AY443" s="357" t="s">
        <v>163</v>
      </c>
    </row>
    <row r="444" spans="2:51" s="360" customFormat="1" ht="13.5">
      <c r="B444" s="361"/>
      <c r="D444" s="362" t="s">
        <v>171</v>
      </c>
      <c r="E444" s="363" t="s">
        <v>5</v>
      </c>
      <c r="F444" s="364" t="s">
        <v>185</v>
      </c>
      <c r="H444" s="365">
        <v>10</v>
      </c>
      <c r="L444" s="361"/>
      <c r="M444" s="415"/>
      <c r="N444" s="416"/>
      <c r="O444" s="416"/>
      <c r="P444" s="416"/>
      <c r="Q444" s="416"/>
      <c r="R444" s="416"/>
      <c r="S444" s="416"/>
      <c r="T444" s="417"/>
      <c r="AT444" s="418" t="s">
        <v>171</v>
      </c>
      <c r="AU444" s="418" t="s">
        <v>90</v>
      </c>
      <c r="AV444" s="360" t="s">
        <v>96</v>
      </c>
      <c r="AW444" s="360" t="s">
        <v>42</v>
      </c>
      <c r="AX444" s="360" t="s">
        <v>44</v>
      </c>
      <c r="AY444" s="418" t="s">
        <v>163</v>
      </c>
    </row>
    <row r="445" spans="2:65" s="267" customFormat="1" ht="22.5" customHeight="1">
      <c r="B445" s="268"/>
      <c r="C445" s="367" t="s">
        <v>457</v>
      </c>
      <c r="D445" s="367" t="s">
        <v>256</v>
      </c>
      <c r="E445" s="368" t="s">
        <v>490</v>
      </c>
      <c r="F445" s="369" t="s">
        <v>491</v>
      </c>
      <c r="G445" s="370" t="s">
        <v>168</v>
      </c>
      <c r="H445" s="371">
        <v>10</v>
      </c>
      <c r="I445" s="137"/>
      <c r="J445" s="372">
        <f>ROUND(I445*H445,2)</f>
        <v>0</v>
      </c>
      <c r="K445" s="369" t="s">
        <v>169</v>
      </c>
      <c r="L445" s="421"/>
      <c r="M445" s="422" t="s">
        <v>5</v>
      </c>
      <c r="N445" s="423" t="s">
        <v>53</v>
      </c>
      <c r="O445" s="269"/>
      <c r="P445" s="403">
        <f>O445*H445</f>
        <v>0</v>
      </c>
      <c r="Q445" s="403">
        <v>0.0012</v>
      </c>
      <c r="R445" s="403">
        <f>Q445*H445</f>
        <v>0.011999999999999999</v>
      </c>
      <c r="S445" s="403">
        <v>0</v>
      </c>
      <c r="T445" s="404">
        <f>S445*H445</f>
        <v>0</v>
      </c>
      <c r="AR445" s="386" t="s">
        <v>423</v>
      </c>
      <c r="AT445" s="386" t="s">
        <v>256</v>
      </c>
      <c r="AU445" s="386" t="s">
        <v>90</v>
      </c>
      <c r="AY445" s="386" t="s">
        <v>163</v>
      </c>
      <c r="BE445" s="405">
        <f>IF(N445="základní",J445,0)</f>
        <v>0</v>
      </c>
      <c r="BF445" s="405">
        <f>IF(N445="snížená",J445,0)</f>
        <v>0</v>
      </c>
      <c r="BG445" s="405">
        <f>IF(N445="zákl. přenesená",J445,0)</f>
        <v>0</v>
      </c>
      <c r="BH445" s="405">
        <f>IF(N445="sníž. přenesená",J445,0)</f>
        <v>0</v>
      </c>
      <c r="BI445" s="405">
        <f>IF(N445="nulová",J445,0)</f>
        <v>0</v>
      </c>
      <c r="BJ445" s="386" t="s">
        <v>44</v>
      </c>
      <c r="BK445" s="405">
        <f>ROUND(I445*H445,2)</f>
        <v>0</v>
      </c>
      <c r="BL445" s="386" t="s">
        <v>333</v>
      </c>
      <c r="BM445" s="386" t="s">
        <v>1224</v>
      </c>
    </row>
    <row r="446" spans="2:47" s="267" customFormat="1" ht="27">
      <c r="B446" s="268"/>
      <c r="D446" s="362" t="s">
        <v>493</v>
      </c>
      <c r="F446" s="376" t="s">
        <v>494</v>
      </c>
      <c r="L446" s="268"/>
      <c r="M446" s="419"/>
      <c r="N446" s="269"/>
      <c r="O446" s="269"/>
      <c r="P446" s="269"/>
      <c r="Q446" s="269"/>
      <c r="R446" s="269"/>
      <c r="S446" s="269"/>
      <c r="T446" s="420"/>
      <c r="AT446" s="386" t="s">
        <v>493</v>
      </c>
      <c r="AU446" s="386" t="s">
        <v>90</v>
      </c>
    </row>
    <row r="447" spans="2:65" s="267" customFormat="1" ht="31.5" customHeight="1">
      <c r="B447" s="268"/>
      <c r="C447" s="338" t="s">
        <v>461</v>
      </c>
      <c r="D447" s="338" t="s">
        <v>165</v>
      </c>
      <c r="E447" s="339" t="s">
        <v>496</v>
      </c>
      <c r="F447" s="340" t="s">
        <v>497</v>
      </c>
      <c r="G447" s="341" t="s">
        <v>369</v>
      </c>
      <c r="H447" s="342">
        <v>0.417</v>
      </c>
      <c r="I447" s="107"/>
      <c r="J447" s="343">
        <f>ROUND(I447*H447,2)</f>
        <v>0</v>
      </c>
      <c r="K447" s="340" t="s">
        <v>169</v>
      </c>
      <c r="L447" s="268"/>
      <c r="M447" s="401" t="s">
        <v>5</v>
      </c>
      <c r="N447" s="402" t="s">
        <v>53</v>
      </c>
      <c r="O447" s="269"/>
      <c r="P447" s="403">
        <f>O447*H447</f>
        <v>0</v>
      </c>
      <c r="Q447" s="403">
        <v>0</v>
      </c>
      <c r="R447" s="403">
        <f>Q447*H447</f>
        <v>0</v>
      </c>
      <c r="S447" s="403">
        <v>0</v>
      </c>
      <c r="T447" s="404">
        <f>S447*H447</f>
        <v>0</v>
      </c>
      <c r="AR447" s="386" t="s">
        <v>333</v>
      </c>
      <c r="AT447" s="386" t="s">
        <v>165</v>
      </c>
      <c r="AU447" s="386" t="s">
        <v>90</v>
      </c>
      <c r="AY447" s="386" t="s">
        <v>163</v>
      </c>
      <c r="BE447" s="405">
        <f>IF(N447="základní",J447,0)</f>
        <v>0</v>
      </c>
      <c r="BF447" s="405">
        <f>IF(N447="snížená",J447,0)</f>
        <v>0</v>
      </c>
      <c r="BG447" s="405">
        <f>IF(N447="zákl. přenesená",J447,0)</f>
        <v>0</v>
      </c>
      <c r="BH447" s="405">
        <f>IF(N447="sníž. přenesená",J447,0)</f>
        <v>0</v>
      </c>
      <c r="BI447" s="405">
        <f>IF(N447="nulová",J447,0)</f>
        <v>0</v>
      </c>
      <c r="BJ447" s="386" t="s">
        <v>44</v>
      </c>
      <c r="BK447" s="405">
        <f>ROUND(I447*H447,2)</f>
        <v>0</v>
      </c>
      <c r="BL447" s="386" t="s">
        <v>333</v>
      </c>
      <c r="BM447" s="386" t="s">
        <v>1225</v>
      </c>
    </row>
    <row r="448" spans="2:47" s="267" customFormat="1" ht="121.5">
      <c r="B448" s="268"/>
      <c r="D448" s="362" t="s">
        <v>190</v>
      </c>
      <c r="F448" s="376" t="s">
        <v>499</v>
      </c>
      <c r="L448" s="268"/>
      <c r="M448" s="419"/>
      <c r="N448" s="269"/>
      <c r="O448" s="269"/>
      <c r="P448" s="269"/>
      <c r="Q448" s="269"/>
      <c r="R448" s="269"/>
      <c r="S448" s="269"/>
      <c r="T448" s="420"/>
      <c r="AT448" s="386" t="s">
        <v>190</v>
      </c>
      <c r="AU448" s="386" t="s">
        <v>90</v>
      </c>
    </row>
    <row r="449" spans="2:65" s="267" customFormat="1" ht="44.25" customHeight="1">
      <c r="B449" s="268"/>
      <c r="C449" s="338" t="s">
        <v>465</v>
      </c>
      <c r="D449" s="338" t="s">
        <v>165</v>
      </c>
      <c r="E449" s="339" t="s">
        <v>501</v>
      </c>
      <c r="F449" s="340" t="s">
        <v>502</v>
      </c>
      <c r="G449" s="341" t="s">
        <v>369</v>
      </c>
      <c r="H449" s="342">
        <v>0.417</v>
      </c>
      <c r="I449" s="107"/>
      <c r="J449" s="343">
        <f>ROUND(I449*H449,2)</f>
        <v>0</v>
      </c>
      <c r="K449" s="340" t="s">
        <v>169</v>
      </c>
      <c r="L449" s="268"/>
      <c r="M449" s="401" t="s">
        <v>5</v>
      </c>
      <c r="N449" s="402" t="s">
        <v>53</v>
      </c>
      <c r="O449" s="269"/>
      <c r="P449" s="403">
        <f>O449*H449</f>
        <v>0</v>
      </c>
      <c r="Q449" s="403">
        <v>0</v>
      </c>
      <c r="R449" s="403">
        <f>Q449*H449</f>
        <v>0</v>
      </c>
      <c r="S449" s="403">
        <v>0</v>
      </c>
      <c r="T449" s="404">
        <f>S449*H449</f>
        <v>0</v>
      </c>
      <c r="AR449" s="386" t="s">
        <v>333</v>
      </c>
      <c r="AT449" s="386" t="s">
        <v>165</v>
      </c>
      <c r="AU449" s="386" t="s">
        <v>90</v>
      </c>
      <c r="AY449" s="386" t="s">
        <v>163</v>
      </c>
      <c r="BE449" s="405">
        <f>IF(N449="základní",J449,0)</f>
        <v>0</v>
      </c>
      <c r="BF449" s="405">
        <f>IF(N449="snížená",J449,0)</f>
        <v>0</v>
      </c>
      <c r="BG449" s="405">
        <f>IF(N449="zákl. přenesená",J449,0)</f>
        <v>0</v>
      </c>
      <c r="BH449" s="405">
        <f>IF(N449="sníž. přenesená",J449,0)</f>
        <v>0</v>
      </c>
      <c r="BI449" s="405">
        <f>IF(N449="nulová",J449,0)</f>
        <v>0</v>
      </c>
      <c r="BJ449" s="386" t="s">
        <v>44</v>
      </c>
      <c r="BK449" s="405">
        <f>ROUND(I449*H449,2)</f>
        <v>0</v>
      </c>
      <c r="BL449" s="386" t="s">
        <v>333</v>
      </c>
      <c r="BM449" s="386" t="s">
        <v>1226</v>
      </c>
    </row>
    <row r="450" spans="2:47" s="267" customFormat="1" ht="121.5">
      <c r="B450" s="268"/>
      <c r="D450" s="346" t="s">
        <v>190</v>
      </c>
      <c r="F450" s="366" t="s">
        <v>499</v>
      </c>
      <c r="L450" s="268"/>
      <c r="M450" s="419"/>
      <c r="N450" s="269"/>
      <c r="O450" s="269"/>
      <c r="P450" s="269"/>
      <c r="Q450" s="269"/>
      <c r="R450" s="269"/>
      <c r="S450" s="269"/>
      <c r="T450" s="420"/>
      <c r="AT450" s="386" t="s">
        <v>190</v>
      </c>
      <c r="AU450" s="386" t="s">
        <v>90</v>
      </c>
    </row>
    <row r="451" spans="2:63" s="330" customFormat="1" ht="29.85" customHeight="1">
      <c r="B451" s="331"/>
      <c r="D451" s="335" t="s">
        <v>81</v>
      </c>
      <c r="E451" s="336" t="s">
        <v>504</v>
      </c>
      <c r="F451" s="336" t="s">
        <v>505</v>
      </c>
      <c r="J451" s="337">
        <f>BK451</f>
        <v>0</v>
      </c>
      <c r="L451" s="331"/>
      <c r="M451" s="395"/>
      <c r="N451" s="396"/>
      <c r="O451" s="396"/>
      <c r="P451" s="397">
        <f>SUM(P452:P482)</f>
        <v>0</v>
      </c>
      <c r="Q451" s="396"/>
      <c r="R451" s="397">
        <f>SUM(R452:R482)</f>
        <v>0.035800000000000005</v>
      </c>
      <c r="S451" s="396"/>
      <c r="T451" s="398">
        <f>SUM(T452:T482)</f>
        <v>0.03</v>
      </c>
      <c r="AR451" s="332" t="s">
        <v>90</v>
      </c>
      <c r="AT451" s="399" t="s">
        <v>81</v>
      </c>
      <c r="AU451" s="399" t="s">
        <v>44</v>
      </c>
      <c r="AY451" s="332" t="s">
        <v>163</v>
      </c>
      <c r="BK451" s="400">
        <f>SUM(BK452:BK482)</f>
        <v>0</v>
      </c>
    </row>
    <row r="452" spans="2:65" s="267" customFormat="1" ht="31.5" customHeight="1">
      <c r="B452" s="268"/>
      <c r="C452" s="338" t="s">
        <v>469</v>
      </c>
      <c r="D452" s="338" t="s">
        <v>165</v>
      </c>
      <c r="E452" s="339" t="s">
        <v>507</v>
      </c>
      <c r="F452" s="340" t="s">
        <v>508</v>
      </c>
      <c r="G452" s="341" t="s">
        <v>168</v>
      </c>
      <c r="H452" s="342">
        <v>10</v>
      </c>
      <c r="I452" s="107"/>
      <c r="J452" s="343">
        <f>ROUND(I452*H452,2)</f>
        <v>0</v>
      </c>
      <c r="K452" s="340" t="s">
        <v>169</v>
      </c>
      <c r="L452" s="268"/>
      <c r="M452" s="401" t="s">
        <v>5</v>
      </c>
      <c r="N452" s="402" t="s">
        <v>53</v>
      </c>
      <c r="O452" s="269"/>
      <c r="P452" s="403">
        <f>O452*H452</f>
        <v>0</v>
      </c>
      <c r="Q452" s="403">
        <v>0.00035</v>
      </c>
      <c r="R452" s="403">
        <f>Q452*H452</f>
        <v>0.0035</v>
      </c>
      <c r="S452" s="403">
        <v>0.003</v>
      </c>
      <c r="T452" s="404">
        <f>S452*H452</f>
        <v>0.03</v>
      </c>
      <c r="AR452" s="386" t="s">
        <v>333</v>
      </c>
      <c r="AT452" s="386" t="s">
        <v>165</v>
      </c>
      <c r="AU452" s="386" t="s">
        <v>90</v>
      </c>
      <c r="AY452" s="386" t="s">
        <v>163</v>
      </c>
      <c r="BE452" s="405">
        <f>IF(N452="základní",J452,0)</f>
        <v>0</v>
      </c>
      <c r="BF452" s="405">
        <f>IF(N452="snížená",J452,0)</f>
        <v>0</v>
      </c>
      <c r="BG452" s="405">
        <f>IF(N452="zákl. přenesená",J452,0)</f>
        <v>0</v>
      </c>
      <c r="BH452" s="405">
        <f>IF(N452="sníž. přenesená",J452,0)</f>
        <v>0</v>
      </c>
      <c r="BI452" s="405">
        <f>IF(N452="nulová",J452,0)</f>
        <v>0</v>
      </c>
      <c r="BJ452" s="386" t="s">
        <v>44</v>
      </c>
      <c r="BK452" s="405">
        <f>ROUND(I452*H452,2)</f>
        <v>0</v>
      </c>
      <c r="BL452" s="386" t="s">
        <v>333</v>
      </c>
      <c r="BM452" s="386" t="s">
        <v>1227</v>
      </c>
    </row>
    <row r="453" spans="2:47" s="267" customFormat="1" ht="27">
      <c r="B453" s="268"/>
      <c r="D453" s="346" t="s">
        <v>190</v>
      </c>
      <c r="F453" s="366" t="s">
        <v>510</v>
      </c>
      <c r="L453" s="268"/>
      <c r="M453" s="419"/>
      <c r="N453" s="269"/>
      <c r="O453" s="269"/>
      <c r="P453" s="269"/>
      <c r="Q453" s="269"/>
      <c r="R453" s="269"/>
      <c r="S453" s="269"/>
      <c r="T453" s="420"/>
      <c r="AT453" s="386" t="s">
        <v>190</v>
      </c>
      <c r="AU453" s="386" t="s">
        <v>90</v>
      </c>
    </row>
    <row r="454" spans="2:51" s="344" customFormat="1" ht="13.5">
      <c r="B454" s="345"/>
      <c r="D454" s="346" t="s">
        <v>171</v>
      </c>
      <c r="E454" s="347" t="s">
        <v>5</v>
      </c>
      <c r="F454" s="348" t="s">
        <v>172</v>
      </c>
      <c r="H454" s="349" t="s">
        <v>5</v>
      </c>
      <c r="L454" s="345"/>
      <c r="M454" s="406"/>
      <c r="N454" s="407"/>
      <c r="O454" s="407"/>
      <c r="P454" s="407"/>
      <c r="Q454" s="407"/>
      <c r="R454" s="407"/>
      <c r="S454" s="407"/>
      <c r="T454" s="408"/>
      <c r="AT454" s="349" t="s">
        <v>171</v>
      </c>
      <c r="AU454" s="349" t="s">
        <v>90</v>
      </c>
      <c r="AV454" s="344" t="s">
        <v>44</v>
      </c>
      <c r="AW454" s="344" t="s">
        <v>42</v>
      </c>
      <c r="AX454" s="344" t="s">
        <v>82</v>
      </c>
      <c r="AY454" s="349" t="s">
        <v>163</v>
      </c>
    </row>
    <row r="455" spans="2:51" s="344" customFormat="1" ht="13.5">
      <c r="B455" s="345"/>
      <c r="D455" s="346" t="s">
        <v>171</v>
      </c>
      <c r="E455" s="347" t="s">
        <v>5</v>
      </c>
      <c r="F455" s="348" t="s">
        <v>511</v>
      </c>
      <c r="H455" s="349" t="s">
        <v>5</v>
      </c>
      <c r="L455" s="345"/>
      <c r="M455" s="406"/>
      <c r="N455" s="407"/>
      <c r="O455" s="407"/>
      <c r="P455" s="407"/>
      <c r="Q455" s="407"/>
      <c r="R455" s="407"/>
      <c r="S455" s="407"/>
      <c r="T455" s="408"/>
      <c r="AT455" s="349" t="s">
        <v>171</v>
      </c>
      <c r="AU455" s="349" t="s">
        <v>90</v>
      </c>
      <c r="AV455" s="344" t="s">
        <v>44</v>
      </c>
      <c r="AW455" s="344" t="s">
        <v>42</v>
      </c>
      <c r="AX455" s="344" t="s">
        <v>82</v>
      </c>
      <c r="AY455" s="349" t="s">
        <v>163</v>
      </c>
    </row>
    <row r="456" spans="2:51" s="344" customFormat="1" ht="13.5">
      <c r="B456" s="345"/>
      <c r="D456" s="346" t="s">
        <v>171</v>
      </c>
      <c r="E456" s="347" t="s">
        <v>5</v>
      </c>
      <c r="F456" s="348" t="s">
        <v>1138</v>
      </c>
      <c r="H456" s="349" t="s">
        <v>5</v>
      </c>
      <c r="L456" s="345"/>
      <c r="M456" s="406"/>
      <c r="N456" s="407"/>
      <c r="O456" s="407"/>
      <c r="P456" s="407"/>
      <c r="Q456" s="407"/>
      <c r="R456" s="407"/>
      <c r="S456" s="407"/>
      <c r="T456" s="408"/>
      <c r="AT456" s="349" t="s">
        <v>171</v>
      </c>
      <c r="AU456" s="349" t="s">
        <v>90</v>
      </c>
      <c r="AV456" s="344" t="s">
        <v>44</v>
      </c>
      <c r="AW456" s="344" t="s">
        <v>42</v>
      </c>
      <c r="AX456" s="344" t="s">
        <v>82</v>
      </c>
      <c r="AY456" s="349" t="s">
        <v>163</v>
      </c>
    </row>
    <row r="457" spans="2:51" s="350" customFormat="1" ht="13.5">
      <c r="B457" s="351"/>
      <c r="D457" s="346" t="s">
        <v>171</v>
      </c>
      <c r="E457" s="352" t="s">
        <v>5</v>
      </c>
      <c r="F457" s="353" t="s">
        <v>270</v>
      </c>
      <c r="H457" s="354">
        <v>4</v>
      </c>
      <c r="L457" s="351"/>
      <c r="M457" s="409"/>
      <c r="N457" s="410"/>
      <c r="O457" s="410"/>
      <c r="P457" s="410"/>
      <c r="Q457" s="410"/>
      <c r="R457" s="410"/>
      <c r="S457" s="410"/>
      <c r="T457" s="411"/>
      <c r="AT457" s="352" t="s">
        <v>171</v>
      </c>
      <c r="AU457" s="352" t="s">
        <v>90</v>
      </c>
      <c r="AV457" s="350" t="s">
        <v>90</v>
      </c>
      <c r="AW457" s="350" t="s">
        <v>42</v>
      </c>
      <c r="AX457" s="350" t="s">
        <v>82</v>
      </c>
      <c r="AY457" s="352" t="s">
        <v>163</v>
      </c>
    </row>
    <row r="458" spans="2:51" s="355" customFormat="1" ht="13.5">
      <c r="B458" s="356"/>
      <c r="D458" s="346" t="s">
        <v>171</v>
      </c>
      <c r="E458" s="357" t="s">
        <v>5</v>
      </c>
      <c r="F458" s="358" t="s">
        <v>176</v>
      </c>
      <c r="H458" s="359">
        <v>4</v>
      </c>
      <c r="L458" s="356"/>
      <c r="M458" s="412"/>
      <c r="N458" s="413"/>
      <c r="O458" s="413"/>
      <c r="P458" s="413"/>
      <c r="Q458" s="413"/>
      <c r="R458" s="413"/>
      <c r="S458" s="413"/>
      <c r="T458" s="414"/>
      <c r="AT458" s="357" t="s">
        <v>171</v>
      </c>
      <c r="AU458" s="357" t="s">
        <v>90</v>
      </c>
      <c r="AV458" s="355" t="s">
        <v>93</v>
      </c>
      <c r="AW458" s="355" t="s">
        <v>42</v>
      </c>
      <c r="AX458" s="355" t="s">
        <v>82</v>
      </c>
      <c r="AY458" s="357" t="s">
        <v>163</v>
      </c>
    </row>
    <row r="459" spans="2:51" s="344" customFormat="1" ht="13.5">
      <c r="B459" s="345"/>
      <c r="D459" s="346" t="s">
        <v>171</v>
      </c>
      <c r="E459" s="347" t="s">
        <v>5</v>
      </c>
      <c r="F459" s="348" t="s">
        <v>253</v>
      </c>
      <c r="H459" s="349" t="s">
        <v>5</v>
      </c>
      <c r="L459" s="345"/>
      <c r="M459" s="406"/>
      <c r="N459" s="407"/>
      <c r="O459" s="407"/>
      <c r="P459" s="407"/>
      <c r="Q459" s="407"/>
      <c r="R459" s="407"/>
      <c r="S459" s="407"/>
      <c r="T459" s="408"/>
      <c r="AT459" s="349" t="s">
        <v>171</v>
      </c>
      <c r="AU459" s="349" t="s">
        <v>90</v>
      </c>
      <c r="AV459" s="344" t="s">
        <v>44</v>
      </c>
      <c r="AW459" s="344" t="s">
        <v>42</v>
      </c>
      <c r="AX459" s="344" t="s">
        <v>82</v>
      </c>
      <c r="AY459" s="349" t="s">
        <v>163</v>
      </c>
    </row>
    <row r="460" spans="2:51" s="350" customFormat="1" ht="13.5">
      <c r="B460" s="351"/>
      <c r="D460" s="346" t="s">
        <v>171</v>
      </c>
      <c r="E460" s="352" t="s">
        <v>5</v>
      </c>
      <c r="F460" s="353" t="s">
        <v>252</v>
      </c>
      <c r="H460" s="354">
        <v>1</v>
      </c>
      <c r="L460" s="351"/>
      <c r="M460" s="409"/>
      <c r="N460" s="410"/>
      <c r="O460" s="410"/>
      <c r="P460" s="410"/>
      <c r="Q460" s="410"/>
      <c r="R460" s="410"/>
      <c r="S460" s="410"/>
      <c r="T460" s="411"/>
      <c r="AT460" s="352" t="s">
        <v>171</v>
      </c>
      <c r="AU460" s="352" t="s">
        <v>90</v>
      </c>
      <c r="AV460" s="350" t="s">
        <v>90</v>
      </c>
      <c r="AW460" s="350" t="s">
        <v>42</v>
      </c>
      <c r="AX460" s="350" t="s">
        <v>82</v>
      </c>
      <c r="AY460" s="352" t="s">
        <v>163</v>
      </c>
    </row>
    <row r="461" spans="2:51" s="355" customFormat="1" ht="13.5">
      <c r="B461" s="356"/>
      <c r="D461" s="346" t="s">
        <v>171</v>
      </c>
      <c r="E461" s="357" t="s">
        <v>5</v>
      </c>
      <c r="F461" s="358" t="s">
        <v>179</v>
      </c>
      <c r="H461" s="359">
        <v>1</v>
      </c>
      <c r="L461" s="356"/>
      <c r="M461" s="412"/>
      <c r="N461" s="413"/>
      <c r="O461" s="413"/>
      <c r="P461" s="413"/>
      <c r="Q461" s="413"/>
      <c r="R461" s="413"/>
      <c r="S461" s="413"/>
      <c r="T461" s="414"/>
      <c r="AT461" s="357" t="s">
        <v>171</v>
      </c>
      <c r="AU461" s="357" t="s">
        <v>90</v>
      </c>
      <c r="AV461" s="355" t="s">
        <v>93</v>
      </c>
      <c r="AW461" s="355" t="s">
        <v>42</v>
      </c>
      <c r="AX461" s="355" t="s">
        <v>82</v>
      </c>
      <c r="AY461" s="357" t="s">
        <v>163</v>
      </c>
    </row>
    <row r="462" spans="2:51" s="344" customFormat="1" ht="13.5">
      <c r="B462" s="345"/>
      <c r="D462" s="346" t="s">
        <v>171</v>
      </c>
      <c r="E462" s="347" t="s">
        <v>5</v>
      </c>
      <c r="F462" s="348" t="s">
        <v>1139</v>
      </c>
      <c r="H462" s="349" t="s">
        <v>5</v>
      </c>
      <c r="L462" s="345"/>
      <c r="M462" s="406"/>
      <c r="N462" s="407"/>
      <c r="O462" s="407"/>
      <c r="P462" s="407"/>
      <c r="Q462" s="407"/>
      <c r="R462" s="407"/>
      <c r="S462" s="407"/>
      <c r="T462" s="408"/>
      <c r="AT462" s="349" t="s">
        <v>171</v>
      </c>
      <c r="AU462" s="349" t="s">
        <v>90</v>
      </c>
      <c r="AV462" s="344" t="s">
        <v>44</v>
      </c>
      <c r="AW462" s="344" t="s">
        <v>42</v>
      </c>
      <c r="AX462" s="344" t="s">
        <v>82</v>
      </c>
      <c r="AY462" s="349" t="s">
        <v>163</v>
      </c>
    </row>
    <row r="463" spans="2:51" s="350" customFormat="1" ht="13.5">
      <c r="B463" s="351"/>
      <c r="D463" s="346" t="s">
        <v>171</v>
      </c>
      <c r="E463" s="352" t="s">
        <v>5</v>
      </c>
      <c r="F463" s="353" t="s">
        <v>274</v>
      </c>
      <c r="H463" s="354">
        <v>2</v>
      </c>
      <c r="L463" s="351"/>
      <c r="M463" s="409"/>
      <c r="N463" s="410"/>
      <c r="O463" s="410"/>
      <c r="P463" s="410"/>
      <c r="Q463" s="410"/>
      <c r="R463" s="410"/>
      <c r="S463" s="410"/>
      <c r="T463" s="411"/>
      <c r="AT463" s="352" t="s">
        <v>171</v>
      </c>
      <c r="AU463" s="352" t="s">
        <v>90</v>
      </c>
      <c r="AV463" s="350" t="s">
        <v>90</v>
      </c>
      <c r="AW463" s="350" t="s">
        <v>42</v>
      </c>
      <c r="AX463" s="350" t="s">
        <v>82</v>
      </c>
      <c r="AY463" s="352" t="s">
        <v>163</v>
      </c>
    </row>
    <row r="464" spans="2:51" s="355" customFormat="1" ht="13.5">
      <c r="B464" s="356"/>
      <c r="D464" s="346" t="s">
        <v>171</v>
      </c>
      <c r="E464" s="357" t="s">
        <v>5</v>
      </c>
      <c r="F464" s="358" t="s">
        <v>181</v>
      </c>
      <c r="H464" s="359">
        <v>2</v>
      </c>
      <c r="L464" s="356"/>
      <c r="M464" s="412"/>
      <c r="N464" s="413"/>
      <c r="O464" s="413"/>
      <c r="P464" s="413"/>
      <c r="Q464" s="413"/>
      <c r="R464" s="413"/>
      <c r="S464" s="413"/>
      <c r="T464" s="414"/>
      <c r="AT464" s="357" t="s">
        <v>171</v>
      </c>
      <c r="AU464" s="357" t="s">
        <v>90</v>
      </c>
      <c r="AV464" s="355" t="s">
        <v>93</v>
      </c>
      <c r="AW464" s="355" t="s">
        <v>42</v>
      </c>
      <c r="AX464" s="355" t="s">
        <v>82</v>
      </c>
      <c r="AY464" s="357" t="s">
        <v>163</v>
      </c>
    </row>
    <row r="465" spans="2:51" s="344" customFormat="1" ht="13.5">
      <c r="B465" s="345"/>
      <c r="D465" s="346" t="s">
        <v>171</v>
      </c>
      <c r="E465" s="347" t="s">
        <v>5</v>
      </c>
      <c r="F465" s="348" t="s">
        <v>1140</v>
      </c>
      <c r="H465" s="349" t="s">
        <v>5</v>
      </c>
      <c r="L465" s="345"/>
      <c r="M465" s="406"/>
      <c r="N465" s="407"/>
      <c r="O465" s="407"/>
      <c r="P465" s="407"/>
      <c r="Q465" s="407"/>
      <c r="R465" s="407"/>
      <c r="S465" s="407"/>
      <c r="T465" s="408"/>
      <c r="AT465" s="349" t="s">
        <v>171</v>
      </c>
      <c r="AU465" s="349" t="s">
        <v>90</v>
      </c>
      <c r="AV465" s="344" t="s">
        <v>44</v>
      </c>
      <c r="AW465" s="344" t="s">
        <v>42</v>
      </c>
      <c r="AX465" s="344" t="s">
        <v>82</v>
      </c>
      <c r="AY465" s="349" t="s">
        <v>163</v>
      </c>
    </row>
    <row r="466" spans="2:51" s="350" customFormat="1" ht="13.5">
      <c r="B466" s="351"/>
      <c r="D466" s="346" t="s">
        <v>171</v>
      </c>
      <c r="E466" s="352" t="s">
        <v>5</v>
      </c>
      <c r="F466" s="353" t="s">
        <v>252</v>
      </c>
      <c r="H466" s="354">
        <v>1</v>
      </c>
      <c r="L466" s="351"/>
      <c r="M466" s="409"/>
      <c r="N466" s="410"/>
      <c r="O466" s="410"/>
      <c r="P466" s="410"/>
      <c r="Q466" s="410"/>
      <c r="R466" s="410"/>
      <c r="S466" s="410"/>
      <c r="T466" s="411"/>
      <c r="AT466" s="352" t="s">
        <v>171</v>
      </c>
      <c r="AU466" s="352" t="s">
        <v>90</v>
      </c>
      <c r="AV466" s="350" t="s">
        <v>90</v>
      </c>
      <c r="AW466" s="350" t="s">
        <v>42</v>
      </c>
      <c r="AX466" s="350" t="s">
        <v>82</v>
      </c>
      <c r="AY466" s="352" t="s">
        <v>163</v>
      </c>
    </row>
    <row r="467" spans="2:51" s="355" customFormat="1" ht="13.5">
      <c r="B467" s="356"/>
      <c r="D467" s="346" t="s">
        <v>171</v>
      </c>
      <c r="E467" s="357" t="s">
        <v>5</v>
      </c>
      <c r="F467" s="358" t="s">
        <v>653</v>
      </c>
      <c r="H467" s="359">
        <v>1</v>
      </c>
      <c r="L467" s="356"/>
      <c r="M467" s="412"/>
      <c r="N467" s="413"/>
      <c r="O467" s="413"/>
      <c r="P467" s="413"/>
      <c r="Q467" s="413"/>
      <c r="R467" s="413"/>
      <c r="S467" s="413"/>
      <c r="T467" s="414"/>
      <c r="AT467" s="357" t="s">
        <v>171</v>
      </c>
      <c r="AU467" s="357" t="s">
        <v>90</v>
      </c>
      <c r="AV467" s="355" t="s">
        <v>93</v>
      </c>
      <c r="AW467" s="355" t="s">
        <v>42</v>
      </c>
      <c r="AX467" s="355" t="s">
        <v>82</v>
      </c>
      <c r="AY467" s="357" t="s">
        <v>163</v>
      </c>
    </row>
    <row r="468" spans="2:51" s="344" customFormat="1" ht="13.5">
      <c r="B468" s="345"/>
      <c r="D468" s="346" t="s">
        <v>171</v>
      </c>
      <c r="E468" s="347" t="s">
        <v>5</v>
      </c>
      <c r="F468" s="348" t="s">
        <v>1141</v>
      </c>
      <c r="H468" s="349" t="s">
        <v>5</v>
      </c>
      <c r="L468" s="345"/>
      <c r="M468" s="406"/>
      <c r="N468" s="407"/>
      <c r="O468" s="407"/>
      <c r="P468" s="407"/>
      <c r="Q468" s="407"/>
      <c r="R468" s="407"/>
      <c r="S468" s="407"/>
      <c r="T468" s="408"/>
      <c r="AT468" s="349" t="s">
        <v>171</v>
      </c>
      <c r="AU468" s="349" t="s">
        <v>90</v>
      </c>
      <c r="AV468" s="344" t="s">
        <v>44</v>
      </c>
      <c r="AW468" s="344" t="s">
        <v>42</v>
      </c>
      <c r="AX468" s="344" t="s">
        <v>82</v>
      </c>
      <c r="AY468" s="349" t="s">
        <v>163</v>
      </c>
    </row>
    <row r="469" spans="2:51" s="350" customFormat="1" ht="13.5">
      <c r="B469" s="351"/>
      <c r="D469" s="346" t="s">
        <v>171</v>
      </c>
      <c r="E469" s="352" t="s">
        <v>5</v>
      </c>
      <c r="F469" s="353" t="s">
        <v>252</v>
      </c>
      <c r="H469" s="354">
        <v>1</v>
      </c>
      <c r="L469" s="351"/>
      <c r="M469" s="409"/>
      <c r="N469" s="410"/>
      <c r="O469" s="410"/>
      <c r="P469" s="410"/>
      <c r="Q469" s="410"/>
      <c r="R469" s="410"/>
      <c r="S469" s="410"/>
      <c r="T469" s="411"/>
      <c r="AT469" s="352" t="s">
        <v>171</v>
      </c>
      <c r="AU469" s="352" t="s">
        <v>90</v>
      </c>
      <c r="AV469" s="350" t="s">
        <v>90</v>
      </c>
      <c r="AW469" s="350" t="s">
        <v>42</v>
      </c>
      <c r="AX469" s="350" t="s">
        <v>82</v>
      </c>
      <c r="AY469" s="352" t="s">
        <v>163</v>
      </c>
    </row>
    <row r="470" spans="2:51" s="355" customFormat="1" ht="13.5">
      <c r="B470" s="356"/>
      <c r="D470" s="346" t="s">
        <v>171</v>
      </c>
      <c r="E470" s="357" t="s">
        <v>5</v>
      </c>
      <c r="F470" s="358" t="s">
        <v>963</v>
      </c>
      <c r="H470" s="359">
        <v>1</v>
      </c>
      <c r="L470" s="356"/>
      <c r="M470" s="412"/>
      <c r="N470" s="413"/>
      <c r="O470" s="413"/>
      <c r="P470" s="413"/>
      <c r="Q470" s="413"/>
      <c r="R470" s="413"/>
      <c r="S470" s="413"/>
      <c r="T470" s="414"/>
      <c r="AT470" s="357" t="s">
        <v>171</v>
      </c>
      <c r="AU470" s="357" t="s">
        <v>90</v>
      </c>
      <c r="AV470" s="355" t="s">
        <v>93</v>
      </c>
      <c r="AW470" s="355" t="s">
        <v>42</v>
      </c>
      <c r="AX470" s="355" t="s">
        <v>82</v>
      </c>
      <c r="AY470" s="357" t="s">
        <v>163</v>
      </c>
    </row>
    <row r="471" spans="2:51" s="344" customFormat="1" ht="13.5">
      <c r="B471" s="345"/>
      <c r="D471" s="346" t="s">
        <v>171</v>
      </c>
      <c r="E471" s="347" t="s">
        <v>5</v>
      </c>
      <c r="F471" s="348" t="s">
        <v>1142</v>
      </c>
      <c r="H471" s="349" t="s">
        <v>5</v>
      </c>
      <c r="L471" s="345"/>
      <c r="M471" s="406"/>
      <c r="N471" s="407"/>
      <c r="O471" s="407"/>
      <c r="P471" s="407"/>
      <c r="Q471" s="407"/>
      <c r="R471" s="407"/>
      <c r="S471" s="407"/>
      <c r="T471" s="408"/>
      <c r="AT471" s="349" t="s">
        <v>171</v>
      </c>
      <c r="AU471" s="349" t="s">
        <v>90</v>
      </c>
      <c r="AV471" s="344" t="s">
        <v>44</v>
      </c>
      <c r="AW471" s="344" t="s">
        <v>42</v>
      </c>
      <c r="AX471" s="344" t="s">
        <v>82</v>
      </c>
      <c r="AY471" s="349" t="s">
        <v>163</v>
      </c>
    </row>
    <row r="472" spans="2:51" s="350" customFormat="1" ht="13.5">
      <c r="B472" s="351"/>
      <c r="D472" s="346" t="s">
        <v>171</v>
      </c>
      <c r="E472" s="352" t="s">
        <v>5</v>
      </c>
      <c r="F472" s="353" t="s">
        <v>252</v>
      </c>
      <c r="H472" s="354">
        <v>1</v>
      </c>
      <c r="L472" s="351"/>
      <c r="M472" s="409"/>
      <c r="N472" s="410"/>
      <c r="O472" s="410"/>
      <c r="P472" s="410"/>
      <c r="Q472" s="410"/>
      <c r="R472" s="410"/>
      <c r="S472" s="410"/>
      <c r="T472" s="411"/>
      <c r="AT472" s="352" t="s">
        <v>171</v>
      </c>
      <c r="AU472" s="352" t="s">
        <v>90</v>
      </c>
      <c r="AV472" s="350" t="s">
        <v>90</v>
      </c>
      <c r="AW472" s="350" t="s">
        <v>42</v>
      </c>
      <c r="AX472" s="350" t="s">
        <v>82</v>
      </c>
      <c r="AY472" s="352" t="s">
        <v>163</v>
      </c>
    </row>
    <row r="473" spans="2:51" s="355" customFormat="1" ht="13.5">
      <c r="B473" s="356"/>
      <c r="D473" s="346" t="s">
        <v>171</v>
      </c>
      <c r="E473" s="357" t="s">
        <v>5</v>
      </c>
      <c r="F473" s="358" t="s">
        <v>1143</v>
      </c>
      <c r="H473" s="359">
        <v>1</v>
      </c>
      <c r="L473" s="356"/>
      <c r="M473" s="412"/>
      <c r="N473" s="413"/>
      <c r="O473" s="413"/>
      <c r="P473" s="413"/>
      <c r="Q473" s="413"/>
      <c r="R473" s="413"/>
      <c r="S473" s="413"/>
      <c r="T473" s="414"/>
      <c r="AT473" s="357" t="s">
        <v>171</v>
      </c>
      <c r="AU473" s="357" t="s">
        <v>90</v>
      </c>
      <c r="AV473" s="355" t="s">
        <v>93</v>
      </c>
      <c r="AW473" s="355" t="s">
        <v>42</v>
      </c>
      <c r="AX473" s="355" t="s">
        <v>82</v>
      </c>
      <c r="AY473" s="357" t="s">
        <v>163</v>
      </c>
    </row>
    <row r="474" spans="2:51" s="360" customFormat="1" ht="13.5">
      <c r="B474" s="361"/>
      <c r="D474" s="362" t="s">
        <v>171</v>
      </c>
      <c r="E474" s="363" t="s">
        <v>5</v>
      </c>
      <c r="F474" s="364" t="s">
        <v>185</v>
      </c>
      <c r="H474" s="365">
        <v>10</v>
      </c>
      <c r="L474" s="361"/>
      <c r="M474" s="415"/>
      <c r="N474" s="416"/>
      <c r="O474" s="416"/>
      <c r="P474" s="416"/>
      <c r="Q474" s="416"/>
      <c r="R474" s="416"/>
      <c r="S474" s="416"/>
      <c r="T474" s="417"/>
      <c r="AT474" s="418" t="s">
        <v>171</v>
      </c>
      <c r="AU474" s="418" t="s">
        <v>90</v>
      </c>
      <c r="AV474" s="360" t="s">
        <v>96</v>
      </c>
      <c r="AW474" s="360" t="s">
        <v>42</v>
      </c>
      <c r="AX474" s="360" t="s">
        <v>44</v>
      </c>
      <c r="AY474" s="418" t="s">
        <v>163</v>
      </c>
    </row>
    <row r="475" spans="2:65" s="267" customFormat="1" ht="31.5" customHeight="1">
      <c r="B475" s="268"/>
      <c r="C475" s="367" t="s">
        <v>473</v>
      </c>
      <c r="D475" s="367" t="s">
        <v>256</v>
      </c>
      <c r="E475" s="368" t="s">
        <v>513</v>
      </c>
      <c r="F475" s="369" t="s">
        <v>514</v>
      </c>
      <c r="G475" s="370" t="s">
        <v>188</v>
      </c>
      <c r="H475" s="371">
        <v>10</v>
      </c>
      <c r="I475" s="137"/>
      <c r="J475" s="372">
        <f>ROUND(I475*H475,2)</f>
        <v>0</v>
      </c>
      <c r="K475" s="369" t="s">
        <v>169</v>
      </c>
      <c r="L475" s="421"/>
      <c r="M475" s="422" t="s">
        <v>5</v>
      </c>
      <c r="N475" s="423" t="s">
        <v>53</v>
      </c>
      <c r="O475" s="269"/>
      <c r="P475" s="403">
        <f>O475*H475</f>
        <v>0</v>
      </c>
      <c r="Q475" s="403">
        <v>0.00315</v>
      </c>
      <c r="R475" s="403">
        <f>Q475*H475</f>
        <v>0.0315</v>
      </c>
      <c r="S475" s="403">
        <v>0</v>
      </c>
      <c r="T475" s="404">
        <f>S475*H475</f>
        <v>0</v>
      </c>
      <c r="AR475" s="386" t="s">
        <v>423</v>
      </c>
      <c r="AT475" s="386" t="s">
        <v>256</v>
      </c>
      <c r="AU475" s="386" t="s">
        <v>90</v>
      </c>
      <c r="AY475" s="386" t="s">
        <v>163</v>
      </c>
      <c r="BE475" s="405">
        <f>IF(N475="základní",J475,0)</f>
        <v>0</v>
      </c>
      <c r="BF475" s="405">
        <f>IF(N475="snížená",J475,0)</f>
        <v>0</v>
      </c>
      <c r="BG475" s="405">
        <f>IF(N475="zákl. přenesená",J475,0)</f>
        <v>0</v>
      </c>
      <c r="BH475" s="405">
        <f>IF(N475="sníž. přenesená",J475,0)</f>
        <v>0</v>
      </c>
      <c r="BI475" s="405">
        <f>IF(N475="nulová",J475,0)</f>
        <v>0</v>
      </c>
      <c r="BJ475" s="386" t="s">
        <v>44</v>
      </c>
      <c r="BK475" s="405">
        <f>ROUND(I475*H475,2)</f>
        <v>0</v>
      </c>
      <c r="BL475" s="386" t="s">
        <v>333</v>
      </c>
      <c r="BM475" s="386" t="s">
        <v>1228</v>
      </c>
    </row>
    <row r="476" spans="2:47" s="267" customFormat="1" ht="27">
      <c r="B476" s="268"/>
      <c r="D476" s="362" t="s">
        <v>493</v>
      </c>
      <c r="F476" s="376" t="s">
        <v>516</v>
      </c>
      <c r="L476" s="268"/>
      <c r="M476" s="419"/>
      <c r="N476" s="269"/>
      <c r="O476" s="269"/>
      <c r="P476" s="269"/>
      <c r="Q476" s="269"/>
      <c r="R476" s="269"/>
      <c r="S476" s="269"/>
      <c r="T476" s="420"/>
      <c r="AT476" s="386" t="s">
        <v>493</v>
      </c>
      <c r="AU476" s="386" t="s">
        <v>90</v>
      </c>
    </row>
    <row r="477" spans="2:65" s="267" customFormat="1" ht="22.5" customHeight="1">
      <c r="B477" s="268"/>
      <c r="C477" s="338" t="s">
        <v>480</v>
      </c>
      <c r="D477" s="338" t="s">
        <v>165</v>
      </c>
      <c r="E477" s="339" t="s">
        <v>518</v>
      </c>
      <c r="F477" s="340" t="s">
        <v>519</v>
      </c>
      <c r="G477" s="341" t="s">
        <v>221</v>
      </c>
      <c r="H477" s="342">
        <v>40</v>
      </c>
      <c r="I477" s="107"/>
      <c r="J477" s="343">
        <f>ROUND(I477*H477,2)</f>
        <v>0</v>
      </c>
      <c r="K477" s="340" t="s">
        <v>169</v>
      </c>
      <c r="L477" s="268"/>
      <c r="M477" s="401" t="s">
        <v>5</v>
      </c>
      <c r="N477" s="402" t="s">
        <v>53</v>
      </c>
      <c r="O477" s="269"/>
      <c r="P477" s="403">
        <f>O477*H477</f>
        <v>0</v>
      </c>
      <c r="Q477" s="403">
        <v>2E-05</v>
      </c>
      <c r="R477" s="403">
        <f>Q477*H477</f>
        <v>0.0008</v>
      </c>
      <c r="S477" s="403">
        <v>0</v>
      </c>
      <c r="T477" s="404">
        <f>S477*H477</f>
        <v>0</v>
      </c>
      <c r="AR477" s="386" t="s">
        <v>333</v>
      </c>
      <c r="AT477" s="386" t="s">
        <v>165</v>
      </c>
      <c r="AU477" s="386" t="s">
        <v>90</v>
      </c>
      <c r="AY477" s="386" t="s">
        <v>163</v>
      </c>
      <c r="BE477" s="405">
        <f>IF(N477="základní",J477,0)</f>
        <v>0</v>
      </c>
      <c r="BF477" s="405">
        <f>IF(N477="snížená",J477,0)</f>
        <v>0</v>
      </c>
      <c r="BG477" s="405">
        <f>IF(N477="zákl. přenesená",J477,0)</f>
        <v>0</v>
      </c>
      <c r="BH477" s="405">
        <f>IF(N477="sníž. přenesená",J477,0)</f>
        <v>0</v>
      </c>
      <c r="BI477" s="405">
        <f>IF(N477="nulová",J477,0)</f>
        <v>0</v>
      </c>
      <c r="BJ477" s="386" t="s">
        <v>44</v>
      </c>
      <c r="BK477" s="405">
        <f>ROUND(I477*H477,2)</f>
        <v>0</v>
      </c>
      <c r="BL477" s="386" t="s">
        <v>333</v>
      </c>
      <c r="BM477" s="386" t="s">
        <v>1229</v>
      </c>
    </row>
    <row r="478" spans="2:51" s="350" customFormat="1" ht="13.5">
      <c r="B478" s="351"/>
      <c r="D478" s="362" t="s">
        <v>171</v>
      </c>
      <c r="E478" s="379" t="s">
        <v>5</v>
      </c>
      <c r="F478" s="377" t="s">
        <v>1230</v>
      </c>
      <c r="H478" s="378">
        <v>40</v>
      </c>
      <c r="L478" s="351"/>
      <c r="M478" s="409"/>
      <c r="N478" s="410"/>
      <c r="O478" s="410"/>
      <c r="P478" s="410"/>
      <c r="Q478" s="410"/>
      <c r="R478" s="410"/>
      <c r="S478" s="410"/>
      <c r="T478" s="411"/>
      <c r="AT478" s="352" t="s">
        <v>171</v>
      </c>
      <c r="AU478" s="352" t="s">
        <v>90</v>
      </c>
      <c r="AV478" s="350" t="s">
        <v>90</v>
      </c>
      <c r="AW478" s="350" t="s">
        <v>42</v>
      </c>
      <c r="AX478" s="350" t="s">
        <v>44</v>
      </c>
      <c r="AY478" s="352" t="s">
        <v>163</v>
      </c>
    </row>
    <row r="479" spans="2:65" s="267" customFormat="1" ht="31.5" customHeight="1">
      <c r="B479" s="268"/>
      <c r="C479" s="338" t="s">
        <v>484</v>
      </c>
      <c r="D479" s="338" t="s">
        <v>165</v>
      </c>
      <c r="E479" s="339" t="s">
        <v>523</v>
      </c>
      <c r="F479" s="340" t="s">
        <v>524</v>
      </c>
      <c r="G479" s="341" t="s">
        <v>369</v>
      </c>
      <c r="H479" s="342">
        <v>0.036</v>
      </c>
      <c r="I479" s="107"/>
      <c r="J479" s="343">
        <f>ROUND(I479*H479,2)</f>
        <v>0</v>
      </c>
      <c r="K479" s="340" t="s">
        <v>169</v>
      </c>
      <c r="L479" s="268"/>
      <c r="M479" s="401" t="s">
        <v>5</v>
      </c>
      <c r="N479" s="402" t="s">
        <v>53</v>
      </c>
      <c r="O479" s="269"/>
      <c r="P479" s="403">
        <f>O479*H479</f>
        <v>0</v>
      </c>
      <c r="Q479" s="403">
        <v>0</v>
      </c>
      <c r="R479" s="403">
        <f>Q479*H479</f>
        <v>0</v>
      </c>
      <c r="S479" s="403">
        <v>0</v>
      </c>
      <c r="T479" s="404">
        <f>S479*H479</f>
        <v>0</v>
      </c>
      <c r="AR479" s="386" t="s">
        <v>333</v>
      </c>
      <c r="AT479" s="386" t="s">
        <v>165</v>
      </c>
      <c r="AU479" s="386" t="s">
        <v>90</v>
      </c>
      <c r="AY479" s="386" t="s">
        <v>163</v>
      </c>
      <c r="BE479" s="405">
        <f>IF(N479="základní",J479,0)</f>
        <v>0</v>
      </c>
      <c r="BF479" s="405">
        <f>IF(N479="snížená",J479,0)</f>
        <v>0</v>
      </c>
      <c r="BG479" s="405">
        <f>IF(N479="zákl. přenesená",J479,0)</f>
        <v>0</v>
      </c>
      <c r="BH479" s="405">
        <f>IF(N479="sníž. přenesená",J479,0)</f>
        <v>0</v>
      </c>
      <c r="BI479" s="405">
        <f>IF(N479="nulová",J479,0)</f>
        <v>0</v>
      </c>
      <c r="BJ479" s="386" t="s">
        <v>44</v>
      </c>
      <c r="BK479" s="405">
        <f>ROUND(I479*H479,2)</f>
        <v>0</v>
      </c>
      <c r="BL479" s="386" t="s">
        <v>333</v>
      </c>
      <c r="BM479" s="386" t="s">
        <v>1231</v>
      </c>
    </row>
    <row r="480" spans="2:47" s="267" customFormat="1" ht="121.5">
      <c r="B480" s="268"/>
      <c r="D480" s="362" t="s">
        <v>190</v>
      </c>
      <c r="F480" s="376" t="s">
        <v>499</v>
      </c>
      <c r="L480" s="268"/>
      <c r="M480" s="419"/>
      <c r="N480" s="269"/>
      <c r="O480" s="269"/>
      <c r="P480" s="269"/>
      <c r="Q480" s="269"/>
      <c r="R480" s="269"/>
      <c r="S480" s="269"/>
      <c r="T480" s="420"/>
      <c r="AT480" s="386" t="s">
        <v>190</v>
      </c>
      <c r="AU480" s="386" t="s">
        <v>90</v>
      </c>
    </row>
    <row r="481" spans="2:65" s="267" customFormat="1" ht="44.25" customHeight="1">
      <c r="B481" s="268"/>
      <c r="C481" s="338" t="s">
        <v>489</v>
      </c>
      <c r="D481" s="338" t="s">
        <v>165</v>
      </c>
      <c r="E481" s="339" t="s">
        <v>527</v>
      </c>
      <c r="F481" s="340" t="s">
        <v>528</v>
      </c>
      <c r="G481" s="341" t="s">
        <v>369</v>
      </c>
      <c r="H481" s="342">
        <v>0.036</v>
      </c>
      <c r="I481" s="107"/>
      <c r="J481" s="343">
        <f>ROUND(I481*H481,2)</f>
        <v>0</v>
      </c>
      <c r="K481" s="340" t="s">
        <v>169</v>
      </c>
      <c r="L481" s="268"/>
      <c r="M481" s="401" t="s">
        <v>5</v>
      </c>
      <c r="N481" s="402" t="s">
        <v>53</v>
      </c>
      <c r="O481" s="269"/>
      <c r="P481" s="403">
        <f>O481*H481</f>
        <v>0</v>
      </c>
      <c r="Q481" s="403">
        <v>0</v>
      </c>
      <c r="R481" s="403">
        <f>Q481*H481</f>
        <v>0</v>
      </c>
      <c r="S481" s="403">
        <v>0</v>
      </c>
      <c r="T481" s="404">
        <f>S481*H481</f>
        <v>0</v>
      </c>
      <c r="AR481" s="386" t="s">
        <v>333</v>
      </c>
      <c r="AT481" s="386" t="s">
        <v>165</v>
      </c>
      <c r="AU481" s="386" t="s">
        <v>90</v>
      </c>
      <c r="AY481" s="386" t="s">
        <v>163</v>
      </c>
      <c r="BE481" s="405">
        <f>IF(N481="základní",J481,0)</f>
        <v>0</v>
      </c>
      <c r="BF481" s="405">
        <f>IF(N481="snížená",J481,0)</f>
        <v>0</v>
      </c>
      <c r="BG481" s="405">
        <f>IF(N481="zákl. přenesená",J481,0)</f>
        <v>0</v>
      </c>
      <c r="BH481" s="405">
        <f>IF(N481="sníž. přenesená",J481,0)</f>
        <v>0</v>
      </c>
      <c r="BI481" s="405">
        <f>IF(N481="nulová",J481,0)</f>
        <v>0</v>
      </c>
      <c r="BJ481" s="386" t="s">
        <v>44</v>
      </c>
      <c r="BK481" s="405">
        <f>ROUND(I481*H481,2)</f>
        <v>0</v>
      </c>
      <c r="BL481" s="386" t="s">
        <v>333</v>
      </c>
      <c r="BM481" s="386" t="s">
        <v>1232</v>
      </c>
    </row>
    <row r="482" spans="2:47" s="267" customFormat="1" ht="121.5">
      <c r="B482" s="268"/>
      <c r="D482" s="346" t="s">
        <v>190</v>
      </c>
      <c r="F482" s="366" t="s">
        <v>499</v>
      </c>
      <c r="L482" s="268"/>
      <c r="M482" s="419"/>
      <c r="N482" s="269"/>
      <c r="O482" s="269"/>
      <c r="P482" s="269"/>
      <c r="Q482" s="269"/>
      <c r="R482" s="269"/>
      <c r="S482" s="269"/>
      <c r="T482" s="420"/>
      <c r="AT482" s="386" t="s">
        <v>190</v>
      </c>
      <c r="AU482" s="386" t="s">
        <v>90</v>
      </c>
    </row>
    <row r="483" spans="2:63" s="330" customFormat="1" ht="29.85" customHeight="1">
      <c r="B483" s="331"/>
      <c r="D483" s="335" t="s">
        <v>81</v>
      </c>
      <c r="E483" s="336" t="s">
        <v>530</v>
      </c>
      <c r="F483" s="336" t="s">
        <v>531</v>
      </c>
      <c r="J483" s="337">
        <f>BK483</f>
        <v>0</v>
      </c>
      <c r="L483" s="331"/>
      <c r="M483" s="395"/>
      <c r="N483" s="396"/>
      <c r="O483" s="396"/>
      <c r="P483" s="397">
        <f>SUM(P484:P563)</f>
        <v>0</v>
      </c>
      <c r="Q483" s="396"/>
      <c r="R483" s="397">
        <f>SUM(R484:R563)</f>
        <v>0.0042003200000000004</v>
      </c>
      <c r="S483" s="396"/>
      <c r="T483" s="398">
        <f>SUM(T484:T563)</f>
        <v>0</v>
      </c>
      <c r="AR483" s="332" t="s">
        <v>90</v>
      </c>
      <c r="AT483" s="399" t="s">
        <v>81</v>
      </c>
      <c r="AU483" s="399" t="s">
        <v>44</v>
      </c>
      <c r="AY483" s="332" t="s">
        <v>163</v>
      </c>
      <c r="BK483" s="400">
        <f>SUM(BK484:BK563)</f>
        <v>0</v>
      </c>
    </row>
    <row r="484" spans="2:65" s="267" customFormat="1" ht="31.5" customHeight="1">
      <c r="B484" s="268"/>
      <c r="C484" s="338" t="s">
        <v>495</v>
      </c>
      <c r="D484" s="338" t="s">
        <v>165</v>
      </c>
      <c r="E484" s="339" t="s">
        <v>533</v>
      </c>
      <c r="F484" s="340" t="s">
        <v>534</v>
      </c>
      <c r="G484" s="341" t="s">
        <v>188</v>
      </c>
      <c r="H484" s="342">
        <v>13.126</v>
      </c>
      <c r="I484" s="107"/>
      <c r="J484" s="343">
        <f>ROUND(I484*H484,2)</f>
        <v>0</v>
      </c>
      <c r="K484" s="340" t="s">
        <v>169</v>
      </c>
      <c r="L484" s="268"/>
      <c r="M484" s="401" t="s">
        <v>5</v>
      </c>
      <c r="N484" s="402" t="s">
        <v>53</v>
      </c>
      <c r="O484" s="269"/>
      <c r="P484" s="403">
        <f>O484*H484</f>
        <v>0</v>
      </c>
      <c r="Q484" s="403">
        <v>8E-05</v>
      </c>
      <c r="R484" s="403">
        <f>Q484*H484</f>
        <v>0.0010500800000000001</v>
      </c>
      <c r="S484" s="403">
        <v>0</v>
      </c>
      <c r="T484" s="404">
        <f>S484*H484</f>
        <v>0</v>
      </c>
      <c r="AR484" s="386" t="s">
        <v>333</v>
      </c>
      <c r="AT484" s="386" t="s">
        <v>165</v>
      </c>
      <c r="AU484" s="386" t="s">
        <v>90</v>
      </c>
      <c r="AY484" s="386" t="s">
        <v>163</v>
      </c>
      <c r="BE484" s="405">
        <f>IF(N484="základní",J484,0)</f>
        <v>0</v>
      </c>
      <c r="BF484" s="405">
        <f>IF(N484="snížená",J484,0)</f>
        <v>0</v>
      </c>
      <c r="BG484" s="405">
        <f>IF(N484="zákl. přenesená",J484,0)</f>
        <v>0</v>
      </c>
      <c r="BH484" s="405">
        <f>IF(N484="sníž. přenesená",J484,0)</f>
        <v>0</v>
      </c>
      <c r="BI484" s="405">
        <f>IF(N484="nulová",J484,0)</f>
        <v>0</v>
      </c>
      <c r="BJ484" s="386" t="s">
        <v>44</v>
      </c>
      <c r="BK484" s="405">
        <f>ROUND(I484*H484,2)</f>
        <v>0</v>
      </c>
      <c r="BL484" s="386" t="s">
        <v>333</v>
      </c>
      <c r="BM484" s="386" t="s">
        <v>1233</v>
      </c>
    </row>
    <row r="485" spans="2:51" s="344" customFormat="1" ht="13.5">
      <c r="B485" s="345"/>
      <c r="D485" s="346" t="s">
        <v>171</v>
      </c>
      <c r="E485" s="347" t="s">
        <v>5</v>
      </c>
      <c r="F485" s="348" t="s">
        <v>172</v>
      </c>
      <c r="H485" s="349" t="s">
        <v>5</v>
      </c>
      <c r="L485" s="345"/>
      <c r="M485" s="406"/>
      <c r="N485" s="407"/>
      <c r="O485" s="407"/>
      <c r="P485" s="407"/>
      <c r="Q485" s="407"/>
      <c r="R485" s="407"/>
      <c r="S485" s="407"/>
      <c r="T485" s="408"/>
      <c r="AT485" s="349" t="s">
        <v>171</v>
      </c>
      <c r="AU485" s="349" t="s">
        <v>90</v>
      </c>
      <c r="AV485" s="344" t="s">
        <v>44</v>
      </c>
      <c r="AW485" s="344" t="s">
        <v>42</v>
      </c>
      <c r="AX485" s="344" t="s">
        <v>82</v>
      </c>
      <c r="AY485" s="349" t="s">
        <v>163</v>
      </c>
    </row>
    <row r="486" spans="2:51" s="344" customFormat="1" ht="13.5">
      <c r="B486" s="345"/>
      <c r="D486" s="346" t="s">
        <v>171</v>
      </c>
      <c r="E486" s="347" t="s">
        <v>5</v>
      </c>
      <c r="F486" s="348" t="s">
        <v>310</v>
      </c>
      <c r="H486" s="349" t="s">
        <v>5</v>
      </c>
      <c r="L486" s="345"/>
      <c r="M486" s="406"/>
      <c r="N486" s="407"/>
      <c r="O486" s="407"/>
      <c r="P486" s="407"/>
      <c r="Q486" s="407"/>
      <c r="R486" s="407"/>
      <c r="S486" s="407"/>
      <c r="T486" s="408"/>
      <c r="AT486" s="349" t="s">
        <v>171</v>
      </c>
      <c r="AU486" s="349" t="s">
        <v>90</v>
      </c>
      <c r="AV486" s="344" t="s">
        <v>44</v>
      </c>
      <c r="AW486" s="344" t="s">
        <v>42</v>
      </c>
      <c r="AX486" s="344" t="s">
        <v>82</v>
      </c>
      <c r="AY486" s="349" t="s">
        <v>163</v>
      </c>
    </row>
    <row r="487" spans="2:51" s="350" customFormat="1" ht="13.5">
      <c r="B487" s="351"/>
      <c r="D487" s="346" t="s">
        <v>171</v>
      </c>
      <c r="E487" s="352" t="s">
        <v>5</v>
      </c>
      <c r="F487" s="353" t="s">
        <v>1186</v>
      </c>
      <c r="H487" s="354">
        <v>1.258</v>
      </c>
      <c r="L487" s="351"/>
      <c r="M487" s="409"/>
      <c r="N487" s="410"/>
      <c r="O487" s="410"/>
      <c r="P487" s="410"/>
      <c r="Q487" s="410"/>
      <c r="R487" s="410"/>
      <c r="S487" s="410"/>
      <c r="T487" s="411"/>
      <c r="AT487" s="352" t="s">
        <v>171</v>
      </c>
      <c r="AU487" s="352" t="s">
        <v>90</v>
      </c>
      <c r="AV487" s="350" t="s">
        <v>90</v>
      </c>
      <c r="AW487" s="350" t="s">
        <v>42</v>
      </c>
      <c r="AX487" s="350" t="s">
        <v>82</v>
      </c>
      <c r="AY487" s="352" t="s">
        <v>163</v>
      </c>
    </row>
    <row r="488" spans="2:51" s="350" customFormat="1" ht="13.5">
      <c r="B488" s="351"/>
      <c r="D488" s="346" t="s">
        <v>171</v>
      </c>
      <c r="E488" s="352" t="s">
        <v>5</v>
      </c>
      <c r="F488" s="353" t="s">
        <v>1187</v>
      </c>
      <c r="H488" s="354">
        <v>1.258</v>
      </c>
      <c r="L488" s="351"/>
      <c r="M488" s="409"/>
      <c r="N488" s="410"/>
      <c r="O488" s="410"/>
      <c r="P488" s="410"/>
      <c r="Q488" s="410"/>
      <c r="R488" s="410"/>
      <c r="S488" s="410"/>
      <c r="T488" s="411"/>
      <c r="AT488" s="352" t="s">
        <v>171</v>
      </c>
      <c r="AU488" s="352" t="s">
        <v>90</v>
      </c>
      <c r="AV488" s="350" t="s">
        <v>90</v>
      </c>
      <c r="AW488" s="350" t="s">
        <v>42</v>
      </c>
      <c r="AX488" s="350" t="s">
        <v>82</v>
      </c>
      <c r="AY488" s="352" t="s">
        <v>163</v>
      </c>
    </row>
    <row r="489" spans="2:51" s="350" customFormat="1" ht="13.5">
      <c r="B489" s="351"/>
      <c r="D489" s="346" t="s">
        <v>171</v>
      </c>
      <c r="E489" s="352" t="s">
        <v>5</v>
      </c>
      <c r="F489" s="353" t="s">
        <v>1188</v>
      </c>
      <c r="H489" s="354">
        <v>1.258</v>
      </c>
      <c r="L489" s="351"/>
      <c r="M489" s="409"/>
      <c r="N489" s="410"/>
      <c r="O489" s="410"/>
      <c r="P489" s="410"/>
      <c r="Q489" s="410"/>
      <c r="R489" s="410"/>
      <c r="S489" s="410"/>
      <c r="T489" s="411"/>
      <c r="AT489" s="352" t="s">
        <v>171</v>
      </c>
      <c r="AU489" s="352" t="s">
        <v>90</v>
      </c>
      <c r="AV489" s="350" t="s">
        <v>90</v>
      </c>
      <c r="AW489" s="350" t="s">
        <v>42</v>
      </c>
      <c r="AX489" s="350" t="s">
        <v>82</v>
      </c>
      <c r="AY489" s="352" t="s">
        <v>163</v>
      </c>
    </row>
    <row r="490" spans="2:51" s="350" customFormat="1" ht="13.5">
      <c r="B490" s="351"/>
      <c r="D490" s="346" t="s">
        <v>171</v>
      </c>
      <c r="E490" s="352" t="s">
        <v>5</v>
      </c>
      <c r="F490" s="353" t="s">
        <v>1189</v>
      </c>
      <c r="H490" s="354">
        <v>1.258</v>
      </c>
      <c r="L490" s="351"/>
      <c r="M490" s="409"/>
      <c r="N490" s="410"/>
      <c r="O490" s="410"/>
      <c r="P490" s="410"/>
      <c r="Q490" s="410"/>
      <c r="R490" s="410"/>
      <c r="S490" s="410"/>
      <c r="T490" s="411"/>
      <c r="AT490" s="352" t="s">
        <v>171</v>
      </c>
      <c r="AU490" s="352" t="s">
        <v>90</v>
      </c>
      <c r="AV490" s="350" t="s">
        <v>90</v>
      </c>
      <c r="AW490" s="350" t="s">
        <v>42</v>
      </c>
      <c r="AX490" s="350" t="s">
        <v>82</v>
      </c>
      <c r="AY490" s="352" t="s">
        <v>163</v>
      </c>
    </row>
    <row r="491" spans="2:51" s="355" customFormat="1" ht="13.5">
      <c r="B491" s="356"/>
      <c r="D491" s="346" t="s">
        <v>171</v>
      </c>
      <c r="E491" s="357" t="s">
        <v>5</v>
      </c>
      <c r="F491" s="358" t="s">
        <v>176</v>
      </c>
      <c r="H491" s="359">
        <v>5.032</v>
      </c>
      <c r="L491" s="356"/>
      <c r="M491" s="412"/>
      <c r="N491" s="413"/>
      <c r="O491" s="413"/>
      <c r="P491" s="413"/>
      <c r="Q491" s="413"/>
      <c r="R491" s="413"/>
      <c r="S491" s="413"/>
      <c r="T491" s="414"/>
      <c r="AT491" s="357" t="s">
        <v>171</v>
      </c>
      <c r="AU491" s="357" t="s">
        <v>90</v>
      </c>
      <c r="AV491" s="355" t="s">
        <v>93</v>
      </c>
      <c r="AW491" s="355" t="s">
        <v>42</v>
      </c>
      <c r="AX491" s="355" t="s">
        <v>82</v>
      </c>
      <c r="AY491" s="357" t="s">
        <v>163</v>
      </c>
    </row>
    <row r="492" spans="2:51" s="350" customFormat="1" ht="13.5">
      <c r="B492" s="351"/>
      <c r="D492" s="346" t="s">
        <v>171</v>
      </c>
      <c r="E492" s="352" t="s">
        <v>5</v>
      </c>
      <c r="F492" s="353" t="s">
        <v>1190</v>
      </c>
      <c r="H492" s="354">
        <v>1.349</v>
      </c>
      <c r="L492" s="351"/>
      <c r="M492" s="409"/>
      <c r="N492" s="410"/>
      <c r="O492" s="410"/>
      <c r="P492" s="410"/>
      <c r="Q492" s="410"/>
      <c r="R492" s="410"/>
      <c r="S492" s="410"/>
      <c r="T492" s="411"/>
      <c r="AT492" s="352" t="s">
        <v>171</v>
      </c>
      <c r="AU492" s="352" t="s">
        <v>90</v>
      </c>
      <c r="AV492" s="350" t="s">
        <v>90</v>
      </c>
      <c r="AW492" s="350" t="s">
        <v>42</v>
      </c>
      <c r="AX492" s="350" t="s">
        <v>82</v>
      </c>
      <c r="AY492" s="352" t="s">
        <v>163</v>
      </c>
    </row>
    <row r="493" spans="2:51" s="355" customFormat="1" ht="13.5">
      <c r="B493" s="356"/>
      <c r="D493" s="346" t="s">
        <v>171</v>
      </c>
      <c r="E493" s="357" t="s">
        <v>5</v>
      </c>
      <c r="F493" s="358" t="s">
        <v>179</v>
      </c>
      <c r="H493" s="359">
        <v>1.349</v>
      </c>
      <c r="L493" s="356"/>
      <c r="M493" s="412"/>
      <c r="N493" s="413"/>
      <c r="O493" s="413"/>
      <c r="P493" s="413"/>
      <c r="Q493" s="413"/>
      <c r="R493" s="413"/>
      <c r="S493" s="413"/>
      <c r="T493" s="414"/>
      <c r="AT493" s="357" t="s">
        <v>171</v>
      </c>
      <c r="AU493" s="357" t="s">
        <v>90</v>
      </c>
      <c r="AV493" s="355" t="s">
        <v>93</v>
      </c>
      <c r="AW493" s="355" t="s">
        <v>42</v>
      </c>
      <c r="AX493" s="355" t="s">
        <v>82</v>
      </c>
      <c r="AY493" s="357" t="s">
        <v>163</v>
      </c>
    </row>
    <row r="494" spans="2:51" s="350" customFormat="1" ht="13.5">
      <c r="B494" s="351"/>
      <c r="D494" s="346" t="s">
        <v>171</v>
      </c>
      <c r="E494" s="352" t="s">
        <v>5</v>
      </c>
      <c r="F494" s="353" t="s">
        <v>1191</v>
      </c>
      <c r="H494" s="354">
        <v>1.349</v>
      </c>
      <c r="L494" s="351"/>
      <c r="M494" s="409"/>
      <c r="N494" s="410"/>
      <c r="O494" s="410"/>
      <c r="P494" s="410"/>
      <c r="Q494" s="410"/>
      <c r="R494" s="410"/>
      <c r="S494" s="410"/>
      <c r="T494" s="411"/>
      <c r="AT494" s="352" t="s">
        <v>171</v>
      </c>
      <c r="AU494" s="352" t="s">
        <v>90</v>
      </c>
      <c r="AV494" s="350" t="s">
        <v>90</v>
      </c>
      <c r="AW494" s="350" t="s">
        <v>42</v>
      </c>
      <c r="AX494" s="350" t="s">
        <v>82</v>
      </c>
      <c r="AY494" s="352" t="s">
        <v>163</v>
      </c>
    </row>
    <row r="495" spans="2:51" s="350" customFormat="1" ht="13.5">
      <c r="B495" s="351"/>
      <c r="D495" s="346" t="s">
        <v>171</v>
      </c>
      <c r="E495" s="352" t="s">
        <v>5</v>
      </c>
      <c r="F495" s="353" t="s">
        <v>1046</v>
      </c>
      <c r="H495" s="354">
        <v>1.349</v>
      </c>
      <c r="L495" s="351"/>
      <c r="M495" s="409"/>
      <c r="N495" s="410"/>
      <c r="O495" s="410"/>
      <c r="P495" s="410"/>
      <c r="Q495" s="410"/>
      <c r="R495" s="410"/>
      <c r="S495" s="410"/>
      <c r="T495" s="411"/>
      <c r="AT495" s="352" t="s">
        <v>171</v>
      </c>
      <c r="AU495" s="352" t="s">
        <v>90</v>
      </c>
      <c r="AV495" s="350" t="s">
        <v>90</v>
      </c>
      <c r="AW495" s="350" t="s">
        <v>42</v>
      </c>
      <c r="AX495" s="350" t="s">
        <v>82</v>
      </c>
      <c r="AY495" s="352" t="s">
        <v>163</v>
      </c>
    </row>
    <row r="496" spans="2:51" s="355" customFormat="1" ht="13.5">
      <c r="B496" s="356"/>
      <c r="D496" s="346" t="s">
        <v>171</v>
      </c>
      <c r="E496" s="357" t="s">
        <v>5</v>
      </c>
      <c r="F496" s="358" t="s">
        <v>181</v>
      </c>
      <c r="H496" s="359">
        <v>2.698</v>
      </c>
      <c r="L496" s="356"/>
      <c r="M496" s="412"/>
      <c r="N496" s="413"/>
      <c r="O496" s="413"/>
      <c r="P496" s="413"/>
      <c r="Q496" s="413"/>
      <c r="R496" s="413"/>
      <c r="S496" s="413"/>
      <c r="T496" s="414"/>
      <c r="AT496" s="357" t="s">
        <v>171</v>
      </c>
      <c r="AU496" s="357" t="s">
        <v>90</v>
      </c>
      <c r="AV496" s="355" t="s">
        <v>93</v>
      </c>
      <c r="AW496" s="355" t="s">
        <v>42</v>
      </c>
      <c r="AX496" s="355" t="s">
        <v>82</v>
      </c>
      <c r="AY496" s="357" t="s">
        <v>163</v>
      </c>
    </row>
    <row r="497" spans="2:51" s="350" customFormat="1" ht="13.5">
      <c r="B497" s="351"/>
      <c r="D497" s="346" t="s">
        <v>171</v>
      </c>
      <c r="E497" s="352" t="s">
        <v>5</v>
      </c>
      <c r="F497" s="353" t="s">
        <v>1192</v>
      </c>
      <c r="H497" s="354">
        <v>1.349</v>
      </c>
      <c r="L497" s="351"/>
      <c r="M497" s="409"/>
      <c r="N497" s="410"/>
      <c r="O497" s="410"/>
      <c r="P497" s="410"/>
      <c r="Q497" s="410"/>
      <c r="R497" s="410"/>
      <c r="S497" s="410"/>
      <c r="T497" s="411"/>
      <c r="AT497" s="352" t="s">
        <v>171</v>
      </c>
      <c r="AU497" s="352" t="s">
        <v>90</v>
      </c>
      <c r="AV497" s="350" t="s">
        <v>90</v>
      </c>
      <c r="AW497" s="350" t="s">
        <v>42</v>
      </c>
      <c r="AX497" s="350" t="s">
        <v>82</v>
      </c>
      <c r="AY497" s="352" t="s">
        <v>163</v>
      </c>
    </row>
    <row r="498" spans="2:51" s="355" customFormat="1" ht="13.5">
      <c r="B498" s="356"/>
      <c r="D498" s="346" t="s">
        <v>171</v>
      </c>
      <c r="E498" s="357" t="s">
        <v>5</v>
      </c>
      <c r="F498" s="358" t="s">
        <v>653</v>
      </c>
      <c r="H498" s="359">
        <v>1.349</v>
      </c>
      <c r="L498" s="356"/>
      <c r="M498" s="412"/>
      <c r="N498" s="413"/>
      <c r="O498" s="413"/>
      <c r="P498" s="413"/>
      <c r="Q498" s="413"/>
      <c r="R498" s="413"/>
      <c r="S498" s="413"/>
      <c r="T498" s="414"/>
      <c r="AT498" s="357" t="s">
        <v>171</v>
      </c>
      <c r="AU498" s="357" t="s">
        <v>90</v>
      </c>
      <c r="AV498" s="355" t="s">
        <v>93</v>
      </c>
      <c r="AW498" s="355" t="s">
        <v>42</v>
      </c>
      <c r="AX498" s="355" t="s">
        <v>82</v>
      </c>
      <c r="AY498" s="357" t="s">
        <v>163</v>
      </c>
    </row>
    <row r="499" spans="2:51" s="350" customFormat="1" ht="13.5">
      <c r="B499" s="351"/>
      <c r="D499" s="346" t="s">
        <v>171</v>
      </c>
      <c r="E499" s="352" t="s">
        <v>5</v>
      </c>
      <c r="F499" s="353" t="s">
        <v>1193</v>
      </c>
      <c r="H499" s="354">
        <v>1.349</v>
      </c>
      <c r="L499" s="351"/>
      <c r="M499" s="409"/>
      <c r="N499" s="410"/>
      <c r="O499" s="410"/>
      <c r="P499" s="410"/>
      <c r="Q499" s="410"/>
      <c r="R499" s="410"/>
      <c r="S499" s="410"/>
      <c r="T499" s="411"/>
      <c r="AT499" s="352" t="s">
        <v>171</v>
      </c>
      <c r="AU499" s="352" t="s">
        <v>90</v>
      </c>
      <c r="AV499" s="350" t="s">
        <v>90</v>
      </c>
      <c r="AW499" s="350" t="s">
        <v>42</v>
      </c>
      <c r="AX499" s="350" t="s">
        <v>82</v>
      </c>
      <c r="AY499" s="352" t="s">
        <v>163</v>
      </c>
    </row>
    <row r="500" spans="2:51" s="355" customFormat="1" ht="13.5">
      <c r="B500" s="356"/>
      <c r="D500" s="346" t="s">
        <v>171</v>
      </c>
      <c r="E500" s="357" t="s">
        <v>5</v>
      </c>
      <c r="F500" s="358" t="s">
        <v>963</v>
      </c>
      <c r="H500" s="359">
        <v>1.349</v>
      </c>
      <c r="L500" s="356"/>
      <c r="M500" s="412"/>
      <c r="N500" s="413"/>
      <c r="O500" s="413"/>
      <c r="P500" s="413"/>
      <c r="Q500" s="413"/>
      <c r="R500" s="413"/>
      <c r="S500" s="413"/>
      <c r="T500" s="414"/>
      <c r="AT500" s="357" t="s">
        <v>171</v>
      </c>
      <c r="AU500" s="357" t="s">
        <v>90</v>
      </c>
      <c r="AV500" s="355" t="s">
        <v>93</v>
      </c>
      <c r="AW500" s="355" t="s">
        <v>42</v>
      </c>
      <c r="AX500" s="355" t="s">
        <v>82</v>
      </c>
      <c r="AY500" s="357" t="s">
        <v>163</v>
      </c>
    </row>
    <row r="501" spans="2:51" s="350" customFormat="1" ht="13.5">
      <c r="B501" s="351"/>
      <c r="D501" s="346" t="s">
        <v>171</v>
      </c>
      <c r="E501" s="352" t="s">
        <v>5</v>
      </c>
      <c r="F501" s="353" t="s">
        <v>1194</v>
      </c>
      <c r="H501" s="354">
        <v>1.349</v>
      </c>
      <c r="L501" s="351"/>
      <c r="M501" s="409"/>
      <c r="N501" s="410"/>
      <c r="O501" s="410"/>
      <c r="P501" s="410"/>
      <c r="Q501" s="410"/>
      <c r="R501" s="410"/>
      <c r="S501" s="410"/>
      <c r="T501" s="411"/>
      <c r="AT501" s="352" t="s">
        <v>171</v>
      </c>
      <c r="AU501" s="352" t="s">
        <v>90</v>
      </c>
      <c r="AV501" s="350" t="s">
        <v>90</v>
      </c>
      <c r="AW501" s="350" t="s">
        <v>42</v>
      </c>
      <c r="AX501" s="350" t="s">
        <v>82</v>
      </c>
      <c r="AY501" s="352" t="s">
        <v>163</v>
      </c>
    </row>
    <row r="502" spans="2:51" s="355" customFormat="1" ht="13.5">
      <c r="B502" s="356"/>
      <c r="D502" s="346" t="s">
        <v>171</v>
      </c>
      <c r="E502" s="357" t="s">
        <v>5</v>
      </c>
      <c r="F502" s="358" t="s">
        <v>1143</v>
      </c>
      <c r="H502" s="359">
        <v>1.349</v>
      </c>
      <c r="L502" s="356"/>
      <c r="M502" s="412"/>
      <c r="N502" s="413"/>
      <c r="O502" s="413"/>
      <c r="P502" s="413"/>
      <c r="Q502" s="413"/>
      <c r="R502" s="413"/>
      <c r="S502" s="413"/>
      <c r="T502" s="414"/>
      <c r="AT502" s="357" t="s">
        <v>171</v>
      </c>
      <c r="AU502" s="357" t="s">
        <v>90</v>
      </c>
      <c r="AV502" s="355" t="s">
        <v>93</v>
      </c>
      <c r="AW502" s="355" t="s">
        <v>42</v>
      </c>
      <c r="AX502" s="355" t="s">
        <v>82</v>
      </c>
      <c r="AY502" s="357" t="s">
        <v>163</v>
      </c>
    </row>
    <row r="503" spans="2:51" s="360" customFormat="1" ht="13.5">
      <c r="B503" s="361"/>
      <c r="D503" s="362" t="s">
        <v>171</v>
      </c>
      <c r="E503" s="363" t="s">
        <v>5</v>
      </c>
      <c r="F503" s="364" t="s">
        <v>185</v>
      </c>
      <c r="H503" s="365">
        <v>13.126</v>
      </c>
      <c r="L503" s="361"/>
      <c r="M503" s="415"/>
      <c r="N503" s="416"/>
      <c r="O503" s="416"/>
      <c r="P503" s="416"/>
      <c r="Q503" s="416"/>
      <c r="R503" s="416"/>
      <c r="S503" s="416"/>
      <c r="T503" s="417"/>
      <c r="AT503" s="418" t="s">
        <v>171</v>
      </c>
      <c r="AU503" s="418" t="s">
        <v>90</v>
      </c>
      <c r="AV503" s="360" t="s">
        <v>96</v>
      </c>
      <c r="AW503" s="360" t="s">
        <v>42</v>
      </c>
      <c r="AX503" s="360" t="s">
        <v>44</v>
      </c>
      <c r="AY503" s="418" t="s">
        <v>163</v>
      </c>
    </row>
    <row r="504" spans="2:65" s="267" customFormat="1" ht="22.5" customHeight="1">
      <c r="B504" s="268"/>
      <c r="C504" s="338" t="s">
        <v>500</v>
      </c>
      <c r="D504" s="338" t="s">
        <v>165</v>
      </c>
      <c r="E504" s="339" t="s">
        <v>537</v>
      </c>
      <c r="F504" s="340" t="s">
        <v>538</v>
      </c>
      <c r="G504" s="341" t="s">
        <v>188</v>
      </c>
      <c r="H504" s="342">
        <v>13.126</v>
      </c>
      <c r="I504" s="107"/>
      <c r="J504" s="343">
        <f>ROUND(I504*H504,2)</f>
        <v>0</v>
      </c>
      <c r="K504" s="340" t="s">
        <v>169</v>
      </c>
      <c r="L504" s="268"/>
      <c r="M504" s="401" t="s">
        <v>5</v>
      </c>
      <c r="N504" s="402" t="s">
        <v>53</v>
      </c>
      <c r="O504" s="269"/>
      <c r="P504" s="403">
        <f>O504*H504</f>
        <v>0</v>
      </c>
      <c r="Q504" s="403">
        <v>0</v>
      </c>
      <c r="R504" s="403">
        <f>Q504*H504</f>
        <v>0</v>
      </c>
      <c r="S504" s="403">
        <v>0</v>
      </c>
      <c r="T504" s="404">
        <f>S504*H504</f>
        <v>0</v>
      </c>
      <c r="AR504" s="386" t="s">
        <v>333</v>
      </c>
      <c r="AT504" s="386" t="s">
        <v>165</v>
      </c>
      <c r="AU504" s="386" t="s">
        <v>90</v>
      </c>
      <c r="AY504" s="386" t="s">
        <v>163</v>
      </c>
      <c r="BE504" s="405">
        <f>IF(N504="základní",J504,0)</f>
        <v>0</v>
      </c>
      <c r="BF504" s="405">
        <f>IF(N504="snížená",J504,0)</f>
        <v>0</v>
      </c>
      <c r="BG504" s="405">
        <f>IF(N504="zákl. přenesená",J504,0)</f>
        <v>0</v>
      </c>
      <c r="BH504" s="405">
        <f>IF(N504="sníž. přenesená",J504,0)</f>
        <v>0</v>
      </c>
      <c r="BI504" s="405">
        <f>IF(N504="nulová",J504,0)</f>
        <v>0</v>
      </c>
      <c r="BJ504" s="386" t="s">
        <v>44</v>
      </c>
      <c r="BK504" s="405">
        <f>ROUND(I504*H504,2)</f>
        <v>0</v>
      </c>
      <c r="BL504" s="386" t="s">
        <v>333</v>
      </c>
      <c r="BM504" s="386" t="s">
        <v>1234</v>
      </c>
    </row>
    <row r="505" spans="2:51" s="344" customFormat="1" ht="13.5">
      <c r="B505" s="345"/>
      <c r="D505" s="346" t="s">
        <v>171</v>
      </c>
      <c r="E505" s="347" t="s">
        <v>5</v>
      </c>
      <c r="F505" s="348" t="s">
        <v>172</v>
      </c>
      <c r="H505" s="349" t="s">
        <v>5</v>
      </c>
      <c r="L505" s="345"/>
      <c r="M505" s="406"/>
      <c r="N505" s="407"/>
      <c r="O505" s="407"/>
      <c r="P505" s="407"/>
      <c r="Q505" s="407"/>
      <c r="R505" s="407"/>
      <c r="S505" s="407"/>
      <c r="T505" s="408"/>
      <c r="AT505" s="349" t="s">
        <v>171</v>
      </c>
      <c r="AU505" s="349" t="s">
        <v>90</v>
      </c>
      <c r="AV505" s="344" t="s">
        <v>44</v>
      </c>
      <c r="AW505" s="344" t="s">
        <v>42</v>
      </c>
      <c r="AX505" s="344" t="s">
        <v>82</v>
      </c>
      <c r="AY505" s="349" t="s">
        <v>163</v>
      </c>
    </row>
    <row r="506" spans="2:51" s="344" customFormat="1" ht="13.5">
      <c r="B506" s="345"/>
      <c r="D506" s="346" t="s">
        <v>171</v>
      </c>
      <c r="E506" s="347" t="s">
        <v>5</v>
      </c>
      <c r="F506" s="348" t="s">
        <v>310</v>
      </c>
      <c r="H506" s="349" t="s">
        <v>5</v>
      </c>
      <c r="L506" s="345"/>
      <c r="M506" s="406"/>
      <c r="N506" s="407"/>
      <c r="O506" s="407"/>
      <c r="P506" s="407"/>
      <c r="Q506" s="407"/>
      <c r="R506" s="407"/>
      <c r="S506" s="407"/>
      <c r="T506" s="408"/>
      <c r="AT506" s="349" t="s">
        <v>171</v>
      </c>
      <c r="AU506" s="349" t="s">
        <v>90</v>
      </c>
      <c r="AV506" s="344" t="s">
        <v>44</v>
      </c>
      <c r="AW506" s="344" t="s">
        <v>42</v>
      </c>
      <c r="AX506" s="344" t="s">
        <v>82</v>
      </c>
      <c r="AY506" s="349" t="s">
        <v>163</v>
      </c>
    </row>
    <row r="507" spans="2:51" s="350" customFormat="1" ht="13.5">
      <c r="B507" s="351"/>
      <c r="D507" s="346" t="s">
        <v>171</v>
      </c>
      <c r="E507" s="352" t="s">
        <v>5</v>
      </c>
      <c r="F507" s="353" t="s">
        <v>1186</v>
      </c>
      <c r="H507" s="354">
        <v>1.258</v>
      </c>
      <c r="L507" s="351"/>
      <c r="M507" s="409"/>
      <c r="N507" s="410"/>
      <c r="O507" s="410"/>
      <c r="P507" s="410"/>
      <c r="Q507" s="410"/>
      <c r="R507" s="410"/>
      <c r="S507" s="410"/>
      <c r="T507" s="411"/>
      <c r="AT507" s="352" t="s">
        <v>171</v>
      </c>
      <c r="AU507" s="352" t="s">
        <v>90</v>
      </c>
      <c r="AV507" s="350" t="s">
        <v>90</v>
      </c>
      <c r="AW507" s="350" t="s">
        <v>42</v>
      </c>
      <c r="AX507" s="350" t="s">
        <v>82</v>
      </c>
      <c r="AY507" s="352" t="s">
        <v>163</v>
      </c>
    </row>
    <row r="508" spans="2:51" s="350" customFormat="1" ht="13.5">
      <c r="B508" s="351"/>
      <c r="D508" s="346" t="s">
        <v>171</v>
      </c>
      <c r="E508" s="352" t="s">
        <v>5</v>
      </c>
      <c r="F508" s="353" t="s">
        <v>1187</v>
      </c>
      <c r="H508" s="354">
        <v>1.258</v>
      </c>
      <c r="L508" s="351"/>
      <c r="M508" s="409"/>
      <c r="N508" s="410"/>
      <c r="O508" s="410"/>
      <c r="P508" s="410"/>
      <c r="Q508" s="410"/>
      <c r="R508" s="410"/>
      <c r="S508" s="410"/>
      <c r="T508" s="411"/>
      <c r="AT508" s="352" t="s">
        <v>171</v>
      </c>
      <c r="AU508" s="352" t="s">
        <v>90</v>
      </c>
      <c r="AV508" s="350" t="s">
        <v>90</v>
      </c>
      <c r="AW508" s="350" t="s">
        <v>42</v>
      </c>
      <c r="AX508" s="350" t="s">
        <v>82</v>
      </c>
      <c r="AY508" s="352" t="s">
        <v>163</v>
      </c>
    </row>
    <row r="509" spans="2:51" s="350" customFormat="1" ht="13.5">
      <c r="B509" s="351"/>
      <c r="D509" s="346" t="s">
        <v>171</v>
      </c>
      <c r="E509" s="352" t="s">
        <v>5</v>
      </c>
      <c r="F509" s="353" t="s">
        <v>1188</v>
      </c>
      <c r="H509" s="354">
        <v>1.258</v>
      </c>
      <c r="L509" s="351"/>
      <c r="M509" s="409"/>
      <c r="N509" s="410"/>
      <c r="O509" s="410"/>
      <c r="P509" s="410"/>
      <c r="Q509" s="410"/>
      <c r="R509" s="410"/>
      <c r="S509" s="410"/>
      <c r="T509" s="411"/>
      <c r="AT509" s="352" t="s">
        <v>171</v>
      </c>
      <c r="AU509" s="352" t="s">
        <v>90</v>
      </c>
      <c r="AV509" s="350" t="s">
        <v>90</v>
      </c>
      <c r="AW509" s="350" t="s">
        <v>42</v>
      </c>
      <c r="AX509" s="350" t="s">
        <v>82</v>
      </c>
      <c r="AY509" s="352" t="s">
        <v>163</v>
      </c>
    </row>
    <row r="510" spans="2:51" s="350" customFormat="1" ht="13.5">
      <c r="B510" s="351"/>
      <c r="D510" s="346" t="s">
        <v>171</v>
      </c>
      <c r="E510" s="352" t="s">
        <v>5</v>
      </c>
      <c r="F510" s="353" t="s">
        <v>1189</v>
      </c>
      <c r="H510" s="354">
        <v>1.258</v>
      </c>
      <c r="L510" s="351"/>
      <c r="M510" s="409"/>
      <c r="N510" s="410"/>
      <c r="O510" s="410"/>
      <c r="P510" s="410"/>
      <c r="Q510" s="410"/>
      <c r="R510" s="410"/>
      <c r="S510" s="410"/>
      <c r="T510" s="411"/>
      <c r="AT510" s="352" t="s">
        <v>171</v>
      </c>
      <c r="AU510" s="352" t="s">
        <v>90</v>
      </c>
      <c r="AV510" s="350" t="s">
        <v>90</v>
      </c>
      <c r="AW510" s="350" t="s">
        <v>42</v>
      </c>
      <c r="AX510" s="350" t="s">
        <v>82</v>
      </c>
      <c r="AY510" s="352" t="s">
        <v>163</v>
      </c>
    </row>
    <row r="511" spans="2:51" s="355" customFormat="1" ht="13.5">
      <c r="B511" s="356"/>
      <c r="D511" s="346" t="s">
        <v>171</v>
      </c>
      <c r="E511" s="357" t="s">
        <v>5</v>
      </c>
      <c r="F511" s="358" t="s">
        <v>176</v>
      </c>
      <c r="H511" s="359">
        <v>5.032</v>
      </c>
      <c r="L511" s="356"/>
      <c r="M511" s="412"/>
      <c r="N511" s="413"/>
      <c r="O511" s="413"/>
      <c r="P511" s="413"/>
      <c r="Q511" s="413"/>
      <c r="R511" s="413"/>
      <c r="S511" s="413"/>
      <c r="T511" s="414"/>
      <c r="AT511" s="357" t="s">
        <v>171</v>
      </c>
      <c r="AU511" s="357" t="s">
        <v>90</v>
      </c>
      <c r="AV511" s="355" t="s">
        <v>93</v>
      </c>
      <c r="AW511" s="355" t="s">
        <v>42</v>
      </c>
      <c r="AX511" s="355" t="s">
        <v>82</v>
      </c>
      <c r="AY511" s="357" t="s">
        <v>163</v>
      </c>
    </row>
    <row r="512" spans="2:51" s="350" customFormat="1" ht="13.5">
      <c r="B512" s="351"/>
      <c r="D512" s="346" t="s">
        <v>171</v>
      </c>
      <c r="E512" s="352" t="s">
        <v>5</v>
      </c>
      <c r="F512" s="353" t="s">
        <v>1190</v>
      </c>
      <c r="H512" s="354">
        <v>1.349</v>
      </c>
      <c r="L512" s="351"/>
      <c r="M512" s="409"/>
      <c r="N512" s="410"/>
      <c r="O512" s="410"/>
      <c r="P512" s="410"/>
      <c r="Q512" s="410"/>
      <c r="R512" s="410"/>
      <c r="S512" s="410"/>
      <c r="T512" s="411"/>
      <c r="AT512" s="352" t="s">
        <v>171</v>
      </c>
      <c r="AU512" s="352" t="s">
        <v>90</v>
      </c>
      <c r="AV512" s="350" t="s">
        <v>90</v>
      </c>
      <c r="AW512" s="350" t="s">
        <v>42</v>
      </c>
      <c r="AX512" s="350" t="s">
        <v>82</v>
      </c>
      <c r="AY512" s="352" t="s">
        <v>163</v>
      </c>
    </row>
    <row r="513" spans="2:51" s="355" customFormat="1" ht="13.5">
      <c r="B513" s="356"/>
      <c r="D513" s="346" t="s">
        <v>171</v>
      </c>
      <c r="E513" s="357" t="s">
        <v>5</v>
      </c>
      <c r="F513" s="358" t="s">
        <v>179</v>
      </c>
      <c r="H513" s="359">
        <v>1.349</v>
      </c>
      <c r="L513" s="356"/>
      <c r="M513" s="412"/>
      <c r="N513" s="413"/>
      <c r="O513" s="413"/>
      <c r="P513" s="413"/>
      <c r="Q513" s="413"/>
      <c r="R513" s="413"/>
      <c r="S513" s="413"/>
      <c r="T513" s="414"/>
      <c r="AT513" s="357" t="s">
        <v>171</v>
      </c>
      <c r="AU513" s="357" t="s">
        <v>90</v>
      </c>
      <c r="AV513" s="355" t="s">
        <v>93</v>
      </c>
      <c r="AW513" s="355" t="s">
        <v>42</v>
      </c>
      <c r="AX513" s="355" t="s">
        <v>82</v>
      </c>
      <c r="AY513" s="357" t="s">
        <v>163</v>
      </c>
    </row>
    <row r="514" spans="2:51" s="350" customFormat="1" ht="13.5">
      <c r="B514" s="351"/>
      <c r="D514" s="346" t="s">
        <v>171</v>
      </c>
      <c r="E514" s="352" t="s">
        <v>5</v>
      </c>
      <c r="F514" s="353" t="s">
        <v>1191</v>
      </c>
      <c r="H514" s="354">
        <v>1.349</v>
      </c>
      <c r="L514" s="351"/>
      <c r="M514" s="409"/>
      <c r="N514" s="410"/>
      <c r="O514" s="410"/>
      <c r="P514" s="410"/>
      <c r="Q514" s="410"/>
      <c r="R514" s="410"/>
      <c r="S514" s="410"/>
      <c r="T514" s="411"/>
      <c r="AT514" s="352" t="s">
        <v>171</v>
      </c>
      <c r="AU514" s="352" t="s">
        <v>90</v>
      </c>
      <c r="AV514" s="350" t="s">
        <v>90</v>
      </c>
      <c r="AW514" s="350" t="s">
        <v>42</v>
      </c>
      <c r="AX514" s="350" t="s">
        <v>82</v>
      </c>
      <c r="AY514" s="352" t="s">
        <v>163</v>
      </c>
    </row>
    <row r="515" spans="2:51" s="350" customFormat="1" ht="13.5">
      <c r="B515" s="351"/>
      <c r="D515" s="346" t="s">
        <v>171</v>
      </c>
      <c r="E515" s="352" t="s">
        <v>5</v>
      </c>
      <c r="F515" s="353" t="s">
        <v>1046</v>
      </c>
      <c r="H515" s="354">
        <v>1.349</v>
      </c>
      <c r="L515" s="351"/>
      <c r="M515" s="409"/>
      <c r="N515" s="410"/>
      <c r="O515" s="410"/>
      <c r="P515" s="410"/>
      <c r="Q515" s="410"/>
      <c r="R515" s="410"/>
      <c r="S515" s="410"/>
      <c r="T515" s="411"/>
      <c r="AT515" s="352" t="s">
        <v>171</v>
      </c>
      <c r="AU515" s="352" t="s">
        <v>90</v>
      </c>
      <c r="AV515" s="350" t="s">
        <v>90</v>
      </c>
      <c r="AW515" s="350" t="s">
        <v>42</v>
      </c>
      <c r="AX515" s="350" t="s">
        <v>82</v>
      </c>
      <c r="AY515" s="352" t="s">
        <v>163</v>
      </c>
    </row>
    <row r="516" spans="2:51" s="355" customFormat="1" ht="13.5">
      <c r="B516" s="356"/>
      <c r="D516" s="346" t="s">
        <v>171</v>
      </c>
      <c r="E516" s="357" t="s">
        <v>5</v>
      </c>
      <c r="F516" s="358" t="s">
        <v>181</v>
      </c>
      <c r="H516" s="359">
        <v>2.698</v>
      </c>
      <c r="L516" s="356"/>
      <c r="M516" s="412"/>
      <c r="N516" s="413"/>
      <c r="O516" s="413"/>
      <c r="P516" s="413"/>
      <c r="Q516" s="413"/>
      <c r="R516" s="413"/>
      <c r="S516" s="413"/>
      <c r="T516" s="414"/>
      <c r="AT516" s="357" t="s">
        <v>171</v>
      </c>
      <c r="AU516" s="357" t="s">
        <v>90</v>
      </c>
      <c r="AV516" s="355" t="s">
        <v>93</v>
      </c>
      <c r="AW516" s="355" t="s">
        <v>42</v>
      </c>
      <c r="AX516" s="355" t="s">
        <v>82</v>
      </c>
      <c r="AY516" s="357" t="s">
        <v>163</v>
      </c>
    </row>
    <row r="517" spans="2:51" s="350" customFormat="1" ht="13.5">
      <c r="B517" s="351"/>
      <c r="D517" s="346" t="s">
        <v>171</v>
      </c>
      <c r="E517" s="352" t="s">
        <v>5</v>
      </c>
      <c r="F517" s="353" t="s">
        <v>1192</v>
      </c>
      <c r="H517" s="354">
        <v>1.349</v>
      </c>
      <c r="L517" s="351"/>
      <c r="M517" s="409"/>
      <c r="N517" s="410"/>
      <c r="O517" s="410"/>
      <c r="P517" s="410"/>
      <c r="Q517" s="410"/>
      <c r="R517" s="410"/>
      <c r="S517" s="410"/>
      <c r="T517" s="411"/>
      <c r="AT517" s="352" t="s">
        <v>171</v>
      </c>
      <c r="AU517" s="352" t="s">
        <v>90</v>
      </c>
      <c r="AV517" s="350" t="s">
        <v>90</v>
      </c>
      <c r="AW517" s="350" t="s">
        <v>42</v>
      </c>
      <c r="AX517" s="350" t="s">
        <v>82</v>
      </c>
      <c r="AY517" s="352" t="s">
        <v>163</v>
      </c>
    </row>
    <row r="518" spans="2:51" s="355" customFormat="1" ht="13.5">
      <c r="B518" s="356"/>
      <c r="D518" s="346" t="s">
        <v>171</v>
      </c>
      <c r="E518" s="357" t="s">
        <v>5</v>
      </c>
      <c r="F518" s="358" t="s">
        <v>653</v>
      </c>
      <c r="H518" s="359">
        <v>1.349</v>
      </c>
      <c r="L518" s="356"/>
      <c r="M518" s="412"/>
      <c r="N518" s="413"/>
      <c r="O518" s="413"/>
      <c r="P518" s="413"/>
      <c r="Q518" s="413"/>
      <c r="R518" s="413"/>
      <c r="S518" s="413"/>
      <c r="T518" s="414"/>
      <c r="AT518" s="357" t="s">
        <v>171</v>
      </c>
      <c r="AU518" s="357" t="s">
        <v>90</v>
      </c>
      <c r="AV518" s="355" t="s">
        <v>93</v>
      </c>
      <c r="AW518" s="355" t="s">
        <v>42</v>
      </c>
      <c r="AX518" s="355" t="s">
        <v>82</v>
      </c>
      <c r="AY518" s="357" t="s">
        <v>163</v>
      </c>
    </row>
    <row r="519" spans="2:51" s="350" customFormat="1" ht="13.5">
      <c r="B519" s="351"/>
      <c r="D519" s="346" t="s">
        <v>171</v>
      </c>
      <c r="E519" s="352" t="s">
        <v>5</v>
      </c>
      <c r="F519" s="353" t="s">
        <v>1193</v>
      </c>
      <c r="H519" s="354">
        <v>1.349</v>
      </c>
      <c r="L519" s="351"/>
      <c r="M519" s="409"/>
      <c r="N519" s="410"/>
      <c r="O519" s="410"/>
      <c r="P519" s="410"/>
      <c r="Q519" s="410"/>
      <c r="R519" s="410"/>
      <c r="S519" s="410"/>
      <c r="T519" s="411"/>
      <c r="AT519" s="352" t="s">
        <v>171</v>
      </c>
      <c r="AU519" s="352" t="s">
        <v>90</v>
      </c>
      <c r="AV519" s="350" t="s">
        <v>90</v>
      </c>
      <c r="AW519" s="350" t="s">
        <v>42</v>
      </c>
      <c r="AX519" s="350" t="s">
        <v>82</v>
      </c>
      <c r="AY519" s="352" t="s">
        <v>163</v>
      </c>
    </row>
    <row r="520" spans="2:51" s="355" customFormat="1" ht="13.5">
      <c r="B520" s="356"/>
      <c r="D520" s="346" t="s">
        <v>171</v>
      </c>
      <c r="E520" s="357" t="s">
        <v>5</v>
      </c>
      <c r="F520" s="358" t="s">
        <v>963</v>
      </c>
      <c r="H520" s="359">
        <v>1.349</v>
      </c>
      <c r="L520" s="356"/>
      <c r="M520" s="412"/>
      <c r="N520" s="413"/>
      <c r="O520" s="413"/>
      <c r="P520" s="413"/>
      <c r="Q520" s="413"/>
      <c r="R520" s="413"/>
      <c r="S520" s="413"/>
      <c r="T520" s="414"/>
      <c r="AT520" s="357" t="s">
        <v>171</v>
      </c>
      <c r="AU520" s="357" t="s">
        <v>90</v>
      </c>
      <c r="AV520" s="355" t="s">
        <v>93</v>
      </c>
      <c r="AW520" s="355" t="s">
        <v>42</v>
      </c>
      <c r="AX520" s="355" t="s">
        <v>82</v>
      </c>
      <c r="AY520" s="357" t="s">
        <v>163</v>
      </c>
    </row>
    <row r="521" spans="2:51" s="350" customFormat="1" ht="13.5">
      <c r="B521" s="351"/>
      <c r="D521" s="346" t="s">
        <v>171</v>
      </c>
      <c r="E521" s="352" t="s">
        <v>5</v>
      </c>
      <c r="F521" s="353" t="s">
        <v>1194</v>
      </c>
      <c r="H521" s="354">
        <v>1.349</v>
      </c>
      <c r="L521" s="351"/>
      <c r="M521" s="409"/>
      <c r="N521" s="410"/>
      <c r="O521" s="410"/>
      <c r="P521" s="410"/>
      <c r="Q521" s="410"/>
      <c r="R521" s="410"/>
      <c r="S521" s="410"/>
      <c r="T521" s="411"/>
      <c r="AT521" s="352" t="s">
        <v>171</v>
      </c>
      <c r="AU521" s="352" t="s">
        <v>90</v>
      </c>
      <c r="AV521" s="350" t="s">
        <v>90</v>
      </c>
      <c r="AW521" s="350" t="s">
        <v>42</v>
      </c>
      <c r="AX521" s="350" t="s">
        <v>82</v>
      </c>
      <c r="AY521" s="352" t="s">
        <v>163</v>
      </c>
    </row>
    <row r="522" spans="2:51" s="355" customFormat="1" ht="13.5">
      <c r="B522" s="356"/>
      <c r="D522" s="346" t="s">
        <v>171</v>
      </c>
      <c r="E522" s="357" t="s">
        <v>5</v>
      </c>
      <c r="F522" s="358" t="s">
        <v>1143</v>
      </c>
      <c r="H522" s="359">
        <v>1.349</v>
      </c>
      <c r="L522" s="356"/>
      <c r="M522" s="412"/>
      <c r="N522" s="413"/>
      <c r="O522" s="413"/>
      <c r="P522" s="413"/>
      <c r="Q522" s="413"/>
      <c r="R522" s="413"/>
      <c r="S522" s="413"/>
      <c r="T522" s="414"/>
      <c r="AT522" s="357" t="s">
        <v>171</v>
      </c>
      <c r="AU522" s="357" t="s">
        <v>90</v>
      </c>
      <c r="AV522" s="355" t="s">
        <v>93</v>
      </c>
      <c r="AW522" s="355" t="s">
        <v>42</v>
      </c>
      <c r="AX522" s="355" t="s">
        <v>82</v>
      </c>
      <c r="AY522" s="357" t="s">
        <v>163</v>
      </c>
    </row>
    <row r="523" spans="2:51" s="360" customFormat="1" ht="13.5">
      <c r="B523" s="361"/>
      <c r="D523" s="362" t="s">
        <v>171</v>
      </c>
      <c r="E523" s="363" t="s">
        <v>5</v>
      </c>
      <c r="F523" s="364" t="s">
        <v>185</v>
      </c>
      <c r="H523" s="365">
        <v>13.126</v>
      </c>
      <c r="L523" s="361"/>
      <c r="M523" s="415"/>
      <c r="N523" s="416"/>
      <c r="O523" s="416"/>
      <c r="P523" s="416"/>
      <c r="Q523" s="416"/>
      <c r="R523" s="416"/>
      <c r="S523" s="416"/>
      <c r="T523" s="417"/>
      <c r="AT523" s="418" t="s">
        <v>171</v>
      </c>
      <c r="AU523" s="418" t="s">
        <v>90</v>
      </c>
      <c r="AV523" s="360" t="s">
        <v>96</v>
      </c>
      <c r="AW523" s="360" t="s">
        <v>42</v>
      </c>
      <c r="AX523" s="360" t="s">
        <v>44</v>
      </c>
      <c r="AY523" s="418" t="s">
        <v>163</v>
      </c>
    </row>
    <row r="524" spans="2:65" s="267" customFormat="1" ht="22.5" customHeight="1">
      <c r="B524" s="268"/>
      <c r="C524" s="338" t="s">
        <v>506</v>
      </c>
      <c r="D524" s="338" t="s">
        <v>165</v>
      </c>
      <c r="E524" s="339" t="s">
        <v>541</v>
      </c>
      <c r="F524" s="340" t="s">
        <v>542</v>
      </c>
      <c r="G524" s="341" t="s">
        <v>188</v>
      </c>
      <c r="H524" s="342">
        <v>13.126</v>
      </c>
      <c r="I524" s="107"/>
      <c r="J524" s="343">
        <f>ROUND(I524*H524,2)</f>
        <v>0</v>
      </c>
      <c r="K524" s="340" t="s">
        <v>169</v>
      </c>
      <c r="L524" s="268"/>
      <c r="M524" s="401" t="s">
        <v>5</v>
      </c>
      <c r="N524" s="402" t="s">
        <v>53</v>
      </c>
      <c r="O524" s="269"/>
      <c r="P524" s="403">
        <f>O524*H524</f>
        <v>0</v>
      </c>
      <c r="Q524" s="403">
        <v>0.00012</v>
      </c>
      <c r="R524" s="403">
        <f>Q524*H524</f>
        <v>0.00157512</v>
      </c>
      <c r="S524" s="403">
        <v>0</v>
      </c>
      <c r="T524" s="404">
        <f>S524*H524</f>
        <v>0</v>
      </c>
      <c r="AR524" s="386" t="s">
        <v>333</v>
      </c>
      <c r="AT524" s="386" t="s">
        <v>165</v>
      </c>
      <c r="AU524" s="386" t="s">
        <v>90</v>
      </c>
      <c r="AY524" s="386" t="s">
        <v>163</v>
      </c>
      <c r="BE524" s="405">
        <f>IF(N524="základní",J524,0)</f>
        <v>0</v>
      </c>
      <c r="BF524" s="405">
        <f>IF(N524="snížená",J524,0)</f>
        <v>0</v>
      </c>
      <c r="BG524" s="405">
        <f>IF(N524="zákl. přenesená",J524,0)</f>
        <v>0</v>
      </c>
      <c r="BH524" s="405">
        <f>IF(N524="sníž. přenesená",J524,0)</f>
        <v>0</v>
      </c>
      <c r="BI524" s="405">
        <f>IF(N524="nulová",J524,0)</f>
        <v>0</v>
      </c>
      <c r="BJ524" s="386" t="s">
        <v>44</v>
      </c>
      <c r="BK524" s="405">
        <f>ROUND(I524*H524,2)</f>
        <v>0</v>
      </c>
      <c r="BL524" s="386" t="s">
        <v>333</v>
      </c>
      <c r="BM524" s="386" t="s">
        <v>1235</v>
      </c>
    </row>
    <row r="525" spans="2:51" s="344" customFormat="1" ht="13.5">
      <c r="B525" s="345"/>
      <c r="D525" s="346" t="s">
        <v>171</v>
      </c>
      <c r="E525" s="347" t="s">
        <v>5</v>
      </c>
      <c r="F525" s="348" t="s">
        <v>172</v>
      </c>
      <c r="H525" s="349" t="s">
        <v>5</v>
      </c>
      <c r="L525" s="345"/>
      <c r="M525" s="406"/>
      <c r="N525" s="407"/>
      <c r="O525" s="407"/>
      <c r="P525" s="407"/>
      <c r="Q525" s="407"/>
      <c r="R525" s="407"/>
      <c r="S525" s="407"/>
      <c r="T525" s="408"/>
      <c r="AT525" s="349" t="s">
        <v>171</v>
      </c>
      <c r="AU525" s="349" t="s">
        <v>90</v>
      </c>
      <c r="AV525" s="344" t="s">
        <v>44</v>
      </c>
      <c r="AW525" s="344" t="s">
        <v>42</v>
      </c>
      <c r="AX525" s="344" t="s">
        <v>82</v>
      </c>
      <c r="AY525" s="349" t="s">
        <v>163</v>
      </c>
    </row>
    <row r="526" spans="2:51" s="344" customFormat="1" ht="13.5">
      <c r="B526" s="345"/>
      <c r="D526" s="346" t="s">
        <v>171</v>
      </c>
      <c r="E526" s="347" t="s">
        <v>5</v>
      </c>
      <c r="F526" s="348" t="s">
        <v>310</v>
      </c>
      <c r="H526" s="349" t="s">
        <v>5</v>
      </c>
      <c r="L526" s="345"/>
      <c r="M526" s="406"/>
      <c r="N526" s="407"/>
      <c r="O526" s="407"/>
      <c r="P526" s="407"/>
      <c r="Q526" s="407"/>
      <c r="R526" s="407"/>
      <c r="S526" s="407"/>
      <c r="T526" s="408"/>
      <c r="AT526" s="349" t="s">
        <v>171</v>
      </c>
      <c r="AU526" s="349" t="s">
        <v>90</v>
      </c>
      <c r="AV526" s="344" t="s">
        <v>44</v>
      </c>
      <c r="AW526" s="344" t="s">
        <v>42</v>
      </c>
      <c r="AX526" s="344" t="s">
        <v>82</v>
      </c>
      <c r="AY526" s="349" t="s">
        <v>163</v>
      </c>
    </row>
    <row r="527" spans="2:51" s="350" customFormat="1" ht="13.5">
      <c r="B527" s="351"/>
      <c r="D527" s="346" t="s">
        <v>171</v>
      </c>
      <c r="E527" s="352" t="s">
        <v>5</v>
      </c>
      <c r="F527" s="353" t="s">
        <v>1186</v>
      </c>
      <c r="H527" s="354">
        <v>1.258</v>
      </c>
      <c r="L527" s="351"/>
      <c r="M527" s="409"/>
      <c r="N527" s="410"/>
      <c r="O527" s="410"/>
      <c r="P527" s="410"/>
      <c r="Q527" s="410"/>
      <c r="R527" s="410"/>
      <c r="S527" s="410"/>
      <c r="T527" s="411"/>
      <c r="AT527" s="352" t="s">
        <v>171</v>
      </c>
      <c r="AU527" s="352" t="s">
        <v>90</v>
      </c>
      <c r="AV527" s="350" t="s">
        <v>90</v>
      </c>
      <c r="AW527" s="350" t="s">
        <v>42</v>
      </c>
      <c r="AX527" s="350" t="s">
        <v>82</v>
      </c>
      <c r="AY527" s="352" t="s">
        <v>163</v>
      </c>
    </row>
    <row r="528" spans="2:51" s="350" customFormat="1" ht="13.5">
      <c r="B528" s="351"/>
      <c r="D528" s="346" t="s">
        <v>171</v>
      </c>
      <c r="E528" s="352" t="s">
        <v>5</v>
      </c>
      <c r="F528" s="353" t="s">
        <v>1187</v>
      </c>
      <c r="H528" s="354">
        <v>1.258</v>
      </c>
      <c r="L528" s="351"/>
      <c r="M528" s="409"/>
      <c r="N528" s="410"/>
      <c r="O528" s="410"/>
      <c r="P528" s="410"/>
      <c r="Q528" s="410"/>
      <c r="R528" s="410"/>
      <c r="S528" s="410"/>
      <c r="T528" s="411"/>
      <c r="AT528" s="352" t="s">
        <v>171</v>
      </c>
      <c r="AU528" s="352" t="s">
        <v>90</v>
      </c>
      <c r="AV528" s="350" t="s">
        <v>90</v>
      </c>
      <c r="AW528" s="350" t="s">
        <v>42</v>
      </c>
      <c r="AX528" s="350" t="s">
        <v>82</v>
      </c>
      <c r="AY528" s="352" t="s">
        <v>163</v>
      </c>
    </row>
    <row r="529" spans="2:51" s="350" customFormat="1" ht="13.5">
      <c r="B529" s="351"/>
      <c r="D529" s="346" t="s">
        <v>171</v>
      </c>
      <c r="E529" s="352" t="s">
        <v>5</v>
      </c>
      <c r="F529" s="353" t="s">
        <v>1188</v>
      </c>
      <c r="H529" s="354">
        <v>1.258</v>
      </c>
      <c r="L529" s="351"/>
      <c r="M529" s="409"/>
      <c r="N529" s="410"/>
      <c r="O529" s="410"/>
      <c r="P529" s="410"/>
      <c r="Q529" s="410"/>
      <c r="R529" s="410"/>
      <c r="S529" s="410"/>
      <c r="T529" s="411"/>
      <c r="AT529" s="352" t="s">
        <v>171</v>
      </c>
      <c r="AU529" s="352" t="s">
        <v>90</v>
      </c>
      <c r="AV529" s="350" t="s">
        <v>90</v>
      </c>
      <c r="AW529" s="350" t="s">
        <v>42</v>
      </c>
      <c r="AX529" s="350" t="s">
        <v>82</v>
      </c>
      <c r="AY529" s="352" t="s">
        <v>163</v>
      </c>
    </row>
    <row r="530" spans="2:51" s="350" customFormat="1" ht="13.5">
      <c r="B530" s="351"/>
      <c r="D530" s="346" t="s">
        <v>171</v>
      </c>
      <c r="E530" s="352" t="s">
        <v>5</v>
      </c>
      <c r="F530" s="353" t="s">
        <v>1189</v>
      </c>
      <c r="H530" s="354">
        <v>1.258</v>
      </c>
      <c r="L530" s="351"/>
      <c r="M530" s="409"/>
      <c r="N530" s="410"/>
      <c r="O530" s="410"/>
      <c r="P530" s="410"/>
      <c r="Q530" s="410"/>
      <c r="R530" s="410"/>
      <c r="S530" s="410"/>
      <c r="T530" s="411"/>
      <c r="AT530" s="352" t="s">
        <v>171</v>
      </c>
      <c r="AU530" s="352" t="s">
        <v>90</v>
      </c>
      <c r="AV530" s="350" t="s">
        <v>90</v>
      </c>
      <c r="AW530" s="350" t="s">
        <v>42</v>
      </c>
      <c r="AX530" s="350" t="s">
        <v>82</v>
      </c>
      <c r="AY530" s="352" t="s">
        <v>163</v>
      </c>
    </row>
    <row r="531" spans="2:51" s="355" customFormat="1" ht="13.5">
      <c r="B531" s="356"/>
      <c r="D531" s="346" t="s">
        <v>171</v>
      </c>
      <c r="E531" s="357" t="s">
        <v>5</v>
      </c>
      <c r="F531" s="358" t="s">
        <v>176</v>
      </c>
      <c r="H531" s="359">
        <v>5.032</v>
      </c>
      <c r="L531" s="356"/>
      <c r="M531" s="412"/>
      <c r="N531" s="413"/>
      <c r="O531" s="413"/>
      <c r="P531" s="413"/>
      <c r="Q531" s="413"/>
      <c r="R531" s="413"/>
      <c r="S531" s="413"/>
      <c r="T531" s="414"/>
      <c r="AT531" s="357" t="s">
        <v>171</v>
      </c>
      <c r="AU531" s="357" t="s">
        <v>90</v>
      </c>
      <c r="AV531" s="355" t="s">
        <v>93</v>
      </c>
      <c r="AW531" s="355" t="s">
        <v>42</v>
      </c>
      <c r="AX531" s="355" t="s">
        <v>82</v>
      </c>
      <c r="AY531" s="357" t="s">
        <v>163</v>
      </c>
    </row>
    <row r="532" spans="2:51" s="350" customFormat="1" ht="13.5">
      <c r="B532" s="351"/>
      <c r="D532" s="346" t="s">
        <v>171</v>
      </c>
      <c r="E532" s="352" t="s">
        <v>5</v>
      </c>
      <c r="F532" s="353" t="s">
        <v>1190</v>
      </c>
      <c r="H532" s="354">
        <v>1.349</v>
      </c>
      <c r="L532" s="351"/>
      <c r="M532" s="409"/>
      <c r="N532" s="410"/>
      <c r="O532" s="410"/>
      <c r="P532" s="410"/>
      <c r="Q532" s="410"/>
      <c r="R532" s="410"/>
      <c r="S532" s="410"/>
      <c r="T532" s="411"/>
      <c r="AT532" s="352" t="s">
        <v>171</v>
      </c>
      <c r="AU532" s="352" t="s">
        <v>90</v>
      </c>
      <c r="AV532" s="350" t="s">
        <v>90</v>
      </c>
      <c r="AW532" s="350" t="s">
        <v>42</v>
      </c>
      <c r="AX532" s="350" t="s">
        <v>82</v>
      </c>
      <c r="AY532" s="352" t="s">
        <v>163</v>
      </c>
    </row>
    <row r="533" spans="2:51" s="355" customFormat="1" ht="13.5">
      <c r="B533" s="356"/>
      <c r="D533" s="346" t="s">
        <v>171</v>
      </c>
      <c r="E533" s="357" t="s">
        <v>5</v>
      </c>
      <c r="F533" s="358" t="s">
        <v>179</v>
      </c>
      <c r="H533" s="359">
        <v>1.349</v>
      </c>
      <c r="L533" s="356"/>
      <c r="M533" s="412"/>
      <c r="N533" s="413"/>
      <c r="O533" s="413"/>
      <c r="P533" s="413"/>
      <c r="Q533" s="413"/>
      <c r="R533" s="413"/>
      <c r="S533" s="413"/>
      <c r="T533" s="414"/>
      <c r="AT533" s="357" t="s">
        <v>171</v>
      </c>
      <c r="AU533" s="357" t="s">
        <v>90</v>
      </c>
      <c r="AV533" s="355" t="s">
        <v>93</v>
      </c>
      <c r="AW533" s="355" t="s">
        <v>42</v>
      </c>
      <c r="AX533" s="355" t="s">
        <v>82</v>
      </c>
      <c r="AY533" s="357" t="s">
        <v>163</v>
      </c>
    </row>
    <row r="534" spans="2:51" s="350" customFormat="1" ht="13.5">
      <c r="B534" s="351"/>
      <c r="D534" s="346" t="s">
        <v>171</v>
      </c>
      <c r="E534" s="352" t="s">
        <v>5</v>
      </c>
      <c r="F534" s="353" t="s">
        <v>1191</v>
      </c>
      <c r="H534" s="354">
        <v>1.349</v>
      </c>
      <c r="L534" s="351"/>
      <c r="M534" s="409"/>
      <c r="N534" s="410"/>
      <c r="O534" s="410"/>
      <c r="P534" s="410"/>
      <c r="Q534" s="410"/>
      <c r="R534" s="410"/>
      <c r="S534" s="410"/>
      <c r="T534" s="411"/>
      <c r="AT534" s="352" t="s">
        <v>171</v>
      </c>
      <c r="AU534" s="352" t="s">
        <v>90</v>
      </c>
      <c r="AV534" s="350" t="s">
        <v>90</v>
      </c>
      <c r="AW534" s="350" t="s">
        <v>42</v>
      </c>
      <c r="AX534" s="350" t="s">
        <v>82</v>
      </c>
      <c r="AY534" s="352" t="s">
        <v>163</v>
      </c>
    </row>
    <row r="535" spans="2:51" s="350" customFormat="1" ht="13.5">
      <c r="B535" s="351"/>
      <c r="D535" s="346" t="s">
        <v>171</v>
      </c>
      <c r="E535" s="352" t="s">
        <v>5</v>
      </c>
      <c r="F535" s="353" t="s">
        <v>1046</v>
      </c>
      <c r="H535" s="354">
        <v>1.349</v>
      </c>
      <c r="L535" s="351"/>
      <c r="M535" s="409"/>
      <c r="N535" s="410"/>
      <c r="O535" s="410"/>
      <c r="P535" s="410"/>
      <c r="Q535" s="410"/>
      <c r="R535" s="410"/>
      <c r="S535" s="410"/>
      <c r="T535" s="411"/>
      <c r="AT535" s="352" t="s">
        <v>171</v>
      </c>
      <c r="AU535" s="352" t="s">
        <v>90</v>
      </c>
      <c r="AV535" s="350" t="s">
        <v>90</v>
      </c>
      <c r="AW535" s="350" t="s">
        <v>42</v>
      </c>
      <c r="AX535" s="350" t="s">
        <v>82</v>
      </c>
      <c r="AY535" s="352" t="s">
        <v>163</v>
      </c>
    </row>
    <row r="536" spans="2:51" s="355" customFormat="1" ht="13.5">
      <c r="B536" s="356"/>
      <c r="D536" s="346" t="s">
        <v>171</v>
      </c>
      <c r="E536" s="357" t="s">
        <v>5</v>
      </c>
      <c r="F536" s="358" t="s">
        <v>181</v>
      </c>
      <c r="H536" s="359">
        <v>2.698</v>
      </c>
      <c r="L536" s="356"/>
      <c r="M536" s="412"/>
      <c r="N536" s="413"/>
      <c r="O536" s="413"/>
      <c r="P536" s="413"/>
      <c r="Q536" s="413"/>
      <c r="R536" s="413"/>
      <c r="S536" s="413"/>
      <c r="T536" s="414"/>
      <c r="AT536" s="357" t="s">
        <v>171</v>
      </c>
      <c r="AU536" s="357" t="s">
        <v>90</v>
      </c>
      <c r="AV536" s="355" t="s">
        <v>93</v>
      </c>
      <c r="AW536" s="355" t="s">
        <v>42</v>
      </c>
      <c r="AX536" s="355" t="s">
        <v>82</v>
      </c>
      <c r="AY536" s="357" t="s">
        <v>163</v>
      </c>
    </row>
    <row r="537" spans="2:51" s="350" customFormat="1" ht="13.5">
      <c r="B537" s="351"/>
      <c r="D537" s="346" t="s">
        <v>171</v>
      </c>
      <c r="E537" s="352" t="s">
        <v>5</v>
      </c>
      <c r="F537" s="353" t="s">
        <v>1192</v>
      </c>
      <c r="H537" s="354">
        <v>1.349</v>
      </c>
      <c r="L537" s="351"/>
      <c r="M537" s="409"/>
      <c r="N537" s="410"/>
      <c r="O537" s="410"/>
      <c r="P537" s="410"/>
      <c r="Q537" s="410"/>
      <c r="R537" s="410"/>
      <c r="S537" s="410"/>
      <c r="T537" s="411"/>
      <c r="AT537" s="352" t="s">
        <v>171</v>
      </c>
      <c r="AU537" s="352" t="s">
        <v>90</v>
      </c>
      <c r="AV537" s="350" t="s">
        <v>90</v>
      </c>
      <c r="AW537" s="350" t="s">
        <v>42</v>
      </c>
      <c r="AX537" s="350" t="s">
        <v>82</v>
      </c>
      <c r="AY537" s="352" t="s">
        <v>163</v>
      </c>
    </row>
    <row r="538" spans="2:51" s="355" customFormat="1" ht="13.5">
      <c r="B538" s="356"/>
      <c r="D538" s="346" t="s">
        <v>171</v>
      </c>
      <c r="E538" s="357" t="s">
        <v>5</v>
      </c>
      <c r="F538" s="358" t="s">
        <v>653</v>
      </c>
      <c r="H538" s="359">
        <v>1.349</v>
      </c>
      <c r="L538" s="356"/>
      <c r="M538" s="412"/>
      <c r="N538" s="413"/>
      <c r="O538" s="413"/>
      <c r="P538" s="413"/>
      <c r="Q538" s="413"/>
      <c r="R538" s="413"/>
      <c r="S538" s="413"/>
      <c r="T538" s="414"/>
      <c r="AT538" s="357" t="s">
        <v>171</v>
      </c>
      <c r="AU538" s="357" t="s">
        <v>90</v>
      </c>
      <c r="AV538" s="355" t="s">
        <v>93</v>
      </c>
      <c r="AW538" s="355" t="s">
        <v>42</v>
      </c>
      <c r="AX538" s="355" t="s">
        <v>82</v>
      </c>
      <c r="AY538" s="357" t="s">
        <v>163</v>
      </c>
    </row>
    <row r="539" spans="2:51" s="350" customFormat="1" ht="13.5">
      <c r="B539" s="351"/>
      <c r="D539" s="346" t="s">
        <v>171</v>
      </c>
      <c r="E539" s="352" t="s">
        <v>5</v>
      </c>
      <c r="F539" s="353" t="s">
        <v>1193</v>
      </c>
      <c r="H539" s="354">
        <v>1.349</v>
      </c>
      <c r="L539" s="351"/>
      <c r="M539" s="409"/>
      <c r="N539" s="410"/>
      <c r="O539" s="410"/>
      <c r="P539" s="410"/>
      <c r="Q539" s="410"/>
      <c r="R539" s="410"/>
      <c r="S539" s="410"/>
      <c r="T539" s="411"/>
      <c r="AT539" s="352" t="s">
        <v>171</v>
      </c>
      <c r="AU539" s="352" t="s">
        <v>90</v>
      </c>
      <c r="AV539" s="350" t="s">
        <v>90</v>
      </c>
      <c r="AW539" s="350" t="s">
        <v>42</v>
      </c>
      <c r="AX539" s="350" t="s">
        <v>82</v>
      </c>
      <c r="AY539" s="352" t="s">
        <v>163</v>
      </c>
    </row>
    <row r="540" spans="2:51" s="355" customFormat="1" ht="13.5">
      <c r="B540" s="356"/>
      <c r="D540" s="346" t="s">
        <v>171</v>
      </c>
      <c r="E540" s="357" t="s">
        <v>5</v>
      </c>
      <c r="F540" s="358" t="s">
        <v>963</v>
      </c>
      <c r="H540" s="359">
        <v>1.349</v>
      </c>
      <c r="L540" s="356"/>
      <c r="M540" s="412"/>
      <c r="N540" s="413"/>
      <c r="O540" s="413"/>
      <c r="P540" s="413"/>
      <c r="Q540" s="413"/>
      <c r="R540" s="413"/>
      <c r="S540" s="413"/>
      <c r="T540" s="414"/>
      <c r="AT540" s="357" t="s">
        <v>171</v>
      </c>
      <c r="AU540" s="357" t="s">
        <v>90</v>
      </c>
      <c r="AV540" s="355" t="s">
        <v>93</v>
      </c>
      <c r="AW540" s="355" t="s">
        <v>42</v>
      </c>
      <c r="AX540" s="355" t="s">
        <v>82</v>
      </c>
      <c r="AY540" s="357" t="s">
        <v>163</v>
      </c>
    </row>
    <row r="541" spans="2:51" s="350" customFormat="1" ht="13.5">
      <c r="B541" s="351"/>
      <c r="D541" s="346" t="s">
        <v>171</v>
      </c>
      <c r="E541" s="352" t="s">
        <v>5</v>
      </c>
      <c r="F541" s="353" t="s">
        <v>1194</v>
      </c>
      <c r="H541" s="354">
        <v>1.349</v>
      </c>
      <c r="L541" s="351"/>
      <c r="M541" s="409"/>
      <c r="N541" s="410"/>
      <c r="O541" s="410"/>
      <c r="P541" s="410"/>
      <c r="Q541" s="410"/>
      <c r="R541" s="410"/>
      <c r="S541" s="410"/>
      <c r="T541" s="411"/>
      <c r="AT541" s="352" t="s">
        <v>171</v>
      </c>
      <c r="AU541" s="352" t="s">
        <v>90</v>
      </c>
      <c r="AV541" s="350" t="s">
        <v>90</v>
      </c>
      <c r="AW541" s="350" t="s">
        <v>42</v>
      </c>
      <c r="AX541" s="350" t="s">
        <v>82</v>
      </c>
      <c r="AY541" s="352" t="s">
        <v>163</v>
      </c>
    </row>
    <row r="542" spans="2:51" s="355" customFormat="1" ht="13.5">
      <c r="B542" s="356"/>
      <c r="D542" s="346" t="s">
        <v>171</v>
      </c>
      <c r="E542" s="357" t="s">
        <v>5</v>
      </c>
      <c r="F542" s="358" t="s">
        <v>1143</v>
      </c>
      <c r="H542" s="359">
        <v>1.349</v>
      </c>
      <c r="L542" s="356"/>
      <c r="M542" s="412"/>
      <c r="N542" s="413"/>
      <c r="O542" s="413"/>
      <c r="P542" s="413"/>
      <c r="Q542" s="413"/>
      <c r="R542" s="413"/>
      <c r="S542" s="413"/>
      <c r="T542" s="414"/>
      <c r="AT542" s="357" t="s">
        <v>171</v>
      </c>
      <c r="AU542" s="357" t="s">
        <v>90</v>
      </c>
      <c r="AV542" s="355" t="s">
        <v>93</v>
      </c>
      <c r="AW542" s="355" t="s">
        <v>42</v>
      </c>
      <c r="AX542" s="355" t="s">
        <v>82</v>
      </c>
      <c r="AY542" s="357" t="s">
        <v>163</v>
      </c>
    </row>
    <row r="543" spans="2:51" s="360" customFormat="1" ht="13.5">
      <c r="B543" s="361"/>
      <c r="D543" s="362" t="s">
        <v>171</v>
      </c>
      <c r="E543" s="363" t="s">
        <v>5</v>
      </c>
      <c r="F543" s="364" t="s">
        <v>185</v>
      </c>
      <c r="H543" s="365">
        <v>13.126</v>
      </c>
      <c r="L543" s="361"/>
      <c r="M543" s="415"/>
      <c r="N543" s="416"/>
      <c r="O543" s="416"/>
      <c r="P543" s="416"/>
      <c r="Q543" s="416"/>
      <c r="R543" s="416"/>
      <c r="S543" s="416"/>
      <c r="T543" s="417"/>
      <c r="AT543" s="418" t="s">
        <v>171</v>
      </c>
      <c r="AU543" s="418" t="s">
        <v>90</v>
      </c>
      <c r="AV543" s="360" t="s">
        <v>96</v>
      </c>
      <c r="AW543" s="360" t="s">
        <v>42</v>
      </c>
      <c r="AX543" s="360" t="s">
        <v>44</v>
      </c>
      <c r="AY543" s="418" t="s">
        <v>163</v>
      </c>
    </row>
    <row r="544" spans="2:65" s="267" customFormat="1" ht="22.5" customHeight="1">
      <c r="B544" s="268"/>
      <c r="C544" s="338" t="s">
        <v>512</v>
      </c>
      <c r="D544" s="338" t="s">
        <v>165</v>
      </c>
      <c r="E544" s="339" t="s">
        <v>545</v>
      </c>
      <c r="F544" s="340" t="s">
        <v>546</v>
      </c>
      <c r="G544" s="341" t="s">
        <v>188</v>
      </c>
      <c r="H544" s="342">
        <v>13.126</v>
      </c>
      <c r="I544" s="107"/>
      <c r="J544" s="343">
        <f>ROUND(I544*H544,2)</f>
        <v>0</v>
      </c>
      <c r="K544" s="340" t="s">
        <v>169</v>
      </c>
      <c r="L544" s="268"/>
      <c r="M544" s="401" t="s">
        <v>5</v>
      </c>
      <c r="N544" s="402" t="s">
        <v>53</v>
      </c>
      <c r="O544" s="269"/>
      <c r="P544" s="403">
        <f>O544*H544</f>
        <v>0</v>
      </c>
      <c r="Q544" s="403">
        <v>0.00012</v>
      </c>
      <c r="R544" s="403">
        <f>Q544*H544</f>
        <v>0.00157512</v>
      </c>
      <c r="S544" s="403">
        <v>0</v>
      </c>
      <c r="T544" s="404">
        <f>S544*H544</f>
        <v>0</v>
      </c>
      <c r="AR544" s="386" t="s">
        <v>333</v>
      </c>
      <c r="AT544" s="386" t="s">
        <v>165</v>
      </c>
      <c r="AU544" s="386" t="s">
        <v>90</v>
      </c>
      <c r="AY544" s="386" t="s">
        <v>163</v>
      </c>
      <c r="BE544" s="405">
        <f>IF(N544="základní",J544,0)</f>
        <v>0</v>
      </c>
      <c r="BF544" s="405">
        <f>IF(N544="snížená",J544,0)</f>
        <v>0</v>
      </c>
      <c r="BG544" s="405">
        <f>IF(N544="zákl. přenesená",J544,0)</f>
        <v>0</v>
      </c>
      <c r="BH544" s="405">
        <f>IF(N544="sníž. přenesená",J544,0)</f>
        <v>0</v>
      </c>
      <c r="BI544" s="405">
        <f>IF(N544="nulová",J544,0)</f>
        <v>0</v>
      </c>
      <c r="BJ544" s="386" t="s">
        <v>44</v>
      </c>
      <c r="BK544" s="405">
        <f>ROUND(I544*H544,2)</f>
        <v>0</v>
      </c>
      <c r="BL544" s="386" t="s">
        <v>333</v>
      </c>
      <c r="BM544" s="386" t="s">
        <v>1236</v>
      </c>
    </row>
    <row r="545" spans="2:51" s="344" customFormat="1" ht="13.5">
      <c r="B545" s="345"/>
      <c r="D545" s="346" t="s">
        <v>171</v>
      </c>
      <c r="E545" s="347" t="s">
        <v>5</v>
      </c>
      <c r="F545" s="348" t="s">
        <v>172</v>
      </c>
      <c r="H545" s="349" t="s">
        <v>5</v>
      </c>
      <c r="L545" s="345"/>
      <c r="M545" s="406"/>
      <c r="N545" s="407"/>
      <c r="O545" s="407"/>
      <c r="P545" s="407"/>
      <c r="Q545" s="407"/>
      <c r="R545" s="407"/>
      <c r="S545" s="407"/>
      <c r="T545" s="408"/>
      <c r="AT545" s="349" t="s">
        <v>171</v>
      </c>
      <c r="AU545" s="349" t="s">
        <v>90</v>
      </c>
      <c r="AV545" s="344" t="s">
        <v>44</v>
      </c>
      <c r="AW545" s="344" t="s">
        <v>42</v>
      </c>
      <c r="AX545" s="344" t="s">
        <v>82</v>
      </c>
      <c r="AY545" s="349" t="s">
        <v>163</v>
      </c>
    </row>
    <row r="546" spans="2:51" s="344" customFormat="1" ht="13.5">
      <c r="B546" s="345"/>
      <c r="D546" s="346" t="s">
        <v>171</v>
      </c>
      <c r="E546" s="347" t="s">
        <v>5</v>
      </c>
      <c r="F546" s="348" t="s">
        <v>310</v>
      </c>
      <c r="H546" s="349" t="s">
        <v>5</v>
      </c>
      <c r="L546" s="345"/>
      <c r="M546" s="406"/>
      <c r="N546" s="407"/>
      <c r="O546" s="407"/>
      <c r="P546" s="407"/>
      <c r="Q546" s="407"/>
      <c r="R546" s="407"/>
      <c r="S546" s="407"/>
      <c r="T546" s="408"/>
      <c r="AT546" s="349" t="s">
        <v>171</v>
      </c>
      <c r="AU546" s="349" t="s">
        <v>90</v>
      </c>
      <c r="AV546" s="344" t="s">
        <v>44</v>
      </c>
      <c r="AW546" s="344" t="s">
        <v>42</v>
      </c>
      <c r="AX546" s="344" t="s">
        <v>82</v>
      </c>
      <c r="AY546" s="349" t="s">
        <v>163</v>
      </c>
    </row>
    <row r="547" spans="2:51" s="350" customFormat="1" ht="13.5">
      <c r="B547" s="351"/>
      <c r="D547" s="346" t="s">
        <v>171</v>
      </c>
      <c r="E547" s="352" t="s">
        <v>5</v>
      </c>
      <c r="F547" s="353" t="s">
        <v>1186</v>
      </c>
      <c r="H547" s="354">
        <v>1.258</v>
      </c>
      <c r="L547" s="351"/>
      <c r="M547" s="409"/>
      <c r="N547" s="410"/>
      <c r="O547" s="410"/>
      <c r="P547" s="410"/>
      <c r="Q547" s="410"/>
      <c r="R547" s="410"/>
      <c r="S547" s="410"/>
      <c r="T547" s="411"/>
      <c r="AT547" s="352" t="s">
        <v>171</v>
      </c>
      <c r="AU547" s="352" t="s">
        <v>90</v>
      </c>
      <c r="AV547" s="350" t="s">
        <v>90</v>
      </c>
      <c r="AW547" s="350" t="s">
        <v>42</v>
      </c>
      <c r="AX547" s="350" t="s">
        <v>82</v>
      </c>
      <c r="AY547" s="352" t="s">
        <v>163</v>
      </c>
    </row>
    <row r="548" spans="2:51" s="350" customFormat="1" ht="13.5">
      <c r="B548" s="351"/>
      <c r="D548" s="346" t="s">
        <v>171</v>
      </c>
      <c r="E548" s="352" t="s">
        <v>5</v>
      </c>
      <c r="F548" s="353" t="s">
        <v>1187</v>
      </c>
      <c r="H548" s="354">
        <v>1.258</v>
      </c>
      <c r="L548" s="351"/>
      <c r="M548" s="409"/>
      <c r="N548" s="410"/>
      <c r="O548" s="410"/>
      <c r="P548" s="410"/>
      <c r="Q548" s="410"/>
      <c r="R548" s="410"/>
      <c r="S548" s="410"/>
      <c r="T548" s="411"/>
      <c r="AT548" s="352" t="s">
        <v>171</v>
      </c>
      <c r="AU548" s="352" t="s">
        <v>90</v>
      </c>
      <c r="AV548" s="350" t="s">
        <v>90</v>
      </c>
      <c r="AW548" s="350" t="s">
        <v>42</v>
      </c>
      <c r="AX548" s="350" t="s">
        <v>82</v>
      </c>
      <c r="AY548" s="352" t="s">
        <v>163</v>
      </c>
    </row>
    <row r="549" spans="2:51" s="350" customFormat="1" ht="13.5">
      <c r="B549" s="351"/>
      <c r="D549" s="346" t="s">
        <v>171</v>
      </c>
      <c r="E549" s="352" t="s">
        <v>5</v>
      </c>
      <c r="F549" s="353" t="s">
        <v>1188</v>
      </c>
      <c r="H549" s="354">
        <v>1.258</v>
      </c>
      <c r="L549" s="351"/>
      <c r="M549" s="409"/>
      <c r="N549" s="410"/>
      <c r="O549" s="410"/>
      <c r="P549" s="410"/>
      <c r="Q549" s="410"/>
      <c r="R549" s="410"/>
      <c r="S549" s="410"/>
      <c r="T549" s="411"/>
      <c r="AT549" s="352" t="s">
        <v>171</v>
      </c>
      <c r="AU549" s="352" t="s">
        <v>90</v>
      </c>
      <c r="AV549" s="350" t="s">
        <v>90</v>
      </c>
      <c r="AW549" s="350" t="s">
        <v>42</v>
      </c>
      <c r="AX549" s="350" t="s">
        <v>82</v>
      </c>
      <c r="AY549" s="352" t="s">
        <v>163</v>
      </c>
    </row>
    <row r="550" spans="2:51" s="350" customFormat="1" ht="13.5">
      <c r="B550" s="351"/>
      <c r="D550" s="346" t="s">
        <v>171</v>
      </c>
      <c r="E550" s="352" t="s">
        <v>5</v>
      </c>
      <c r="F550" s="353" t="s">
        <v>1189</v>
      </c>
      <c r="H550" s="354">
        <v>1.258</v>
      </c>
      <c r="L550" s="351"/>
      <c r="M550" s="409"/>
      <c r="N550" s="410"/>
      <c r="O550" s="410"/>
      <c r="P550" s="410"/>
      <c r="Q550" s="410"/>
      <c r="R550" s="410"/>
      <c r="S550" s="410"/>
      <c r="T550" s="411"/>
      <c r="AT550" s="352" t="s">
        <v>171</v>
      </c>
      <c r="AU550" s="352" t="s">
        <v>90</v>
      </c>
      <c r="AV550" s="350" t="s">
        <v>90</v>
      </c>
      <c r="AW550" s="350" t="s">
        <v>42</v>
      </c>
      <c r="AX550" s="350" t="s">
        <v>82</v>
      </c>
      <c r="AY550" s="352" t="s">
        <v>163</v>
      </c>
    </row>
    <row r="551" spans="2:51" s="355" customFormat="1" ht="13.5">
      <c r="B551" s="356"/>
      <c r="D551" s="346" t="s">
        <v>171</v>
      </c>
      <c r="E551" s="357" t="s">
        <v>5</v>
      </c>
      <c r="F551" s="358" t="s">
        <v>176</v>
      </c>
      <c r="H551" s="359">
        <v>5.032</v>
      </c>
      <c r="L551" s="356"/>
      <c r="M551" s="412"/>
      <c r="N551" s="413"/>
      <c r="O551" s="413"/>
      <c r="P551" s="413"/>
      <c r="Q551" s="413"/>
      <c r="R551" s="413"/>
      <c r="S551" s="413"/>
      <c r="T551" s="414"/>
      <c r="AT551" s="357" t="s">
        <v>171</v>
      </c>
      <c r="AU551" s="357" t="s">
        <v>90</v>
      </c>
      <c r="AV551" s="355" t="s">
        <v>93</v>
      </c>
      <c r="AW551" s="355" t="s">
        <v>42</v>
      </c>
      <c r="AX551" s="355" t="s">
        <v>82</v>
      </c>
      <c r="AY551" s="357" t="s">
        <v>163</v>
      </c>
    </row>
    <row r="552" spans="2:51" s="350" customFormat="1" ht="13.5">
      <c r="B552" s="351"/>
      <c r="D552" s="346" t="s">
        <v>171</v>
      </c>
      <c r="E552" s="352" t="s">
        <v>5</v>
      </c>
      <c r="F552" s="353" t="s">
        <v>1190</v>
      </c>
      <c r="H552" s="354">
        <v>1.349</v>
      </c>
      <c r="L552" s="351"/>
      <c r="M552" s="409"/>
      <c r="N552" s="410"/>
      <c r="O552" s="410"/>
      <c r="P552" s="410"/>
      <c r="Q552" s="410"/>
      <c r="R552" s="410"/>
      <c r="S552" s="410"/>
      <c r="T552" s="411"/>
      <c r="AT552" s="352" t="s">
        <v>171</v>
      </c>
      <c r="AU552" s="352" t="s">
        <v>90</v>
      </c>
      <c r="AV552" s="350" t="s">
        <v>90</v>
      </c>
      <c r="AW552" s="350" t="s">
        <v>42</v>
      </c>
      <c r="AX552" s="350" t="s">
        <v>82</v>
      </c>
      <c r="AY552" s="352" t="s">
        <v>163</v>
      </c>
    </row>
    <row r="553" spans="2:51" s="355" customFormat="1" ht="13.5">
      <c r="B553" s="356"/>
      <c r="D553" s="346" t="s">
        <v>171</v>
      </c>
      <c r="E553" s="357" t="s">
        <v>5</v>
      </c>
      <c r="F553" s="358" t="s">
        <v>179</v>
      </c>
      <c r="H553" s="359">
        <v>1.349</v>
      </c>
      <c r="L553" s="356"/>
      <c r="M553" s="412"/>
      <c r="N553" s="413"/>
      <c r="O553" s="413"/>
      <c r="P553" s="413"/>
      <c r="Q553" s="413"/>
      <c r="R553" s="413"/>
      <c r="S553" s="413"/>
      <c r="T553" s="414"/>
      <c r="AT553" s="357" t="s">
        <v>171</v>
      </c>
      <c r="AU553" s="357" t="s">
        <v>90</v>
      </c>
      <c r="AV553" s="355" t="s">
        <v>93</v>
      </c>
      <c r="AW553" s="355" t="s">
        <v>42</v>
      </c>
      <c r="AX553" s="355" t="s">
        <v>82</v>
      </c>
      <c r="AY553" s="357" t="s">
        <v>163</v>
      </c>
    </row>
    <row r="554" spans="2:51" s="350" customFormat="1" ht="13.5">
      <c r="B554" s="351"/>
      <c r="D554" s="346" t="s">
        <v>171</v>
      </c>
      <c r="E554" s="352" t="s">
        <v>5</v>
      </c>
      <c r="F554" s="353" t="s">
        <v>1191</v>
      </c>
      <c r="H554" s="354">
        <v>1.349</v>
      </c>
      <c r="L554" s="351"/>
      <c r="M554" s="409"/>
      <c r="N554" s="410"/>
      <c r="O554" s="410"/>
      <c r="P554" s="410"/>
      <c r="Q554" s="410"/>
      <c r="R554" s="410"/>
      <c r="S554" s="410"/>
      <c r="T554" s="411"/>
      <c r="AT554" s="352" t="s">
        <v>171</v>
      </c>
      <c r="AU554" s="352" t="s">
        <v>90</v>
      </c>
      <c r="AV554" s="350" t="s">
        <v>90</v>
      </c>
      <c r="AW554" s="350" t="s">
        <v>42</v>
      </c>
      <c r="AX554" s="350" t="s">
        <v>82</v>
      </c>
      <c r="AY554" s="352" t="s">
        <v>163</v>
      </c>
    </row>
    <row r="555" spans="2:51" s="350" customFormat="1" ht="13.5">
      <c r="B555" s="351"/>
      <c r="D555" s="346" t="s">
        <v>171</v>
      </c>
      <c r="E555" s="352" t="s">
        <v>5</v>
      </c>
      <c r="F555" s="353" t="s">
        <v>1046</v>
      </c>
      <c r="H555" s="354">
        <v>1.349</v>
      </c>
      <c r="L555" s="351"/>
      <c r="M555" s="409"/>
      <c r="N555" s="410"/>
      <c r="O555" s="410"/>
      <c r="P555" s="410"/>
      <c r="Q555" s="410"/>
      <c r="R555" s="410"/>
      <c r="S555" s="410"/>
      <c r="T555" s="411"/>
      <c r="AT555" s="352" t="s">
        <v>171</v>
      </c>
      <c r="AU555" s="352" t="s">
        <v>90</v>
      </c>
      <c r="AV555" s="350" t="s">
        <v>90</v>
      </c>
      <c r="AW555" s="350" t="s">
        <v>42</v>
      </c>
      <c r="AX555" s="350" t="s">
        <v>82</v>
      </c>
      <c r="AY555" s="352" t="s">
        <v>163</v>
      </c>
    </row>
    <row r="556" spans="2:51" s="355" customFormat="1" ht="13.5">
      <c r="B556" s="356"/>
      <c r="D556" s="346" t="s">
        <v>171</v>
      </c>
      <c r="E556" s="357" t="s">
        <v>5</v>
      </c>
      <c r="F556" s="358" t="s">
        <v>181</v>
      </c>
      <c r="H556" s="359">
        <v>2.698</v>
      </c>
      <c r="L556" s="356"/>
      <c r="M556" s="412"/>
      <c r="N556" s="413"/>
      <c r="O556" s="413"/>
      <c r="P556" s="413"/>
      <c r="Q556" s="413"/>
      <c r="R556" s="413"/>
      <c r="S556" s="413"/>
      <c r="T556" s="414"/>
      <c r="AT556" s="357" t="s">
        <v>171</v>
      </c>
      <c r="AU556" s="357" t="s">
        <v>90</v>
      </c>
      <c r="AV556" s="355" t="s">
        <v>93</v>
      </c>
      <c r="AW556" s="355" t="s">
        <v>42</v>
      </c>
      <c r="AX556" s="355" t="s">
        <v>82</v>
      </c>
      <c r="AY556" s="357" t="s">
        <v>163</v>
      </c>
    </row>
    <row r="557" spans="2:51" s="350" customFormat="1" ht="13.5">
      <c r="B557" s="351"/>
      <c r="D557" s="346" t="s">
        <v>171</v>
      </c>
      <c r="E557" s="352" t="s">
        <v>5</v>
      </c>
      <c r="F557" s="353" t="s">
        <v>1192</v>
      </c>
      <c r="H557" s="354">
        <v>1.349</v>
      </c>
      <c r="L557" s="351"/>
      <c r="M557" s="409"/>
      <c r="N557" s="410"/>
      <c r="O557" s="410"/>
      <c r="P557" s="410"/>
      <c r="Q557" s="410"/>
      <c r="R557" s="410"/>
      <c r="S557" s="410"/>
      <c r="T557" s="411"/>
      <c r="AT557" s="352" t="s">
        <v>171</v>
      </c>
      <c r="AU557" s="352" t="s">
        <v>90</v>
      </c>
      <c r="AV557" s="350" t="s">
        <v>90</v>
      </c>
      <c r="AW557" s="350" t="s">
        <v>42</v>
      </c>
      <c r="AX557" s="350" t="s">
        <v>82</v>
      </c>
      <c r="AY557" s="352" t="s">
        <v>163</v>
      </c>
    </row>
    <row r="558" spans="2:51" s="355" customFormat="1" ht="13.5">
      <c r="B558" s="356"/>
      <c r="D558" s="346" t="s">
        <v>171</v>
      </c>
      <c r="E558" s="357" t="s">
        <v>5</v>
      </c>
      <c r="F558" s="358" t="s">
        <v>653</v>
      </c>
      <c r="H558" s="359">
        <v>1.349</v>
      </c>
      <c r="L558" s="356"/>
      <c r="M558" s="412"/>
      <c r="N558" s="413"/>
      <c r="O558" s="413"/>
      <c r="P558" s="413"/>
      <c r="Q558" s="413"/>
      <c r="R558" s="413"/>
      <c r="S558" s="413"/>
      <c r="T558" s="414"/>
      <c r="AT558" s="357" t="s">
        <v>171</v>
      </c>
      <c r="AU558" s="357" t="s">
        <v>90</v>
      </c>
      <c r="AV558" s="355" t="s">
        <v>93</v>
      </c>
      <c r="AW558" s="355" t="s">
        <v>42</v>
      </c>
      <c r="AX558" s="355" t="s">
        <v>82</v>
      </c>
      <c r="AY558" s="357" t="s">
        <v>163</v>
      </c>
    </row>
    <row r="559" spans="2:51" s="350" customFormat="1" ht="13.5">
      <c r="B559" s="351"/>
      <c r="D559" s="346" t="s">
        <v>171</v>
      </c>
      <c r="E559" s="352" t="s">
        <v>5</v>
      </c>
      <c r="F559" s="353" t="s">
        <v>1193</v>
      </c>
      <c r="H559" s="354">
        <v>1.349</v>
      </c>
      <c r="L559" s="351"/>
      <c r="M559" s="409"/>
      <c r="N559" s="410"/>
      <c r="O559" s="410"/>
      <c r="P559" s="410"/>
      <c r="Q559" s="410"/>
      <c r="R559" s="410"/>
      <c r="S559" s="410"/>
      <c r="T559" s="411"/>
      <c r="AT559" s="352" t="s">
        <v>171</v>
      </c>
      <c r="AU559" s="352" t="s">
        <v>90</v>
      </c>
      <c r="AV559" s="350" t="s">
        <v>90</v>
      </c>
      <c r="AW559" s="350" t="s">
        <v>42</v>
      </c>
      <c r="AX559" s="350" t="s">
        <v>82</v>
      </c>
      <c r="AY559" s="352" t="s">
        <v>163</v>
      </c>
    </row>
    <row r="560" spans="2:51" s="355" customFormat="1" ht="13.5">
      <c r="B560" s="356"/>
      <c r="D560" s="346" t="s">
        <v>171</v>
      </c>
      <c r="E560" s="357" t="s">
        <v>5</v>
      </c>
      <c r="F560" s="358" t="s">
        <v>963</v>
      </c>
      <c r="H560" s="359">
        <v>1.349</v>
      </c>
      <c r="L560" s="356"/>
      <c r="M560" s="412"/>
      <c r="N560" s="413"/>
      <c r="O560" s="413"/>
      <c r="P560" s="413"/>
      <c r="Q560" s="413"/>
      <c r="R560" s="413"/>
      <c r="S560" s="413"/>
      <c r="T560" s="414"/>
      <c r="AT560" s="357" t="s">
        <v>171</v>
      </c>
      <c r="AU560" s="357" t="s">
        <v>90</v>
      </c>
      <c r="AV560" s="355" t="s">
        <v>93</v>
      </c>
      <c r="AW560" s="355" t="s">
        <v>42</v>
      </c>
      <c r="AX560" s="355" t="s">
        <v>82</v>
      </c>
      <c r="AY560" s="357" t="s">
        <v>163</v>
      </c>
    </row>
    <row r="561" spans="2:51" s="350" customFormat="1" ht="13.5">
      <c r="B561" s="351"/>
      <c r="D561" s="346" t="s">
        <v>171</v>
      </c>
      <c r="E561" s="352" t="s">
        <v>5</v>
      </c>
      <c r="F561" s="353" t="s">
        <v>1194</v>
      </c>
      <c r="H561" s="354">
        <v>1.349</v>
      </c>
      <c r="L561" s="351"/>
      <c r="M561" s="409"/>
      <c r="N561" s="410"/>
      <c r="O561" s="410"/>
      <c r="P561" s="410"/>
      <c r="Q561" s="410"/>
      <c r="R561" s="410"/>
      <c r="S561" s="410"/>
      <c r="T561" s="411"/>
      <c r="AT561" s="352" t="s">
        <v>171</v>
      </c>
      <c r="AU561" s="352" t="s">
        <v>90</v>
      </c>
      <c r="AV561" s="350" t="s">
        <v>90</v>
      </c>
      <c r="AW561" s="350" t="s">
        <v>42</v>
      </c>
      <c r="AX561" s="350" t="s">
        <v>82</v>
      </c>
      <c r="AY561" s="352" t="s">
        <v>163</v>
      </c>
    </row>
    <row r="562" spans="2:51" s="355" customFormat="1" ht="13.5">
      <c r="B562" s="356"/>
      <c r="D562" s="346" t="s">
        <v>171</v>
      </c>
      <c r="E562" s="357" t="s">
        <v>5</v>
      </c>
      <c r="F562" s="358" t="s">
        <v>1143</v>
      </c>
      <c r="H562" s="359">
        <v>1.349</v>
      </c>
      <c r="L562" s="356"/>
      <c r="M562" s="412"/>
      <c r="N562" s="413"/>
      <c r="O562" s="413"/>
      <c r="P562" s="413"/>
      <c r="Q562" s="413"/>
      <c r="R562" s="413"/>
      <c r="S562" s="413"/>
      <c r="T562" s="414"/>
      <c r="AT562" s="357" t="s">
        <v>171</v>
      </c>
      <c r="AU562" s="357" t="s">
        <v>90</v>
      </c>
      <c r="AV562" s="355" t="s">
        <v>93</v>
      </c>
      <c r="AW562" s="355" t="s">
        <v>42</v>
      </c>
      <c r="AX562" s="355" t="s">
        <v>82</v>
      </c>
      <c r="AY562" s="357" t="s">
        <v>163</v>
      </c>
    </row>
    <row r="563" spans="2:51" s="360" customFormat="1" ht="13.5">
      <c r="B563" s="361"/>
      <c r="D563" s="346" t="s">
        <v>171</v>
      </c>
      <c r="E563" s="373" t="s">
        <v>5</v>
      </c>
      <c r="F563" s="374" t="s">
        <v>185</v>
      </c>
      <c r="H563" s="375">
        <v>13.126</v>
      </c>
      <c r="L563" s="361"/>
      <c r="M563" s="415"/>
      <c r="N563" s="416"/>
      <c r="O563" s="416"/>
      <c r="P563" s="416"/>
      <c r="Q563" s="416"/>
      <c r="R563" s="416"/>
      <c r="S563" s="416"/>
      <c r="T563" s="417"/>
      <c r="AT563" s="418" t="s">
        <v>171</v>
      </c>
      <c r="AU563" s="418" t="s">
        <v>90</v>
      </c>
      <c r="AV563" s="360" t="s">
        <v>96</v>
      </c>
      <c r="AW563" s="360" t="s">
        <v>42</v>
      </c>
      <c r="AX563" s="360" t="s">
        <v>44</v>
      </c>
      <c r="AY563" s="418" t="s">
        <v>163</v>
      </c>
    </row>
    <row r="564" spans="2:63" s="330" customFormat="1" ht="29.85" customHeight="1">
      <c r="B564" s="331"/>
      <c r="D564" s="335" t="s">
        <v>81</v>
      </c>
      <c r="E564" s="336" t="s">
        <v>548</v>
      </c>
      <c r="F564" s="336" t="s">
        <v>549</v>
      </c>
      <c r="J564" s="337">
        <f>BK564</f>
        <v>0</v>
      </c>
      <c r="L564" s="331"/>
      <c r="M564" s="395"/>
      <c r="N564" s="396"/>
      <c r="O564" s="396"/>
      <c r="P564" s="397">
        <f>SUM(P565:P696)</f>
        <v>0</v>
      </c>
      <c r="Q564" s="396"/>
      <c r="R564" s="397">
        <f>SUM(R565:R696)</f>
        <v>0.07575000000000001</v>
      </c>
      <c r="S564" s="396"/>
      <c r="T564" s="398">
        <f>SUM(T565:T696)</f>
        <v>0.015655</v>
      </c>
      <c r="AR564" s="332" t="s">
        <v>90</v>
      </c>
      <c r="AT564" s="399" t="s">
        <v>81</v>
      </c>
      <c r="AU564" s="399" t="s">
        <v>44</v>
      </c>
      <c r="AY564" s="332" t="s">
        <v>163</v>
      </c>
      <c r="BK564" s="400">
        <f>SUM(BK565:BK696)</f>
        <v>0</v>
      </c>
    </row>
    <row r="565" spans="2:65" s="267" customFormat="1" ht="22.5" customHeight="1">
      <c r="B565" s="268"/>
      <c r="C565" s="338" t="s">
        <v>517</v>
      </c>
      <c r="D565" s="338" t="s">
        <v>165</v>
      </c>
      <c r="E565" s="339" t="s">
        <v>551</v>
      </c>
      <c r="F565" s="340" t="s">
        <v>552</v>
      </c>
      <c r="G565" s="341" t="s">
        <v>188</v>
      </c>
      <c r="H565" s="342">
        <v>50.5</v>
      </c>
      <c r="I565" s="107"/>
      <c r="J565" s="343">
        <f>ROUND(I565*H565,2)</f>
        <v>0</v>
      </c>
      <c r="K565" s="340" t="s">
        <v>169</v>
      </c>
      <c r="L565" s="268"/>
      <c r="M565" s="401" t="s">
        <v>5</v>
      </c>
      <c r="N565" s="402" t="s">
        <v>53</v>
      </c>
      <c r="O565" s="269"/>
      <c r="P565" s="403">
        <f>O565*H565</f>
        <v>0</v>
      </c>
      <c r="Q565" s="403">
        <v>0</v>
      </c>
      <c r="R565" s="403">
        <f>Q565*H565</f>
        <v>0</v>
      </c>
      <c r="S565" s="403">
        <v>0</v>
      </c>
      <c r="T565" s="404">
        <f>S565*H565</f>
        <v>0</v>
      </c>
      <c r="AR565" s="386" t="s">
        <v>333</v>
      </c>
      <c r="AT565" s="386" t="s">
        <v>165</v>
      </c>
      <c r="AU565" s="386" t="s">
        <v>90</v>
      </c>
      <c r="AY565" s="386" t="s">
        <v>163</v>
      </c>
      <c r="BE565" s="405">
        <f>IF(N565="základní",J565,0)</f>
        <v>0</v>
      </c>
      <c r="BF565" s="405">
        <f>IF(N565="snížená",J565,0)</f>
        <v>0</v>
      </c>
      <c r="BG565" s="405">
        <f>IF(N565="zákl. přenesená",J565,0)</f>
        <v>0</v>
      </c>
      <c r="BH565" s="405">
        <f>IF(N565="sníž. přenesená",J565,0)</f>
        <v>0</v>
      </c>
      <c r="BI565" s="405">
        <f>IF(N565="nulová",J565,0)</f>
        <v>0</v>
      </c>
      <c r="BJ565" s="386" t="s">
        <v>44</v>
      </c>
      <c r="BK565" s="405">
        <f>ROUND(I565*H565,2)</f>
        <v>0</v>
      </c>
      <c r="BL565" s="386" t="s">
        <v>333</v>
      </c>
      <c r="BM565" s="386" t="s">
        <v>1237</v>
      </c>
    </row>
    <row r="566" spans="2:51" s="344" customFormat="1" ht="13.5">
      <c r="B566" s="345"/>
      <c r="D566" s="346" t="s">
        <v>171</v>
      </c>
      <c r="E566" s="347" t="s">
        <v>5</v>
      </c>
      <c r="F566" s="348" t="s">
        <v>172</v>
      </c>
      <c r="H566" s="349" t="s">
        <v>5</v>
      </c>
      <c r="L566" s="345"/>
      <c r="M566" s="406"/>
      <c r="N566" s="407"/>
      <c r="O566" s="407"/>
      <c r="P566" s="407"/>
      <c r="Q566" s="407"/>
      <c r="R566" s="407"/>
      <c r="S566" s="407"/>
      <c r="T566" s="408"/>
      <c r="AT566" s="349" t="s">
        <v>171</v>
      </c>
      <c r="AU566" s="349" t="s">
        <v>90</v>
      </c>
      <c r="AV566" s="344" t="s">
        <v>44</v>
      </c>
      <c r="AW566" s="344" t="s">
        <v>42</v>
      </c>
      <c r="AX566" s="344" t="s">
        <v>82</v>
      </c>
      <c r="AY566" s="349" t="s">
        <v>163</v>
      </c>
    </row>
    <row r="567" spans="2:51" s="344" customFormat="1" ht="13.5">
      <c r="B567" s="345"/>
      <c r="D567" s="346" t="s">
        <v>171</v>
      </c>
      <c r="E567" s="347" t="s">
        <v>5</v>
      </c>
      <c r="F567" s="348" t="s">
        <v>554</v>
      </c>
      <c r="H567" s="349" t="s">
        <v>5</v>
      </c>
      <c r="L567" s="345"/>
      <c r="M567" s="406"/>
      <c r="N567" s="407"/>
      <c r="O567" s="407"/>
      <c r="P567" s="407"/>
      <c r="Q567" s="407"/>
      <c r="R567" s="407"/>
      <c r="S567" s="407"/>
      <c r="T567" s="408"/>
      <c r="AT567" s="349" t="s">
        <v>171</v>
      </c>
      <c r="AU567" s="349" t="s">
        <v>90</v>
      </c>
      <c r="AV567" s="344" t="s">
        <v>44</v>
      </c>
      <c r="AW567" s="344" t="s">
        <v>42</v>
      </c>
      <c r="AX567" s="344" t="s">
        <v>82</v>
      </c>
      <c r="AY567" s="349" t="s">
        <v>163</v>
      </c>
    </row>
    <row r="568" spans="2:51" s="350" customFormat="1" ht="13.5">
      <c r="B568" s="351"/>
      <c r="D568" s="346" t="s">
        <v>171</v>
      </c>
      <c r="E568" s="352" t="s">
        <v>5</v>
      </c>
      <c r="F568" s="353" t="s">
        <v>1238</v>
      </c>
      <c r="H568" s="354">
        <v>4.84</v>
      </c>
      <c r="L568" s="351"/>
      <c r="M568" s="409"/>
      <c r="N568" s="410"/>
      <c r="O568" s="410"/>
      <c r="P568" s="410"/>
      <c r="Q568" s="410"/>
      <c r="R568" s="410"/>
      <c r="S568" s="410"/>
      <c r="T568" s="411"/>
      <c r="AT568" s="352" t="s">
        <v>171</v>
      </c>
      <c r="AU568" s="352" t="s">
        <v>90</v>
      </c>
      <c r="AV568" s="350" t="s">
        <v>90</v>
      </c>
      <c r="AW568" s="350" t="s">
        <v>42</v>
      </c>
      <c r="AX568" s="350" t="s">
        <v>82</v>
      </c>
      <c r="AY568" s="352" t="s">
        <v>163</v>
      </c>
    </row>
    <row r="569" spans="2:51" s="350" customFormat="1" ht="13.5">
      <c r="B569" s="351"/>
      <c r="D569" s="346" t="s">
        <v>171</v>
      </c>
      <c r="E569" s="352" t="s">
        <v>5</v>
      </c>
      <c r="F569" s="353" t="s">
        <v>1239</v>
      </c>
      <c r="H569" s="354">
        <v>4.84</v>
      </c>
      <c r="L569" s="351"/>
      <c r="M569" s="409"/>
      <c r="N569" s="410"/>
      <c r="O569" s="410"/>
      <c r="P569" s="410"/>
      <c r="Q569" s="410"/>
      <c r="R569" s="410"/>
      <c r="S569" s="410"/>
      <c r="T569" s="411"/>
      <c r="AT569" s="352" t="s">
        <v>171</v>
      </c>
      <c r="AU569" s="352" t="s">
        <v>90</v>
      </c>
      <c r="AV569" s="350" t="s">
        <v>90</v>
      </c>
      <c r="AW569" s="350" t="s">
        <v>42</v>
      </c>
      <c r="AX569" s="350" t="s">
        <v>82</v>
      </c>
      <c r="AY569" s="352" t="s">
        <v>163</v>
      </c>
    </row>
    <row r="570" spans="2:51" s="350" customFormat="1" ht="13.5">
      <c r="B570" s="351"/>
      <c r="D570" s="346" t="s">
        <v>171</v>
      </c>
      <c r="E570" s="352" t="s">
        <v>5</v>
      </c>
      <c r="F570" s="353" t="s">
        <v>1240</v>
      </c>
      <c r="H570" s="354">
        <v>4.84</v>
      </c>
      <c r="L570" s="351"/>
      <c r="M570" s="409"/>
      <c r="N570" s="410"/>
      <c r="O570" s="410"/>
      <c r="P570" s="410"/>
      <c r="Q570" s="410"/>
      <c r="R570" s="410"/>
      <c r="S570" s="410"/>
      <c r="T570" s="411"/>
      <c r="AT570" s="352" t="s">
        <v>171</v>
      </c>
      <c r="AU570" s="352" t="s">
        <v>90</v>
      </c>
      <c r="AV570" s="350" t="s">
        <v>90</v>
      </c>
      <c r="AW570" s="350" t="s">
        <v>42</v>
      </c>
      <c r="AX570" s="350" t="s">
        <v>82</v>
      </c>
      <c r="AY570" s="352" t="s">
        <v>163</v>
      </c>
    </row>
    <row r="571" spans="2:51" s="350" customFormat="1" ht="13.5">
      <c r="B571" s="351"/>
      <c r="D571" s="346" t="s">
        <v>171</v>
      </c>
      <c r="E571" s="352" t="s">
        <v>5</v>
      </c>
      <c r="F571" s="353" t="s">
        <v>1241</v>
      </c>
      <c r="H571" s="354">
        <v>4.84</v>
      </c>
      <c r="L571" s="351"/>
      <c r="M571" s="409"/>
      <c r="N571" s="410"/>
      <c r="O571" s="410"/>
      <c r="P571" s="410"/>
      <c r="Q571" s="410"/>
      <c r="R571" s="410"/>
      <c r="S571" s="410"/>
      <c r="T571" s="411"/>
      <c r="AT571" s="352" t="s">
        <v>171</v>
      </c>
      <c r="AU571" s="352" t="s">
        <v>90</v>
      </c>
      <c r="AV571" s="350" t="s">
        <v>90</v>
      </c>
      <c r="AW571" s="350" t="s">
        <v>42</v>
      </c>
      <c r="AX571" s="350" t="s">
        <v>82</v>
      </c>
      <c r="AY571" s="352" t="s">
        <v>163</v>
      </c>
    </row>
    <row r="572" spans="2:51" s="355" customFormat="1" ht="13.5">
      <c r="B572" s="356"/>
      <c r="D572" s="346" t="s">
        <v>171</v>
      </c>
      <c r="E572" s="357" t="s">
        <v>5</v>
      </c>
      <c r="F572" s="358" t="s">
        <v>176</v>
      </c>
      <c r="H572" s="359">
        <v>19.36</v>
      </c>
      <c r="L572" s="356"/>
      <c r="M572" s="412"/>
      <c r="N572" s="413"/>
      <c r="O572" s="413"/>
      <c r="P572" s="413"/>
      <c r="Q572" s="413"/>
      <c r="R572" s="413"/>
      <c r="S572" s="413"/>
      <c r="T572" s="414"/>
      <c r="AT572" s="357" t="s">
        <v>171</v>
      </c>
      <c r="AU572" s="357" t="s">
        <v>90</v>
      </c>
      <c r="AV572" s="355" t="s">
        <v>93</v>
      </c>
      <c r="AW572" s="355" t="s">
        <v>42</v>
      </c>
      <c r="AX572" s="355" t="s">
        <v>82</v>
      </c>
      <c r="AY572" s="357" t="s">
        <v>163</v>
      </c>
    </row>
    <row r="573" spans="2:51" s="350" customFormat="1" ht="13.5">
      <c r="B573" s="351"/>
      <c r="D573" s="346" t="s">
        <v>171</v>
      </c>
      <c r="E573" s="352" t="s">
        <v>5</v>
      </c>
      <c r="F573" s="353" t="s">
        <v>1242</v>
      </c>
      <c r="H573" s="354">
        <v>5.19</v>
      </c>
      <c r="L573" s="351"/>
      <c r="M573" s="409"/>
      <c r="N573" s="410"/>
      <c r="O573" s="410"/>
      <c r="P573" s="410"/>
      <c r="Q573" s="410"/>
      <c r="R573" s="410"/>
      <c r="S573" s="410"/>
      <c r="T573" s="411"/>
      <c r="AT573" s="352" t="s">
        <v>171</v>
      </c>
      <c r="AU573" s="352" t="s">
        <v>90</v>
      </c>
      <c r="AV573" s="350" t="s">
        <v>90</v>
      </c>
      <c r="AW573" s="350" t="s">
        <v>42</v>
      </c>
      <c r="AX573" s="350" t="s">
        <v>82</v>
      </c>
      <c r="AY573" s="352" t="s">
        <v>163</v>
      </c>
    </row>
    <row r="574" spans="2:51" s="355" customFormat="1" ht="13.5">
      <c r="B574" s="356"/>
      <c r="D574" s="346" t="s">
        <v>171</v>
      </c>
      <c r="E574" s="357" t="s">
        <v>5</v>
      </c>
      <c r="F574" s="358" t="s">
        <v>179</v>
      </c>
      <c r="H574" s="359">
        <v>5.19</v>
      </c>
      <c r="L574" s="356"/>
      <c r="M574" s="412"/>
      <c r="N574" s="413"/>
      <c r="O574" s="413"/>
      <c r="P574" s="413"/>
      <c r="Q574" s="413"/>
      <c r="R574" s="413"/>
      <c r="S574" s="413"/>
      <c r="T574" s="414"/>
      <c r="AT574" s="357" t="s">
        <v>171</v>
      </c>
      <c r="AU574" s="357" t="s">
        <v>90</v>
      </c>
      <c r="AV574" s="355" t="s">
        <v>93</v>
      </c>
      <c r="AW574" s="355" t="s">
        <v>42</v>
      </c>
      <c r="AX574" s="355" t="s">
        <v>82</v>
      </c>
      <c r="AY574" s="357" t="s">
        <v>163</v>
      </c>
    </row>
    <row r="575" spans="2:51" s="350" customFormat="1" ht="13.5">
      <c r="B575" s="351"/>
      <c r="D575" s="346" t="s">
        <v>171</v>
      </c>
      <c r="E575" s="352" t="s">
        <v>5</v>
      </c>
      <c r="F575" s="353" t="s">
        <v>1243</v>
      </c>
      <c r="H575" s="354">
        <v>5.19</v>
      </c>
      <c r="L575" s="351"/>
      <c r="M575" s="409"/>
      <c r="N575" s="410"/>
      <c r="O575" s="410"/>
      <c r="P575" s="410"/>
      <c r="Q575" s="410"/>
      <c r="R575" s="410"/>
      <c r="S575" s="410"/>
      <c r="T575" s="411"/>
      <c r="AT575" s="352" t="s">
        <v>171</v>
      </c>
      <c r="AU575" s="352" t="s">
        <v>90</v>
      </c>
      <c r="AV575" s="350" t="s">
        <v>90</v>
      </c>
      <c r="AW575" s="350" t="s">
        <v>42</v>
      </c>
      <c r="AX575" s="350" t="s">
        <v>82</v>
      </c>
      <c r="AY575" s="352" t="s">
        <v>163</v>
      </c>
    </row>
    <row r="576" spans="2:51" s="350" customFormat="1" ht="13.5">
      <c r="B576" s="351"/>
      <c r="D576" s="346" t="s">
        <v>171</v>
      </c>
      <c r="E576" s="352" t="s">
        <v>5</v>
      </c>
      <c r="F576" s="353" t="s">
        <v>1109</v>
      </c>
      <c r="H576" s="354">
        <v>5.19</v>
      </c>
      <c r="L576" s="351"/>
      <c r="M576" s="409"/>
      <c r="N576" s="410"/>
      <c r="O576" s="410"/>
      <c r="P576" s="410"/>
      <c r="Q576" s="410"/>
      <c r="R576" s="410"/>
      <c r="S576" s="410"/>
      <c r="T576" s="411"/>
      <c r="AT576" s="352" t="s">
        <v>171</v>
      </c>
      <c r="AU576" s="352" t="s">
        <v>90</v>
      </c>
      <c r="AV576" s="350" t="s">
        <v>90</v>
      </c>
      <c r="AW576" s="350" t="s">
        <v>42</v>
      </c>
      <c r="AX576" s="350" t="s">
        <v>82</v>
      </c>
      <c r="AY576" s="352" t="s">
        <v>163</v>
      </c>
    </row>
    <row r="577" spans="2:51" s="355" customFormat="1" ht="13.5">
      <c r="B577" s="356"/>
      <c r="D577" s="346" t="s">
        <v>171</v>
      </c>
      <c r="E577" s="357" t="s">
        <v>5</v>
      </c>
      <c r="F577" s="358" t="s">
        <v>181</v>
      </c>
      <c r="H577" s="359">
        <v>10.38</v>
      </c>
      <c r="L577" s="356"/>
      <c r="M577" s="412"/>
      <c r="N577" s="413"/>
      <c r="O577" s="413"/>
      <c r="P577" s="413"/>
      <c r="Q577" s="413"/>
      <c r="R577" s="413"/>
      <c r="S577" s="413"/>
      <c r="T577" s="414"/>
      <c r="AT577" s="357" t="s">
        <v>171</v>
      </c>
      <c r="AU577" s="357" t="s">
        <v>90</v>
      </c>
      <c r="AV577" s="355" t="s">
        <v>93</v>
      </c>
      <c r="AW577" s="355" t="s">
        <v>42</v>
      </c>
      <c r="AX577" s="355" t="s">
        <v>82</v>
      </c>
      <c r="AY577" s="357" t="s">
        <v>163</v>
      </c>
    </row>
    <row r="578" spans="2:51" s="350" customFormat="1" ht="13.5">
      <c r="B578" s="351"/>
      <c r="D578" s="346" t="s">
        <v>171</v>
      </c>
      <c r="E578" s="352" t="s">
        <v>5</v>
      </c>
      <c r="F578" s="353" t="s">
        <v>1244</v>
      </c>
      <c r="H578" s="354">
        <v>5.19</v>
      </c>
      <c r="L578" s="351"/>
      <c r="M578" s="409"/>
      <c r="N578" s="410"/>
      <c r="O578" s="410"/>
      <c r="P578" s="410"/>
      <c r="Q578" s="410"/>
      <c r="R578" s="410"/>
      <c r="S578" s="410"/>
      <c r="T578" s="411"/>
      <c r="AT578" s="352" t="s">
        <v>171</v>
      </c>
      <c r="AU578" s="352" t="s">
        <v>90</v>
      </c>
      <c r="AV578" s="350" t="s">
        <v>90</v>
      </c>
      <c r="AW578" s="350" t="s">
        <v>42</v>
      </c>
      <c r="AX578" s="350" t="s">
        <v>82</v>
      </c>
      <c r="AY578" s="352" t="s">
        <v>163</v>
      </c>
    </row>
    <row r="579" spans="2:51" s="355" customFormat="1" ht="13.5">
      <c r="B579" s="356"/>
      <c r="D579" s="346" t="s">
        <v>171</v>
      </c>
      <c r="E579" s="357" t="s">
        <v>5</v>
      </c>
      <c r="F579" s="358" t="s">
        <v>653</v>
      </c>
      <c r="H579" s="359">
        <v>5.19</v>
      </c>
      <c r="L579" s="356"/>
      <c r="M579" s="412"/>
      <c r="N579" s="413"/>
      <c r="O579" s="413"/>
      <c r="P579" s="413"/>
      <c r="Q579" s="413"/>
      <c r="R579" s="413"/>
      <c r="S579" s="413"/>
      <c r="T579" s="414"/>
      <c r="AT579" s="357" t="s">
        <v>171</v>
      </c>
      <c r="AU579" s="357" t="s">
        <v>90</v>
      </c>
      <c r="AV579" s="355" t="s">
        <v>93</v>
      </c>
      <c r="AW579" s="355" t="s">
        <v>42</v>
      </c>
      <c r="AX579" s="355" t="s">
        <v>82</v>
      </c>
      <c r="AY579" s="357" t="s">
        <v>163</v>
      </c>
    </row>
    <row r="580" spans="2:51" s="350" customFormat="1" ht="13.5">
      <c r="B580" s="351"/>
      <c r="D580" s="346" t="s">
        <v>171</v>
      </c>
      <c r="E580" s="352" t="s">
        <v>5</v>
      </c>
      <c r="F580" s="353" t="s">
        <v>1245</v>
      </c>
      <c r="H580" s="354">
        <v>5.19</v>
      </c>
      <c r="L580" s="351"/>
      <c r="M580" s="409"/>
      <c r="N580" s="410"/>
      <c r="O580" s="410"/>
      <c r="P580" s="410"/>
      <c r="Q580" s="410"/>
      <c r="R580" s="410"/>
      <c r="S580" s="410"/>
      <c r="T580" s="411"/>
      <c r="AT580" s="352" t="s">
        <v>171</v>
      </c>
      <c r="AU580" s="352" t="s">
        <v>90</v>
      </c>
      <c r="AV580" s="350" t="s">
        <v>90</v>
      </c>
      <c r="AW580" s="350" t="s">
        <v>42</v>
      </c>
      <c r="AX580" s="350" t="s">
        <v>82</v>
      </c>
      <c r="AY580" s="352" t="s">
        <v>163</v>
      </c>
    </row>
    <row r="581" spans="2:51" s="355" customFormat="1" ht="13.5">
      <c r="B581" s="356"/>
      <c r="D581" s="346" t="s">
        <v>171</v>
      </c>
      <c r="E581" s="357" t="s">
        <v>5</v>
      </c>
      <c r="F581" s="358" t="s">
        <v>963</v>
      </c>
      <c r="H581" s="359">
        <v>5.19</v>
      </c>
      <c r="L581" s="356"/>
      <c r="M581" s="412"/>
      <c r="N581" s="413"/>
      <c r="O581" s="413"/>
      <c r="P581" s="413"/>
      <c r="Q581" s="413"/>
      <c r="R581" s="413"/>
      <c r="S581" s="413"/>
      <c r="T581" s="414"/>
      <c r="AT581" s="357" t="s">
        <v>171</v>
      </c>
      <c r="AU581" s="357" t="s">
        <v>90</v>
      </c>
      <c r="AV581" s="355" t="s">
        <v>93</v>
      </c>
      <c r="AW581" s="355" t="s">
        <v>42</v>
      </c>
      <c r="AX581" s="355" t="s">
        <v>82</v>
      </c>
      <c r="AY581" s="357" t="s">
        <v>163</v>
      </c>
    </row>
    <row r="582" spans="2:51" s="350" customFormat="1" ht="13.5">
      <c r="B582" s="351"/>
      <c r="D582" s="346" t="s">
        <v>171</v>
      </c>
      <c r="E582" s="352" t="s">
        <v>5</v>
      </c>
      <c r="F582" s="353" t="s">
        <v>1246</v>
      </c>
      <c r="H582" s="354">
        <v>5.19</v>
      </c>
      <c r="L582" s="351"/>
      <c r="M582" s="409"/>
      <c r="N582" s="410"/>
      <c r="O582" s="410"/>
      <c r="P582" s="410"/>
      <c r="Q582" s="410"/>
      <c r="R582" s="410"/>
      <c r="S582" s="410"/>
      <c r="T582" s="411"/>
      <c r="AT582" s="352" t="s">
        <v>171</v>
      </c>
      <c r="AU582" s="352" t="s">
        <v>90</v>
      </c>
      <c r="AV582" s="350" t="s">
        <v>90</v>
      </c>
      <c r="AW582" s="350" t="s">
        <v>42</v>
      </c>
      <c r="AX582" s="350" t="s">
        <v>82</v>
      </c>
      <c r="AY582" s="352" t="s">
        <v>163</v>
      </c>
    </row>
    <row r="583" spans="2:51" s="355" customFormat="1" ht="13.5">
      <c r="B583" s="356"/>
      <c r="D583" s="346" t="s">
        <v>171</v>
      </c>
      <c r="E583" s="357" t="s">
        <v>5</v>
      </c>
      <c r="F583" s="358" t="s">
        <v>1143</v>
      </c>
      <c r="H583" s="359">
        <v>5.19</v>
      </c>
      <c r="L583" s="356"/>
      <c r="M583" s="412"/>
      <c r="N583" s="413"/>
      <c r="O583" s="413"/>
      <c r="P583" s="413"/>
      <c r="Q583" s="413"/>
      <c r="R583" s="413"/>
      <c r="S583" s="413"/>
      <c r="T583" s="414"/>
      <c r="AT583" s="357" t="s">
        <v>171</v>
      </c>
      <c r="AU583" s="357" t="s">
        <v>90</v>
      </c>
      <c r="AV583" s="355" t="s">
        <v>93</v>
      </c>
      <c r="AW583" s="355" t="s">
        <v>42</v>
      </c>
      <c r="AX583" s="355" t="s">
        <v>82</v>
      </c>
      <c r="AY583" s="357" t="s">
        <v>163</v>
      </c>
    </row>
    <row r="584" spans="2:51" s="360" customFormat="1" ht="13.5">
      <c r="B584" s="361"/>
      <c r="D584" s="362" t="s">
        <v>171</v>
      </c>
      <c r="E584" s="363" t="s">
        <v>5</v>
      </c>
      <c r="F584" s="364" t="s">
        <v>185</v>
      </c>
      <c r="H584" s="365">
        <v>50.5</v>
      </c>
      <c r="L584" s="361"/>
      <c r="M584" s="415"/>
      <c r="N584" s="416"/>
      <c r="O584" s="416"/>
      <c r="P584" s="416"/>
      <c r="Q584" s="416"/>
      <c r="R584" s="416"/>
      <c r="S584" s="416"/>
      <c r="T584" s="417"/>
      <c r="AT584" s="418" t="s">
        <v>171</v>
      </c>
      <c r="AU584" s="418" t="s">
        <v>90</v>
      </c>
      <c r="AV584" s="360" t="s">
        <v>96</v>
      </c>
      <c r="AW584" s="360" t="s">
        <v>42</v>
      </c>
      <c r="AX584" s="360" t="s">
        <v>44</v>
      </c>
      <c r="AY584" s="418" t="s">
        <v>163</v>
      </c>
    </row>
    <row r="585" spans="2:65" s="267" customFormat="1" ht="22.5" customHeight="1">
      <c r="B585" s="268"/>
      <c r="C585" s="338" t="s">
        <v>522</v>
      </c>
      <c r="D585" s="338" t="s">
        <v>165</v>
      </c>
      <c r="E585" s="339" t="s">
        <v>574</v>
      </c>
      <c r="F585" s="340" t="s">
        <v>575</v>
      </c>
      <c r="G585" s="341" t="s">
        <v>188</v>
      </c>
      <c r="H585" s="342">
        <v>50.5</v>
      </c>
      <c r="I585" s="107"/>
      <c r="J585" s="343">
        <f>ROUND(I585*H585,2)</f>
        <v>0</v>
      </c>
      <c r="K585" s="340" t="s">
        <v>169</v>
      </c>
      <c r="L585" s="268"/>
      <c r="M585" s="401" t="s">
        <v>5</v>
      </c>
      <c r="N585" s="402" t="s">
        <v>53</v>
      </c>
      <c r="O585" s="269"/>
      <c r="P585" s="403">
        <f>O585*H585</f>
        <v>0</v>
      </c>
      <c r="Q585" s="403">
        <v>0.001</v>
      </c>
      <c r="R585" s="403">
        <f>Q585*H585</f>
        <v>0.0505</v>
      </c>
      <c r="S585" s="403">
        <v>0.00031</v>
      </c>
      <c r="T585" s="404">
        <f>S585*H585</f>
        <v>0.015655</v>
      </c>
      <c r="AR585" s="386" t="s">
        <v>333</v>
      </c>
      <c r="AT585" s="386" t="s">
        <v>165</v>
      </c>
      <c r="AU585" s="386" t="s">
        <v>90</v>
      </c>
      <c r="AY585" s="386" t="s">
        <v>163</v>
      </c>
      <c r="BE585" s="405">
        <f>IF(N585="základní",J585,0)</f>
        <v>0</v>
      </c>
      <c r="BF585" s="405">
        <f>IF(N585="snížená",J585,0)</f>
        <v>0</v>
      </c>
      <c r="BG585" s="405">
        <f>IF(N585="zákl. přenesená",J585,0)</f>
        <v>0</v>
      </c>
      <c r="BH585" s="405">
        <f>IF(N585="sníž. přenesená",J585,0)</f>
        <v>0</v>
      </c>
      <c r="BI585" s="405">
        <f>IF(N585="nulová",J585,0)</f>
        <v>0</v>
      </c>
      <c r="BJ585" s="386" t="s">
        <v>44</v>
      </c>
      <c r="BK585" s="405">
        <f>ROUND(I585*H585,2)</f>
        <v>0</v>
      </c>
      <c r="BL585" s="386" t="s">
        <v>333</v>
      </c>
      <c r="BM585" s="386" t="s">
        <v>1247</v>
      </c>
    </row>
    <row r="586" spans="2:47" s="267" customFormat="1" ht="27">
      <c r="B586" s="268"/>
      <c r="D586" s="346" t="s">
        <v>190</v>
      </c>
      <c r="F586" s="366" t="s">
        <v>577</v>
      </c>
      <c r="L586" s="268"/>
      <c r="M586" s="419"/>
      <c r="N586" s="269"/>
      <c r="O586" s="269"/>
      <c r="P586" s="269"/>
      <c r="Q586" s="269"/>
      <c r="R586" s="269"/>
      <c r="S586" s="269"/>
      <c r="T586" s="420"/>
      <c r="AT586" s="386" t="s">
        <v>190</v>
      </c>
      <c r="AU586" s="386" t="s">
        <v>90</v>
      </c>
    </row>
    <row r="587" spans="2:51" s="344" customFormat="1" ht="13.5">
      <c r="B587" s="345"/>
      <c r="D587" s="346" t="s">
        <v>171</v>
      </c>
      <c r="E587" s="347" t="s">
        <v>5</v>
      </c>
      <c r="F587" s="348" t="s">
        <v>172</v>
      </c>
      <c r="H587" s="349" t="s">
        <v>5</v>
      </c>
      <c r="L587" s="345"/>
      <c r="M587" s="406"/>
      <c r="N587" s="407"/>
      <c r="O587" s="407"/>
      <c r="P587" s="407"/>
      <c r="Q587" s="407"/>
      <c r="R587" s="407"/>
      <c r="S587" s="407"/>
      <c r="T587" s="408"/>
      <c r="AT587" s="349" t="s">
        <v>171</v>
      </c>
      <c r="AU587" s="349" t="s">
        <v>90</v>
      </c>
      <c r="AV587" s="344" t="s">
        <v>44</v>
      </c>
      <c r="AW587" s="344" t="s">
        <v>42</v>
      </c>
      <c r="AX587" s="344" t="s">
        <v>82</v>
      </c>
      <c r="AY587" s="349" t="s">
        <v>163</v>
      </c>
    </row>
    <row r="588" spans="2:51" s="344" customFormat="1" ht="13.5">
      <c r="B588" s="345"/>
      <c r="D588" s="346" t="s">
        <v>171</v>
      </c>
      <c r="E588" s="347" t="s">
        <v>5</v>
      </c>
      <c r="F588" s="348" t="s">
        <v>554</v>
      </c>
      <c r="H588" s="349" t="s">
        <v>5</v>
      </c>
      <c r="L588" s="345"/>
      <c r="M588" s="406"/>
      <c r="N588" s="407"/>
      <c r="O588" s="407"/>
      <c r="P588" s="407"/>
      <c r="Q588" s="407"/>
      <c r="R588" s="407"/>
      <c r="S588" s="407"/>
      <c r="T588" s="408"/>
      <c r="AT588" s="349" t="s">
        <v>171</v>
      </c>
      <c r="AU588" s="349" t="s">
        <v>90</v>
      </c>
      <c r="AV588" s="344" t="s">
        <v>44</v>
      </c>
      <c r="AW588" s="344" t="s">
        <v>42</v>
      </c>
      <c r="AX588" s="344" t="s">
        <v>82</v>
      </c>
      <c r="AY588" s="349" t="s">
        <v>163</v>
      </c>
    </row>
    <row r="589" spans="2:51" s="350" customFormat="1" ht="13.5">
      <c r="B589" s="351"/>
      <c r="D589" s="346" t="s">
        <v>171</v>
      </c>
      <c r="E589" s="352" t="s">
        <v>5</v>
      </c>
      <c r="F589" s="353" t="s">
        <v>1238</v>
      </c>
      <c r="H589" s="354">
        <v>4.84</v>
      </c>
      <c r="L589" s="351"/>
      <c r="M589" s="409"/>
      <c r="N589" s="410"/>
      <c r="O589" s="410"/>
      <c r="P589" s="410"/>
      <c r="Q589" s="410"/>
      <c r="R589" s="410"/>
      <c r="S589" s="410"/>
      <c r="T589" s="411"/>
      <c r="AT589" s="352" t="s">
        <v>171</v>
      </c>
      <c r="AU589" s="352" t="s">
        <v>90</v>
      </c>
      <c r="AV589" s="350" t="s">
        <v>90</v>
      </c>
      <c r="AW589" s="350" t="s">
        <v>42</v>
      </c>
      <c r="AX589" s="350" t="s">
        <v>82</v>
      </c>
      <c r="AY589" s="352" t="s">
        <v>163</v>
      </c>
    </row>
    <row r="590" spans="2:51" s="350" customFormat="1" ht="13.5">
      <c r="B590" s="351"/>
      <c r="D590" s="346" t="s">
        <v>171</v>
      </c>
      <c r="E590" s="352" t="s">
        <v>5</v>
      </c>
      <c r="F590" s="353" t="s">
        <v>1239</v>
      </c>
      <c r="H590" s="354">
        <v>4.84</v>
      </c>
      <c r="L590" s="351"/>
      <c r="M590" s="409"/>
      <c r="N590" s="410"/>
      <c r="O590" s="410"/>
      <c r="P590" s="410"/>
      <c r="Q590" s="410"/>
      <c r="R590" s="410"/>
      <c r="S590" s="410"/>
      <c r="T590" s="411"/>
      <c r="AT590" s="352" t="s">
        <v>171</v>
      </c>
      <c r="AU590" s="352" t="s">
        <v>90</v>
      </c>
      <c r="AV590" s="350" t="s">
        <v>90</v>
      </c>
      <c r="AW590" s="350" t="s">
        <v>42</v>
      </c>
      <c r="AX590" s="350" t="s">
        <v>82</v>
      </c>
      <c r="AY590" s="352" t="s">
        <v>163</v>
      </c>
    </row>
    <row r="591" spans="2:51" s="350" customFormat="1" ht="13.5">
      <c r="B591" s="351"/>
      <c r="D591" s="346" t="s">
        <v>171</v>
      </c>
      <c r="E591" s="352" t="s">
        <v>5</v>
      </c>
      <c r="F591" s="353" t="s">
        <v>1240</v>
      </c>
      <c r="H591" s="354">
        <v>4.84</v>
      </c>
      <c r="L591" s="351"/>
      <c r="M591" s="409"/>
      <c r="N591" s="410"/>
      <c r="O591" s="410"/>
      <c r="P591" s="410"/>
      <c r="Q591" s="410"/>
      <c r="R591" s="410"/>
      <c r="S591" s="410"/>
      <c r="T591" s="411"/>
      <c r="AT591" s="352" t="s">
        <v>171</v>
      </c>
      <c r="AU591" s="352" t="s">
        <v>90</v>
      </c>
      <c r="AV591" s="350" t="s">
        <v>90</v>
      </c>
      <c r="AW591" s="350" t="s">
        <v>42</v>
      </c>
      <c r="AX591" s="350" t="s">
        <v>82</v>
      </c>
      <c r="AY591" s="352" t="s">
        <v>163</v>
      </c>
    </row>
    <row r="592" spans="2:51" s="350" customFormat="1" ht="13.5">
      <c r="B592" s="351"/>
      <c r="D592" s="346" t="s">
        <v>171</v>
      </c>
      <c r="E592" s="352" t="s">
        <v>5</v>
      </c>
      <c r="F592" s="353" t="s">
        <v>1241</v>
      </c>
      <c r="H592" s="354">
        <v>4.84</v>
      </c>
      <c r="L592" s="351"/>
      <c r="M592" s="409"/>
      <c r="N592" s="410"/>
      <c r="O592" s="410"/>
      <c r="P592" s="410"/>
      <c r="Q592" s="410"/>
      <c r="R592" s="410"/>
      <c r="S592" s="410"/>
      <c r="T592" s="411"/>
      <c r="AT592" s="352" t="s">
        <v>171</v>
      </c>
      <c r="AU592" s="352" t="s">
        <v>90</v>
      </c>
      <c r="AV592" s="350" t="s">
        <v>90</v>
      </c>
      <c r="AW592" s="350" t="s">
        <v>42</v>
      </c>
      <c r="AX592" s="350" t="s">
        <v>82</v>
      </c>
      <c r="AY592" s="352" t="s">
        <v>163</v>
      </c>
    </row>
    <row r="593" spans="2:51" s="355" customFormat="1" ht="13.5">
      <c r="B593" s="356"/>
      <c r="D593" s="346" t="s">
        <v>171</v>
      </c>
      <c r="E593" s="357" t="s">
        <v>5</v>
      </c>
      <c r="F593" s="358" t="s">
        <v>176</v>
      </c>
      <c r="H593" s="359">
        <v>19.36</v>
      </c>
      <c r="L593" s="356"/>
      <c r="M593" s="412"/>
      <c r="N593" s="413"/>
      <c r="O593" s="413"/>
      <c r="P593" s="413"/>
      <c r="Q593" s="413"/>
      <c r="R593" s="413"/>
      <c r="S593" s="413"/>
      <c r="T593" s="414"/>
      <c r="AT593" s="357" t="s">
        <v>171</v>
      </c>
      <c r="AU593" s="357" t="s">
        <v>90</v>
      </c>
      <c r="AV593" s="355" t="s">
        <v>93</v>
      </c>
      <c r="AW593" s="355" t="s">
        <v>42</v>
      </c>
      <c r="AX593" s="355" t="s">
        <v>82</v>
      </c>
      <c r="AY593" s="357" t="s">
        <v>163</v>
      </c>
    </row>
    <row r="594" spans="2:51" s="350" customFormat="1" ht="13.5">
      <c r="B594" s="351"/>
      <c r="D594" s="346" t="s">
        <v>171</v>
      </c>
      <c r="E594" s="352" t="s">
        <v>5</v>
      </c>
      <c r="F594" s="353" t="s">
        <v>1242</v>
      </c>
      <c r="H594" s="354">
        <v>5.19</v>
      </c>
      <c r="L594" s="351"/>
      <c r="M594" s="409"/>
      <c r="N594" s="410"/>
      <c r="O594" s="410"/>
      <c r="P594" s="410"/>
      <c r="Q594" s="410"/>
      <c r="R594" s="410"/>
      <c r="S594" s="410"/>
      <c r="T594" s="411"/>
      <c r="AT594" s="352" t="s">
        <v>171</v>
      </c>
      <c r="AU594" s="352" t="s">
        <v>90</v>
      </c>
      <c r="AV594" s="350" t="s">
        <v>90</v>
      </c>
      <c r="AW594" s="350" t="s">
        <v>42</v>
      </c>
      <c r="AX594" s="350" t="s">
        <v>82</v>
      </c>
      <c r="AY594" s="352" t="s">
        <v>163</v>
      </c>
    </row>
    <row r="595" spans="2:51" s="355" customFormat="1" ht="13.5">
      <c r="B595" s="356"/>
      <c r="D595" s="346" t="s">
        <v>171</v>
      </c>
      <c r="E595" s="357" t="s">
        <v>5</v>
      </c>
      <c r="F595" s="358" t="s">
        <v>179</v>
      </c>
      <c r="H595" s="359">
        <v>5.19</v>
      </c>
      <c r="L595" s="356"/>
      <c r="M595" s="412"/>
      <c r="N595" s="413"/>
      <c r="O595" s="413"/>
      <c r="P595" s="413"/>
      <c r="Q595" s="413"/>
      <c r="R595" s="413"/>
      <c r="S595" s="413"/>
      <c r="T595" s="414"/>
      <c r="AT595" s="357" t="s">
        <v>171</v>
      </c>
      <c r="AU595" s="357" t="s">
        <v>90</v>
      </c>
      <c r="AV595" s="355" t="s">
        <v>93</v>
      </c>
      <c r="AW595" s="355" t="s">
        <v>42</v>
      </c>
      <c r="AX595" s="355" t="s">
        <v>82</v>
      </c>
      <c r="AY595" s="357" t="s">
        <v>163</v>
      </c>
    </row>
    <row r="596" spans="2:51" s="350" customFormat="1" ht="13.5">
      <c r="B596" s="351"/>
      <c r="D596" s="346" t="s">
        <v>171</v>
      </c>
      <c r="E596" s="352" t="s">
        <v>5</v>
      </c>
      <c r="F596" s="353" t="s">
        <v>1243</v>
      </c>
      <c r="H596" s="354">
        <v>5.19</v>
      </c>
      <c r="L596" s="351"/>
      <c r="M596" s="409"/>
      <c r="N596" s="410"/>
      <c r="O596" s="410"/>
      <c r="P596" s="410"/>
      <c r="Q596" s="410"/>
      <c r="R596" s="410"/>
      <c r="S596" s="410"/>
      <c r="T596" s="411"/>
      <c r="AT596" s="352" t="s">
        <v>171</v>
      </c>
      <c r="AU596" s="352" t="s">
        <v>90</v>
      </c>
      <c r="AV596" s="350" t="s">
        <v>90</v>
      </c>
      <c r="AW596" s="350" t="s">
        <v>42</v>
      </c>
      <c r="AX596" s="350" t="s">
        <v>82</v>
      </c>
      <c r="AY596" s="352" t="s">
        <v>163</v>
      </c>
    </row>
    <row r="597" spans="2:51" s="350" customFormat="1" ht="13.5">
      <c r="B597" s="351"/>
      <c r="D597" s="346" t="s">
        <v>171</v>
      </c>
      <c r="E597" s="352" t="s">
        <v>5</v>
      </c>
      <c r="F597" s="353" t="s">
        <v>1109</v>
      </c>
      <c r="H597" s="354">
        <v>5.19</v>
      </c>
      <c r="L597" s="351"/>
      <c r="M597" s="409"/>
      <c r="N597" s="410"/>
      <c r="O597" s="410"/>
      <c r="P597" s="410"/>
      <c r="Q597" s="410"/>
      <c r="R597" s="410"/>
      <c r="S597" s="410"/>
      <c r="T597" s="411"/>
      <c r="AT597" s="352" t="s">
        <v>171</v>
      </c>
      <c r="AU597" s="352" t="s">
        <v>90</v>
      </c>
      <c r="AV597" s="350" t="s">
        <v>90</v>
      </c>
      <c r="AW597" s="350" t="s">
        <v>42</v>
      </c>
      <c r="AX597" s="350" t="s">
        <v>82</v>
      </c>
      <c r="AY597" s="352" t="s">
        <v>163</v>
      </c>
    </row>
    <row r="598" spans="2:51" s="355" customFormat="1" ht="13.5">
      <c r="B598" s="356"/>
      <c r="D598" s="346" t="s">
        <v>171</v>
      </c>
      <c r="E598" s="357" t="s">
        <v>5</v>
      </c>
      <c r="F598" s="358" t="s">
        <v>181</v>
      </c>
      <c r="H598" s="359">
        <v>10.38</v>
      </c>
      <c r="L598" s="356"/>
      <c r="M598" s="412"/>
      <c r="N598" s="413"/>
      <c r="O598" s="413"/>
      <c r="P598" s="413"/>
      <c r="Q598" s="413"/>
      <c r="R598" s="413"/>
      <c r="S598" s="413"/>
      <c r="T598" s="414"/>
      <c r="AT598" s="357" t="s">
        <v>171</v>
      </c>
      <c r="AU598" s="357" t="s">
        <v>90</v>
      </c>
      <c r="AV598" s="355" t="s">
        <v>93</v>
      </c>
      <c r="AW598" s="355" t="s">
        <v>42</v>
      </c>
      <c r="AX598" s="355" t="s">
        <v>82</v>
      </c>
      <c r="AY598" s="357" t="s">
        <v>163</v>
      </c>
    </row>
    <row r="599" spans="2:51" s="350" customFormat="1" ht="13.5">
      <c r="B599" s="351"/>
      <c r="D599" s="346" t="s">
        <v>171</v>
      </c>
      <c r="E599" s="352" t="s">
        <v>5</v>
      </c>
      <c r="F599" s="353" t="s">
        <v>1244</v>
      </c>
      <c r="H599" s="354">
        <v>5.19</v>
      </c>
      <c r="L599" s="351"/>
      <c r="M599" s="409"/>
      <c r="N599" s="410"/>
      <c r="O599" s="410"/>
      <c r="P599" s="410"/>
      <c r="Q599" s="410"/>
      <c r="R599" s="410"/>
      <c r="S599" s="410"/>
      <c r="T599" s="411"/>
      <c r="AT599" s="352" t="s">
        <v>171</v>
      </c>
      <c r="AU599" s="352" t="s">
        <v>90</v>
      </c>
      <c r="AV599" s="350" t="s">
        <v>90</v>
      </c>
      <c r="AW599" s="350" t="s">
        <v>42</v>
      </c>
      <c r="AX599" s="350" t="s">
        <v>82</v>
      </c>
      <c r="AY599" s="352" t="s">
        <v>163</v>
      </c>
    </row>
    <row r="600" spans="2:51" s="355" customFormat="1" ht="13.5">
      <c r="B600" s="356"/>
      <c r="D600" s="346" t="s">
        <v>171</v>
      </c>
      <c r="E600" s="357" t="s">
        <v>5</v>
      </c>
      <c r="F600" s="358" t="s">
        <v>653</v>
      </c>
      <c r="H600" s="359">
        <v>5.19</v>
      </c>
      <c r="L600" s="356"/>
      <c r="M600" s="412"/>
      <c r="N600" s="413"/>
      <c r="O600" s="413"/>
      <c r="P600" s="413"/>
      <c r="Q600" s="413"/>
      <c r="R600" s="413"/>
      <c r="S600" s="413"/>
      <c r="T600" s="414"/>
      <c r="AT600" s="357" t="s">
        <v>171</v>
      </c>
      <c r="AU600" s="357" t="s">
        <v>90</v>
      </c>
      <c r="AV600" s="355" t="s">
        <v>93</v>
      </c>
      <c r="AW600" s="355" t="s">
        <v>42</v>
      </c>
      <c r="AX600" s="355" t="s">
        <v>82</v>
      </c>
      <c r="AY600" s="357" t="s">
        <v>163</v>
      </c>
    </row>
    <row r="601" spans="2:51" s="350" customFormat="1" ht="13.5">
      <c r="B601" s="351"/>
      <c r="D601" s="346" t="s">
        <v>171</v>
      </c>
      <c r="E601" s="352" t="s">
        <v>5</v>
      </c>
      <c r="F601" s="353" t="s">
        <v>1245</v>
      </c>
      <c r="H601" s="354">
        <v>5.19</v>
      </c>
      <c r="L601" s="351"/>
      <c r="M601" s="409"/>
      <c r="N601" s="410"/>
      <c r="O601" s="410"/>
      <c r="P601" s="410"/>
      <c r="Q601" s="410"/>
      <c r="R601" s="410"/>
      <c r="S601" s="410"/>
      <c r="T601" s="411"/>
      <c r="AT601" s="352" t="s">
        <v>171</v>
      </c>
      <c r="AU601" s="352" t="s">
        <v>90</v>
      </c>
      <c r="AV601" s="350" t="s">
        <v>90</v>
      </c>
      <c r="AW601" s="350" t="s">
        <v>42</v>
      </c>
      <c r="AX601" s="350" t="s">
        <v>82</v>
      </c>
      <c r="AY601" s="352" t="s">
        <v>163</v>
      </c>
    </row>
    <row r="602" spans="2:51" s="355" customFormat="1" ht="13.5">
      <c r="B602" s="356"/>
      <c r="D602" s="346" t="s">
        <v>171</v>
      </c>
      <c r="E602" s="357" t="s">
        <v>5</v>
      </c>
      <c r="F602" s="358" t="s">
        <v>963</v>
      </c>
      <c r="H602" s="359">
        <v>5.19</v>
      </c>
      <c r="L602" s="356"/>
      <c r="M602" s="412"/>
      <c r="N602" s="413"/>
      <c r="O602" s="413"/>
      <c r="P602" s="413"/>
      <c r="Q602" s="413"/>
      <c r="R602" s="413"/>
      <c r="S602" s="413"/>
      <c r="T602" s="414"/>
      <c r="AT602" s="357" t="s">
        <v>171</v>
      </c>
      <c r="AU602" s="357" t="s">
        <v>90</v>
      </c>
      <c r="AV602" s="355" t="s">
        <v>93</v>
      </c>
      <c r="AW602" s="355" t="s">
        <v>42</v>
      </c>
      <c r="AX602" s="355" t="s">
        <v>82</v>
      </c>
      <c r="AY602" s="357" t="s">
        <v>163</v>
      </c>
    </row>
    <row r="603" spans="2:51" s="350" customFormat="1" ht="13.5">
      <c r="B603" s="351"/>
      <c r="D603" s="346" t="s">
        <v>171</v>
      </c>
      <c r="E603" s="352" t="s">
        <v>5</v>
      </c>
      <c r="F603" s="353" t="s">
        <v>1246</v>
      </c>
      <c r="H603" s="354">
        <v>5.19</v>
      </c>
      <c r="L603" s="351"/>
      <c r="M603" s="409"/>
      <c r="N603" s="410"/>
      <c r="O603" s="410"/>
      <c r="P603" s="410"/>
      <c r="Q603" s="410"/>
      <c r="R603" s="410"/>
      <c r="S603" s="410"/>
      <c r="T603" s="411"/>
      <c r="AT603" s="352" t="s">
        <v>171</v>
      </c>
      <c r="AU603" s="352" t="s">
        <v>90</v>
      </c>
      <c r="AV603" s="350" t="s">
        <v>90</v>
      </c>
      <c r="AW603" s="350" t="s">
        <v>42</v>
      </c>
      <c r="AX603" s="350" t="s">
        <v>82</v>
      </c>
      <c r="AY603" s="352" t="s">
        <v>163</v>
      </c>
    </row>
    <row r="604" spans="2:51" s="355" customFormat="1" ht="13.5">
      <c r="B604" s="356"/>
      <c r="D604" s="346" t="s">
        <v>171</v>
      </c>
      <c r="E604" s="357" t="s">
        <v>5</v>
      </c>
      <c r="F604" s="358" t="s">
        <v>1143</v>
      </c>
      <c r="H604" s="359">
        <v>5.19</v>
      </c>
      <c r="L604" s="356"/>
      <c r="M604" s="412"/>
      <c r="N604" s="413"/>
      <c r="O604" s="413"/>
      <c r="P604" s="413"/>
      <c r="Q604" s="413"/>
      <c r="R604" s="413"/>
      <c r="S604" s="413"/>
      <c r="T604" s="414"/>
      <c r="AT604" s="357" t="s">
        <v>171</v>
      </c>
      <c r="AU604" s="357" t="s">
        <v>90</v>
      </c>
      <c r="AV604" s="355" t="s">
        <v>93</v>
      </c>
      <c r="AW604" s="355" t="s">
        <v>42</v>
      </c>
      <c r="AX604" s="355" t="s">
        <v>82</v>
      </c>
      <c r="AY604" s="357" t="s">
        <v>163</v>
      </c>
    </row>
    <row r="605" spans="2:51" s="360" customFormat="1" ht="13.5">
      <c r="B605" s="361"/>
      <c r="D605" s="362" t="s">
        <v>171</v>
      </c>
      <c r="E605" s="363" t="s">
        <v>5</v>
      </c>
      <c r="F605" s="364" t="s">
        <v>185</v>
      </c>
      <c r="H605" s="365">
        <v>50.5</v>
      </c>
      <c r="L605" s="361"/>
      <c r="M605" s="415"/>
      <c r="N605" s="416"/>
      <c r="O605" s="416"/>
      <c r="P605" s="416"/>
      <c r="Q605" s="416"/>
      <c r="R605" s="416"/>
      <c r="S605" s="416"/>
      <c r="T605" s="417"/>
      <c r="AT605" s="418" t="s">
        <v>171</v>
      </c>
      <c r="AU605" s="418" t="s">
        <v>90</v>
      </c>
      <c r="AV605" s="360" t="s">
        <v>96</v>
      </c>
      <c r="AW605" s="360" t="s">
        <v>42</v>
      </c>
      <c r="AX605" s="360" t="s">
        <v>44</v>
      </c>
      <c r="AY605" s="418" t="s">
        <v>163</v>
      </c>
    </row>
    <row r="606" spans="2:65" s="267" customFormat="1" ht="22.5" customHeight="1">
      <c r="B606" s="268"/>
      <c r="C606" s="338" t="s">
        <v>526</v>
      </c>
      <c r="D606" s="338" t="s">
        <v>165</v>
      </c>
      <c r="E606" s="339" t="s">
        <v>579</v>
      </c>
      <c r="F606" s="340" t="s">
        <v>580</v>
      </c>
      <c r="G606" s="341" t="s">
        <v>188</v>
      </c>
      <c r="H606" s="342">
        <v>50.5</v>
      </c>
      <c r="I606" s="107"/>
      <c r="J606" s="343">
        <f>ROUND(I606*H606,2)</f>
        <v>0</v>
      </c>
      <c r="K606" s="340" t="s">
        <v>169</v>
      </c>
      <c r="L606" s="268"/>
      <c r="M606" s="401" t="s">
        <v>5</v>
      </c>
      <c r="N606" s="402" t="s">
        <v>53</v>
      </c>
      <c r="O606" s="269"/>
      <c r="P606" s="403">
        <f>O606*H606</f>
        <v>0</v>
      </c>
      <c r="Q606" s="403">
        <v>0</v>
      </c>
      <c r="R606" s="403">
        <f>Q606*H606</f>
        <v>0</v>
      </c>
      <c r="S606" s="403">
        <v>0</v>
      </c>
      <c r="T606" s="404">
        <f>S606*H606</f>
        <v>0</v>
      </c>
      <c r="AR606" s="386" t="s">
        <v>333</v>
      </c>
      <c r="AT606" s="386" t="s">
        <v>165</v>
      </c>
      <c r="AU606" s="386" t="s">
        <v>90</v>
      </c>
      <c r="AY606" s="386" t="s">
        <v>163</v>
      </c>
      <c r="BE606" s="405">
        <f>IF(N606="základní",J606,0)</f>
        <v>0</v>
      </c>
      <c r="BF606" s="405">
        <f>IF(N606="snížená",J606,0)</f>
        <v>0</v>
      </c>
      <c r="BG606" s="405">
        <f>IF(N606="zákl. přenesená",J606,0)</f>
        <v>0</v>
      </c>
      <c r="BH606" s="405">
        <f>IF(N606="sníž. přenesená",J606,0)</f>
        <v>0</v>
      </c>
      <c r="BI606" s="405">
        <f>IF(N606="nulová",J606,0)</f>
        <v>0</v>
      </c>
      <c r="BJ606" s="386" t="s">
        <v>44</v>
      </c>
      <c r="BK606" s="405">
        <f>ROUND(I606*H606,2)</f>
        <v>0</v>
      </c>
      <c r="BL606" s="386" t="s">
        <v>333</v>
      </c>
      <c r="BM606" s="386" t="s">
        <v>1248</v>
      </c>
    </row>
    <row r="607" spans="2:65" s="267" customFormat="1" ht="31.5" customHeight="1">
      <c r="B607" s="268"/>
      <c r="C607" s="338" t="s">
        <v>532</v>
      </c>
      <c r="D607" s="338" t="s">
        <v>165</v>
      </c>
      <c r="E607" s="339" t="s">
        <v>583</v>
      </c>
      <c r="F607" s="340" t="s">
        <v>584</v>
      </c>
      <c r="G607" s="341" t="s">
        <v>221</v>
      </c>
      <c r="H607" s="342">
        <v>101</v>
      </c>
      <c r="I607" s="107"/>
      <c r="J607" s="343">
        <f>ROUND(I607*H607,2)</f>
        <v>0</v>
      </c>
      <c r="K607" s="340" t="s">
        <v>169</v>
      </c>
      <c r="L607" s="268"/>
      <c r="M607" s="401" t="s">
        <v>5</v>
      </c>
      <c r="N607" s="402" t="s">
        <v>53</v>
      </c>
      <c r="O607" s="269"/>
      <c r="P607" s="403">
        <f>O607*H607</f>
        <v>0</v>
      </c>
      <c r="Q607" s="403">
        <v>0</v>
      </c>
      <c r="R607" s="403">
        <f>Q607*H607</f>
        <v>0</v>
      </c>
      <c r="S607" s="403">
        <v>0</v>
      </c>
      <c r="T607" s="404">
        <f>S607*H607</f>
        <v>0</v>
      </c>
      <c r="AR607" s="386" t="s">
        <v>333</v>
      </c>
      <c r="AT607" s="386" t="s">
        <v>165</v>
      </c>
      <c r="AU607" s="386" t="s">
        <v>90</v>
      </c>
      <c r="AY607" s="386" t="s">
        <v>163</v>
      </c>
      <c r="BE607" s="405">
        <f>IF(N607="základní",J607,0)</f>
        <v>0</v>
      </c>
      <c r="BF607" s="405">
        <f>IF(N607="snížená",J607,0)</f>
        <v>0</v>
      </c>
      <c r="BG607" s="405">
        <f>IF(N607="zákl. přenesená",J607,0)</f>
        <v>0</v>
      </c>
      <c r="BH607" s="405">
        <f>IF(N607="sníž. přenesená",J607,0)</f>
        <v>0</v>
      </c>
      <c r="BI607" s="405">
        <f>IF(N607="nulová",J607,0)</f>
        <v>0</v>
      </c>
      <c r="BJ607" s="386" t="s">
        <v>44</v>
      </c>
      <c r="BK607" s="405">
        <f>ROUND(I607*H607,2)</f>
        <v>0</v>
      </c>
      <c r="BL607" s="386" t="s">
        <v>333</v>
      </c>
      <c r="BM607" s="386" t="s">
        <v>1249</v>
      </c>
    </row>
    <row r="608" spans="2:47" s="267" customFormat="1" ht="40.5">
      <c r="B608" s="268"/>
      <c r="D608" s="346" t="s">
        <v>190</v>
      </c>
      <c r="F608" s="366" t="s">
        <v>586</v>
      </c>
      <c r="L608" s="268"/>
      <c r="M608" s="419"/>
      <c r="N608" s="269"/>
      <c r="O608" s="269"/>
      <c r="P608" s="269"/>
      <c r="Q608" s="269"/>
      <c r="R608" s="269"/>
      <c r="S608" s="269"/>
      <c r="T608" s="420"/>
      <c r="AT608" s="386" t="s">
        <v>190</v>
      </c>
      <c r="AU608" s="386" t="s">
        <v>90</v>
      </c>
    </row>
    <row r="609" spans="2:51" s="344" customFormat="1" ht="13.5">
      <c r="B609" s="345"/>
      <c r="D609" s="346" t="s">
        <v>171</v>
      </c>
      <c r="E609" s="347" t="s">
        <v>5</v>
      </c>
      <c r="F609" s="348" t="s">
        <v>172</v>
      </c>
      <c r="H609" s="349" t="s">
        <v>5</v>
      </c>
      <c r="L609" s="345"/>
      <c r="M609" s="406"/>
      <c r="N609" s="407"/>
      <c r="O609" s="407"/>
      <c r="P609" s="407"/>
      <c r="Q609" s="407"/>
      <c r="R609" s="407"/>
      <c r="S609" s="407"/>
      <c r="T609" s="408"/>
      <c r="AT609" s="349" t="s">
        <v>171</v>
      </c>
      <c r="AU609" s="349" t="s">
        <v>90</v>
      </c>
      <c r="AV609" s="344" t="s">
        <v>44</v>
      </c>
      <c r="AW609" s="344" t="s">
        <v>42</v>
      </c>
      <c r="AX609" s="344" t="s">
        <v>82</v>
      </c>
      <c r="AY609" s="349" t="s">
        <v>163</v>
      </c>
    </row>
    <row r="610" spans="2:51" s="344" customFormat="1" ht="13.5">
      <c r="B610" s="345"/>
      <c r="D610" s="346" t="s">
        <v>171</v>
      </c>
      <c r="E610" s="347" t="s">
        <v>5</v>
      </c>
      <c r="F610" s="348" t="s">
        <v>223</v>
      </c>
      <c r="H610" s="349" t="s">
        <v>5</v>
      </c>
      <c r="L610" s="345"/>
      <c r="M610" s="406"/>
      <c r="N610" s="407"/>
      <c r="O610" s="407"/>
      <c r="P610" s="407"/>
      <c r="Q610" s="407"/>
      <c r="R610" s="407"/>
      <c r="S610" s="407"/>
      <c r="T610" s="408"/>
      <c r="AT610" s="349" t="s">
        <v>171</v>
      </c>
      <c r="AU610" s="349" t="s">
        <v>90</v>
      </c>
      <c r="AV610" s="344" t="s">
        <v>44</v>
      </c>
      <c r="AW610" s="344" t="s">
        <v>42</v>
      </c>
      <c r="AX610" s="344" t="s">
        <v>82</v>
      </c>
      <c r="AY610" s="349" t="s">
        <v>163</v>
      </c>
    </row>
    <row r="611" spans="2:51" s="350" customFormat="1" ht="13.5">
      <c r="B611" s="351"/>
      <c r="D611" s="346" t="s">
        <v>171</v>
      </c>
      <c r="E611" s="352" t="s">
        <v>5</v>
      </c>
      <c r="F611" s="353" t="s">
        <v>1156</v>
      </c>
      <c r="H611" s="354">
        <v>9.68</v>
      </c>
      <c r="L611" s="351"/>
      <c r="M611" s="409"/>
      <c r="N611" s="410"/>
      <c r="O611" s="410"/>
      <c r="P611" s="410"/>
      <c r="Q611" s="410"/>
      <c r="R611" s="410"/>
      <c r="S611" s="410"/>
      <c r="T611" s="411"/>
      <c r="AT611" s="352" t="s">
        <v>171</v>
      </c>
      <c r="AU611" s="352" t="s">
        <v>90</v>
      </c>
      <c r="AV611" s="350" t="s">
        <v>90</v>
      </c>
      <c r="AW611" s="350" t="s">
        <v>42</v>
      </c>
      <c r="AX611" s="350" t="s">
        <v>82</v>
      </c>
      <c r="AY611" s="352" t="s">
        <v>163</v>
      </c>
    </row>
    <row r="612" spans="2:51" s="350" customFormat="1" ht="13.5">
      <c r="B612" s="351"/>
      <c r="D612" s="346" t="s">
        <v>171</v>
      </c>
      <c r="E612" s="352" t="s">
        <v>5</v>
      </c>
      <c r="F612" s="353" t="s">
        <v>1157</v>
      </c>
      <c r="H612" s="354">
        <v>9.68</v>
      </c>
      <c r="L612" s="351"/>
      <c r="M612" s="409"/>
      <c r="N612" s="410"/>
      <c r="O612" s="410"/>
      <c r="P612" s="410"/>
      <c r="Q612" s="410"/>
      <c r="R612" s="410"/>
      <c r="S612" s="410"/>
      <c r="T612" s="411"/>
      <c r="AT612" s="352" t="s">
        <v>171</v>
      </c>
      <c r="AU612" s="352" t="s">
        <v>90</v>
      </c>
      <c r="AV612" s="350" t="s">
        <v>90</v>
      </c>
      <c r="AW612" s="350" t="s">
        <v>42</v>
      </c>
      <c r="AX612" s="350" t="s">
        <v>82</v>
      </c>
      <c r="AY612" s="352" t="s">
        <v>163</v>
      </c>
    </row>
    <row r="613" spans="2:51" s="350" customFormat="1" ht="13.5">
      <c r="B613" s="351"/>
      <c r="D613" s="346" t="s">
        <v>171</v>
      </c>
      <c r="E613" s="352" t="s">
        <v>5</v>
      </c>
      <c r="F613" s="353" t="s">
        <v>1158</v>
      </c>
      <c r="H613" s="354">
        <v>9.68</v>
      </c>
      <c r="L613" s="351"/>
      <c r="M613" s="409"/>
      <c r="N613" s="410"/>
      <c r="O613" s="410"/>
      <c r="P613" s="410"/>
      <c r="Q613" s="410"/>
      <c r="R613" s="410"/>
      <c r="S613" s="410"/>
      <c r="T613" s="411"/>
      <c r="AT613" s="352" t="s">
        <v>171</v>
      </c>
      <c r="AU613" s="352" t="s">
        <v>90</v>
      </c>
      <c r="AV613" s="350" t="s">
        <v>90</v>
      </c>
      <c r="AW613" s="350" t="s">
        <v>42</v>
      </c>
      <c r="AX613" s="350" t="s">
        <v>82</v>
      </c>
      <c r="AY613" s="352" t="s">
        <v>163</v>
      </c>
    </row>
    <row r="614" spans="2:51" s="350" customFormat="1" ht="13.5">
      <c r="B614" s="351"/>
      <c r="D614" s="346" t="s">
        <v>171</v>
      </c>
      <c r="E614" s="352" t="s">
        <v>5</v>
      </c>
      <c r="F614" s="353" t="s">
        <v>1159</v>
      </c>
      <c r="H614" s="354">
        <v>9.68</v>
      </c>
      <c r="L614" s="351"/>
      <c r="M614" s="409"/>
      <c r="N614" s="410"/>
      <c r="O614" s="410"/>
      <c r="P614" s="410"/>
      <c r="Q614" s="410"/>
      <c r="R614" s="410"/>
      <c r="S614" s="410"/>
      <c r="T614" s="411"/>
      <c r="AT614" s="352" t="s">
        <v>171</v>
      </c>
      <c r="AU614" s="352" t="s">
        <v>90</v>
      </c>
      <c r="AV614" s="350" t="s">
        <v>90</v>
      </c>
      <c r="AW614" s="350" t="s">
        <v>42</v>
      </c>
      <c r="AX614" s="350" t="s">
        <v>82</v>
      </c>
      <c r="AY614" s="352" t="s">
        <v>163</v>
      </c>
    </row>
    <row r="615" spans="2:51" s="355" customFormat="1" ht="13.5">
      <c r="B615" s="356"/>
      <c r="D615" s="346" t="s">
        <v>171</v>
      </c>
      <c r="E615" s="357" t="s">
        <v>5</v>
      </c>
      <c r="F615" s="358" t="s">
        <v>176</v>
      </c>
      <c r="H615" s="359">
        <v>38.72</v>
      </c>
      <c r="L615" s="356"/>
      <c r="M615" s="412"/>
      <c r="N615" s="413"/>
      <c r="O615" s="413"/>
      <c r="P615" s="413"/>
      <c r="Q615" s="413"/>
      <c r="R615" s="413"/>
      <c r="S615" s="413"/>
      <c r="T615" s="414"/>
      <c r="AT615" s="357" t="s">
        <v>171</v>
      </c>
      <c r="AU615" s="357" t="s">
        <v>90</v>
      </c>
      <c r="AV615" s="355" t="s">
        <v>93</v>
      </c>
      <c r="AW615" s="355" t="s">
        <v>42</v>
      </c>
      <c r="AX615" s="355" t="s">
        <v>82</v>
      </c>
      <c r="AY615" s="357" t="s">
        <v>163</v>
      </c>
    </row>
    <row r="616" spans="2:51" s="350" customFormat="1" ht="13.5">
      <c r="B616" s="351"/>
      <c r="D616" s="346" t="s">
        <v>171</v>
      </c>
      <c r="E616" s="352" t="s">
        <v>5</v>
      </c>
      <c r="F616" s="353" t="s">
        <v>1160</v>
      </c>
      <c r="H616" s="354">
        <v>10.38</v>
      </c>
      <c r="L616" s="351"/>
      <c r="M616" s="409"/>
      <c r="N616" s="410"/>
      <c r="O616" s="410"/>
      <c r="P616" s="410"/>
      <c r="Q616" s="410"/>
      <c r="R616" s="410"/>
      <c r="S616" s="410"/>
      <c r="T616" s="411"/>
      <c r="AT616" s="352" t="s">
        <v>171</v>
      </c>
      <c r="AU616" s="352" t="s">
        <v>90</v>
      </c>
      <c r="AV616" s="350" t="s">
        <v>90</v>
      </c>
      <c r="AW616" s="350" t="s">
        <v>42</v>
      </c>
      <c r="AX616" s="350" t="s">
        <v>82</v>
      </c>
      <c r="AY616" s="352" t="s">
        <v>163</v>
      </c>
    </row>
    <row r="617" spans="2:51" s="355" customFormat="1" ht="13.5">
      <c r="B617" s="356"/>
      <c r="D617" s="346" t="s">
        <v>171</v>
      </c>
      <c r="E617" s="357" t="s">
        <v>5</v>
      </c>
      <c r="F617" s="358" t="s">
        <v>179</v>
      </c>
      <c r="H617" s="359">
        <v>10.38</v>
      </c>
      <c r="L617" s="356"/>
      <c r="M617" s="412"/>
      <c r="N617" s="413"/>
      <c r="O617" s="413"/>
      <c r="P617" s="413"/>
      <c r="Q617" s="413"/>
      <c r="R617" s="413"/>
      <c r="S617" s="413"/>
      <c r="T617" s="414"/>
      <c r="AT617" s="357" t="s">
        <v>171</v>
      </c>
      <c r="AU617" s="357" t="s">
        <v>90</v>
      </c>
      <c r="AV617" s="355" t="s">
        <v>93</v>
      </c>
      <c r="AW617" s="355" t="s">
        <v>42</v>
      </c>
      <c r="AX617" s="355" t="s">
        <v>82</v>
      </c>
      <c r="AY617" s="357" t="s">
        <v>163</v>
      </c>
    </row>
    <row r="618" spans="2:51" s="350" customFormat="1" ht="13.5">
      <c r="B618" s="351"/>
      <c r="D618" s="346" t="s">
        <v>171</v>
      </c>
      <c r="E618" s="352" t="s">
        <v>5</v>
      </c>
      <c r="F618" s="353" t="s">
        <v>1161</v>
      </c>
      <c r="H618" s="354">
        <v>10.38</v>
      </c>
      <c r="L618" s="351"/>
      <c r="M618" s="409"/>
      <c r="N618" s="410"/>
      <c r="O618" s="410"/>
      <c r="P618" s="410"/>
      <c r="Q618" s="410"/>
      <c r="R618" s="410"/>
      <c r="S618" s="410"/>
      <c r="T618" s="411"/>
      <c r="AT618" s="352" t="s">
        <v>171</v>
      </c>
      <c r="AU618" s="352" t="s">
        <v>90</v>
      </c>
      <c r="AV618" s="350" t="s">
        <v>90</v>
      </c>
      <c r="AW618" s="350" t="s">
        <v>42</v>
      </c>
      <c r="AX618" s="350" t="s">
        <v>82</v>
      </c>
      <c r="AY618" s="352" t="s">
        <v>163</v>
      </c>
    </row>
    <row r="619" spans="2:51" s="350" customFormat="1" ht="13.5">
      <c r="B619" s="351"/>
      <c r="D619" s="346" t="s">
        <v>171</v>
      </c>
      <c r="E619" s="352" t="s">
        <v>5</v>
      </c>
      <c r="F619" s="353" t="s">
        <v>991</v>
      </c>
      <c r="H619" s="354">
        <v>10.38</v>
      </c>
      <c r="L619" s="351"/>
      <c r="M619" s="409"/>
      <c r="N619" s="410"/>
      <c r="O619" s="410"/>
      <c r="P619" s="410"/>
      <c r="Q619" s="410"/>
      <c r="R619" s="410"/>
      <c r="S619" s="410"/>
      <c r="T619" s="411"/>
      <c r="AT619" s="352" t="s">
        <v>171</v>
      </c>
      <c r="AU619" s="352" t="s">
        <v>90</v>
      </c>
      <c r="AV619" s="350" t="s">
        <v>90</v>
      </c>
      <c r="AW619" s="350" t="s">
        <v>42</v>
      </c>
      <c r="AX619" s="350" t="s">
        <v>82</v>
      </c>
      <c r="AY619" s="352" t="s">
        <v>163</v>
      </c>
    </row>
    <row r="620" spans="2:51" s="355" customFormat="1" ht="13.5">
      <c r="B620" s="356"/>
      <c r="D620" s="346" t="s">
        <v>171</v>
      </c>
      <c r="E620" s="357" t="s">
        <v>5</v>
      </c>
      <c r="F620" s="358" t="s">
        <v>181</v>
      </c>
      <c r="H620" s="359">
        <v>20.76</v>
      </c>
      <c r="L620" s="356"/>
      <c r="M620" s="412"/>
      <c r="N620" s="413"/>
      <c r="O620" s="413"/>
      <c r="P620" s="413"/>
      <c r="Q620" s="413"/>
      <c r="R620" s="413"/>
      <c r="S620" s="413"/>
      <c r="T620" s="414"/>
      <c r="AT620" s="357" t="s">
        <v>171</v>
      </c>
      <c r="AU620" s="357" t="s">
        <v>90</v>
      </c>
      <c r="AV620" s="355" t="s">
        <v>93</v>
      </c>
      <c r="AW620" s="355" t="s">
        <v>42</v>
      </c>
      <c r="AX620" s="355" t="s">
        <v>82</v>
      </c>
      <c r="AY620" s="357" t="s">
        <v>163</v>
      </c>
    </row>
    <row r="621" spans="2:51" s="350" customFormat="1" ht="13.5">
      <c r="B621" s="351"/>
      <c r="D621" s="346" t="s">
        <v>171</v>
      </c>
      <c r="E621" s="352" t="s">
        <v>5</v>
      </c>
      <c r="F621" s="353" t="s">
        <v>1162</v>
      </c>
      <c r="H621" s="354">
        <v>10.38</v>
      </c>
      <c r="L621" s="351"/>
      <c r="M621" s="409"/>
      <c r="N621" s="410"/>
      <c r="O621" s="410"/>
      <c r="P621" s="410"/>
      <c r="Q621" s="410"/>
      <c r="R621" s="410"/>
      <c r="S621" s="410"/>
      <c r="T621" s="411"/>
      <c r="AT621" s="352" t="s">
        <v>171</v>
      </c>
      <c r="AU621" s="352" t="s">
        <v>90</v>
      </c>
      <c r="AV621" s="350" t="s">
        <v>90</v>
      </c>
      <c r="AW621" s="350" t="s">
        <v>42</v>
      </c>
      <c r="AX621" s="350" t="s">
        <v>82</v>
      </c>
      <c r="AY621" s="352" t="s">
        <v>163</v>
      </c>
    </row>
    <row r="622" spans="2:51" s="355" customFormat="1" ht="13.5">
      <c r="B622" s="356"/>
      <c r="D622" s="346" t="s">
        <v>171</v>
      </c>
      <c r="E622" s="357" t="s">
        <v>5</v>
      </c>
      <c r="F622" s="358" t="s">
        <v>653</v>
      </c>
      <c r="H622" s="359">
        <v>10.38</v>
      </c>
      <c r="L622" s="356"/>
      <c r="M622" s="412"/>
      <c r="N622" s="413"/>
      <c r="O622" s="413"/>
      <c r="P622" s="413"/>
      <c r="Q622" s="413"/>
      <c r="R622" s="413"/>
      <c r="S622" s="413"/>
      <c r="T622" s="414"/>
      <c r="AT622" s="357" t="s">
        <v>171</v>
      </c>
      <c r="AU622" s="357" t="s">
        <v>90</v>
      </c>
      <c r="AV622" s="355" t="s">
        <v>93</v>
      </c>
      <c r="AW622" s="355" t="s">
        <v>42</v>
      </c>
      <c r="AX622" s="355" t="s">
        <v>82</v>
      </c>
      <c r="AY622" s="357" t="s">
        <v>163</v>
      </c>
    </row>
    <row r="623" spans="2:51" s="350" customFormat="1" ht="13.5">
      <c r="B623" s="351"/>
      <c r="D623" s="346" t="s">
        <v>171</v>
      </c>
      <c r="E623" s="352" t="s">
        <v>5</v>
      </c>
      <c r="F623" s="353" t="s">
        <v>1163</v>
      </c>
      <c r="H623" s="354">
        <v>10.38</v>
      </c>
      <c r="L623" s="351"/>
      <c r="M623" s="409"/>
      <c r="N623" s="410"/>
      <c r="O623" s="410"/>
      <c r="P623" s="410"/>
      <c r="Q623" s="410"/>
      <c r="R623" s="410"/>
      <c r="S623" s="410"/>
      <c r="T623" s="411"/>
      <c r="AT623" s="352" t="s">
        <v>171</v>
      </c>
      <c r="AU623" s="352" t="s">
        <v>90</v>
      </c>
      <c r="AV623" s="350" t="s">
        <v>90</v>
      </c>
      <c r="AW623" s="350" t="s">
        <v>42</v>
      </c>
      <c r="AX623" s="350" t="s">
        <v>82</v>
      </c>
      <c r="AY623" s="352" t="s">
        <v>163</v>
      </c>
    </row>
    <row r="624" spans="2:51" s="355" customFormat="1" ht="13.5">
      <c r="B624" s="356"/>
      <c r="D624" s="346" t="s">
        <v>171</v>
      </c>
      <c r="E624" s="357" t="s">
        <v>5</v>
      </c>
      <c r="F624" s="358" t="s">
        <v>963</v>
      </c>
      <c r="H624" s="359">
        <v>10.38</v>
      </c>
      <c r="L624" s="356"/>
      <c r="M624" s="412"/>
      <c r="N624" s="413"/>
      <c r="O624" s="413"/>
      <c r="P624" s="413"/>
      <c r="Q624" s="413"/>
      <c r="R624" s="413"/>
      <c r="S624" s="413"/>
      <c r="T624" s="414"/>
      <c r="AT624" s="357" t="s">
        <v>171</v>
      </c>
      <c r="AU624" s="357" t="s">
        <v>90</v>
      </c>
      <c r="AV624" s="355" t="s">
        <v>93</v>
      </c>
      <c r="AW624" s="355" t="s">
        <v>42</v>
      </c>
      <c r="AX624" s="355" t="s">
        <v>82</v>
      </c>
      <c r="AY624" s="357" t="s">
        <v>163</v>
      </c>
    </row>
    <row r="625" spans="2:51" s="350" customFormat="1" ht="13.5">
      <c r="B625" s="351"/>
      <c r="D625" s="346" t="s">
        <v>171</v>
      </c>
      <c r="E625" s="352" t="s">
        <v>5</v>
      </c>
      <c r="F625" s="353" t="s">
        <v>1164</v>
      </c>
      <c r="H625" s="354">
        <v>10.38</v>
      </c>
      <c r="L625" s="351"/>
      <c r="M625" s="409"/>
      <c r="N625" s="410"/>
      <c r="O625" s="410"/>
      <c r="P625" s="410"/>
      <c r="Q625" s="410"/>
      <c r="R625" s="410"/>
      <c r="S625" s="410"/>
      <c r="T625" s="411"/>
      <c r="AT625" s="352" t="s">
        <v>171</v>
      </c>
      <c r="AU625" s="352" t="s">
        <v>90</v>
      </c>
      <c r="AV625" s="350" t="s">
        <v>90</v>
      </c>
      <c r="AW625" s="350" t="s">
        <v>42</v>
      </c>
      <c r="AX625" s="350" t="s">
        <v>82</v>
      </c>
      <c r="AY625" s="352" t="s">
        <v>163</v>
      </c>
    </row>
    <row r="626" spans="2:51" s="355" customFormat="1" ht="13.5">
      <c r="B626" s="356"/>
      <c r="D626" s="346" t="s">
        <v>171</v>
      </c>
      <c r="E626" s="357" t="s">
        <v>5</v>
      </c>
      <c r="F626" s="358" t="s">
        <v>1143</v>
      </c>
      <c r="H626" s="359">
        <v>10.38</v>
      </c>
      <c r="L626" s="356"/>
      <c r="M626" s="412"/>
      <c r="N626" s="413"/>
      <c r="O626" s="413"/>
      <c r="P626" s="413"/>
      <c r="Q626" s="413"/>
      <c r="R626" s="413"/>
      <c r="S626" s="413"/>
      <c r="T626" s="414"/>
      <c r="AT626" s="357" t="s">
        <v>171</v>
      </c>
      <c r="AU626" s="357" t="s">
        <v>90</v>
      </c>
      <c r="AV626" s="355" t="s">
        <v>93</v>
      </c>
      <c r="AW626" s="355" t="s">
        <v>42</v>
      </c>
      <c r="AX626" s="355" t="s">
        <v>82</v>
      </c>
      <c r="AY626" s="357" t="s">
        <v>163</v>
      </c>
    </row>
    <row r="627" spans="2:51" s="360" customFormat="1" ht="13.5">
      <c r="B627" s="361"/>
      <c r="D627" s="362" t="s">
        <v>171</v>
      </c>
      <c r="E627" s="363" t="s">
        <v>5</v>
      </c>
      <c r="F627" s="364" t="s">
        <v>185</v>
      </c>
      <c r="H627" s="365">
        <v>101</v>
      </c>
      <c r="L627" s="361"/>
      <c r="M627" s="415"/>
      <c r="N627" s="416"/>
      <c r="O627" s="416"/>
      <c r="P627" s="416"/>
      <c r="Q627" s="416"/>
      <c r="R627" s="416"/>
      <c r="S627" s="416"/>
      <c r="T627" s="417"/>
      <c r="AT627" s="418" t="s">
        <v>171</v>
      </c>
      <c r="AU627" s="418" t="s">
        <v>90</v>
      </c>
      <c r="AV627" s="360" t="s">
        <v>96</v>
      </c>
      <c r="AW627" s="360" t="s">
        <v>42</v>
      </c>
      <c r="AX627" s="360" t="s">
        <v>44</v>
      </c>
      <c r="AY627" s="418" t="s">
        <v>163</v>
      </c>
    </row>
    <row r="628" spans="2:65" s="267" customFormat="1" ht="22.5" customHeight="1">
      <c r="B628" s="268"/>
      <c r="C628" s="367" t="s">
        <v>536</v>
      </c>
      <c r="D628" s="367" t="s">
        <v>256</v>
      </c>
      <c r="E628" s="368" t="s">
        <v>588</v>
      </c>
      <c r="F628" s="369" t="s">
        <v>589</v>
      </c>
      <c r="G628" s="370" t="s">
        <v>221</v>
      </c>
      <c r="H628" s="371">
        <v>106.05</v>
      </c>
      <c r="I628" s="137"/>
      <c r="J628" s="372">
        <f>ROUND(I628*H628,2)</f>
        <v>0</v>
      </c>
      <c r="K628" s="369" t="s">
        <v>169</v>
      </c>
      <c r="L628" s="421"/>
      <c r="M628" s="422" t="s">
        <v>5</v>
      </c>
      <c r="N628" s="423" t="s">
        <v>53</v>
      </c>
      <c r="O628" s="269"/>
      <c r="P628" s="403">
        <f>O628*H628</f>
        <v>0</v>
      </c>
      <c r="Q628" s="403">
        <v>0</v>
      </c>
      <c r="R628" s="403">
        <f>Q628*H628</f>
        <v>0</v>
      </c>
      <c r="S628" s="403">
        <v>0</v>
      </c>
      <c r="T628" s="404">
        <f>S628*H628</f>
        <v>0</v>
      </c>
      <c r="AR628" s="386" t="s">
        <v>423</v>
      </c>
      <c r="AT628" s="386" t="s">
        <v>256</v>
      </c>
      <c r="AU628" s="386" t="s">
        <v>90</v>
      </c>
      <c r="AY628" s="386" t="s">
        <v>163</v>
      </c>
      <c r="BE628" s="405">
        <f>IF(N628="základní",J628,0)</f>
        <v>0</v>
      </c>
      <c r="BF628" s="405">
        <f>IF(N628="snížená",J628,0)</f>
        <v>0</v>
      </c>
      <c r="BG628" s="405">
        <f>IF(N628="zákl. přenesená",J628,0)</f>
        <v>0</v>
      </c>
      <c r="BH628" s="405">
        <f>IF(N628="sníž. přenesená",J628,0)</f>
        <v>0</v>
      </c>
      <c r="BI628" s="405">
        <f>IF(N628="nulová",J628,0)</f>
        <v>0</v>
      </c>
      <c r="BJ628" s="386" t="s">
        <v>44</v>
      </c>
      <c r="BK628" s="405">
        <f>ROUND(I628*H628,2)</f>
        <v>0</v>
      </c>
      <c r="BL628" s="386" t="s">
        <v>333</v>
      </c>
      <c r="BM628" s="386" t="s">
        <v>1250</v>
      </c>
    </row>
    <row r="629" spans="2:51" s="350" customFormat="1" ht="13.5">
      <c r="B629" s="351"/>
      <c r="D629" s="362" t="s">
        <v>171</v>
      </c>
      <c r="F629" s="377" t="s">
        <v>1251</v>
      </c>
      <c r="H629" s="378">
        <v>106.05</v>
      </c>
      <c r="L629" s="351"/>
      <c r="M629" s="409"/>
      <c r="N629" s="410"/>
      <c r="O629" s="410"/>
      <c r="P629" s="410"/>
      <c r="Q629" s="410"/>
      <c r="R629" s="410"/>
      <c r="S629" s="410"/>
      <c r="T629" s="411"/>
      <c r="AT629" s="352" t="s">
        <v>171</v>
      </c>
      <c r="AU629" s="352" t="s">
        <v>90</v>
      </c>
      <c r="AV629" s="350" t="s">
        <v>90</v>
      </c>
      <c r="AW629" s="350" t="s">
        <v>6</v>
      </c>
      <c r="AX629" s="350" t="s">
        <v>44</v>
      </c>
      <c r="AY629" s="352" t="s">
        <v>163</v>
      </c>
    </row>
    <row r="630" spans="2:65" s="267" customFormat="1" ht="22.5" customHeight="1">
      <c r="B630" s="268"/>
      <c r="C630" s="338" t="s">
        <v>540</v>
      </c>
      <c r="D630" s="338" t="s">
        <v>165</v>
      </c>
      <c r="E630" s="339" t="s">
        <v>593</v>
      </c>
      <c r="F630" s="340" t="s">
        <v>594</v>
      </c>
      <c r="G630" s="341" t="s">
        <v>188</v>
      </c>
      <c r="H630" s="342">
        <v>40</v>
      </c>
      <c r="I630" s="107"/>
      <c r="J630" s="343">
        <f>ROUND(I630*H630,2)</f>
        <v>0</v>
      </c>
      <c r="K630" s="340" t="s">
        <v>169</v>
      </c>
      <c r="L630" s="268"/>
      <c r="M630" s="401" t="s">
        <v>5</v>
      </c>
      <c r="N630" s="402" t="s">
        <v>53</v>
      </c>
      <c r="O630" s="269"/>
      <c r="P630" s="403">
        <f>O630*H630</f>
        <v>0</v>
      </c>
      <c r="Q630" s="403">
        <v>0</v>
      </c>
      <c r="R630" s="403">
        <f>Q630*H630</f>
        <v>0</v>
      </c>
      <c r="S630" s="403">
        <v>0</v>
      </c>
      <c r="T630" s="404">
        <f>S630*H630</f>
        <v>0</v>
      </c>
      <c r="AR630" s="386" t="s">
        <v>333</v>
      </c>
      <c r="AT630" s="386" t="s">
        <v>165</v>
      </c>
      <c r="AU630" s="386" t="s">
        <v>90</v>
      </c>
      <c r="AY630" s="386" t="s">
        <v>163</v>
      </c>
      <c r="BE630" s="405">
        <f>IF(N630="základní",J630,0)</f>
        <v>0</v>
      </c>
      <c r="BF630" s="405">
        <f>IF(N630="snížená",J630,0)</f>
        <v>0</v>
      </c>
      <c r="BG630" s="405">
        <f>IF(N630="zákl. přenesená",J630,0)</f>
        <v>0</v>
      </c>
      <c r="BH630" s="405">
        <f>IF(N630="sníž. přenesená",J630,0)</f>
        <v>0</v>
      </c>
      <c r="BI630" s="405">
        <f>IF(N630="nulová",J630,0)</f>
        <v>0</v>
      </c>
      <c r="BJ630" s="386" t="s">
        <v>44</v>
      </c>
      <c r="BK630" s="405">
        <f>ROUND(I630*H630,2)</f>
        <v>0</v>
      </c>
      <c r="BL630" s="386" t="s">
        <v>333</v>
      </c>
      <c r="BM630" s="386" t="s">
        <v>1252</v>
      </c>
    </row>
    <row r="631" spans="2:47" s="267" customFormat="1" ht="40.5">
      <c r="B631" s="268"/>
      <c r="D631" s="346" t="s">
        <v>190</v>
      </c>
      <c r="F631" s="366" t="s">
        <v>596</v>
      </c>
      <c r="L631" s="268"/>
      <c r="M631" s="419"/>
      <c r="N631" s="269"/>
      <c r="O631" s="269"/>
      <c r="P631" s="269"/>
      <c r="Q631" s="269"/>
      <c r="R631" s="269"/>
      <c r="S631" s="269"/>
      <c r="T631" s="420"/>
      <c r="AT631" s="386" t="s">
        <v>190</v>
      </c>
      <c r="AU631" s="386" t="s">
        <v>90</v>
      </c>
    </row>
    <row r="632" spans="2:51" s="344" customFormat="1" ht="13.5">
      <c r="B632" s="345"/>
      <c r="D632" s="346" t="s">
        <v>171</v>
      </c>
      <c r="E632" s="347" t="s">
        <v>5</v>
      </c>
      <c r="F632" s="348" t="s">
        <v>172</v>
      </c>
      <c r="H632" s="349" t="s">
        <v>5</v>
      </c>
      <c r="L632" s="345"/>
      <c r="M632" s="406"/>
      <c r="N632" s="407"/>
      <c r="O632" s="407"/>
      <c r="P632" s="407"/>
      <c r="Q632" s="407"/>
      <c r="R632" s="407"/>
      <c r="S632" s="407"/>
      <c r="T632" s="408"/>
      <c r="AT632" s="349" t="s">
        <v>171</v>
      </c>
      <c r="AU632" s="349" t="s">
        <v>90</v>
      </c>
      <c r="AV632" s="344" t="s">
        <v>44</v>
      </c>
      <c r="AW632" s="344" t="s">
        <v>42</v>
      </c>
      <c r="AX632" s="344" t="s">
        <v>82</v>
      </c>
      <c r="AY632" s="349" t="s">
        <v>163</v>
      </c>
    </row>
    <row r="633" spans="2:51" s="344" customFormat="1" ht="13.5">
      <c r="B633" s="345"/>
      <c r="D633" s="346" t="s">
        <v>171</v>
      </c>
      <c r="E633" s="347" t="s">
        <v>5</v>
      </c>
      <c r="F633" s="348" t="s">
        <v>332</v>
      </c>
      <c r="H633" s="349" t="s">
        <v>5</v>
      </c>
      <c r="L633" s="345"/>
      <c r="M633" s="406"/>
      <c r="N633" s="407"/>
      <c r="O633" s="407"/>
      <c r="P633" s="407"/>
      <c r="Q633" s="407"/>
      <c r="R633" s="407"/>
      <c r="S633" s="407"/>
      <c r="T633" s="408"/>
      <c r="AT633" s="349" t="s">
        <v>171</v>
      </c>
      <c r="AU633" s="349" t="s">
        <v>90</v>
      </c>
      <c r="AV633" s="344" t="s">
        <v>44</v>
      </c>
      <c r="AW633" s="344" t="s">
        <v>42</v>
      </c>
      <c r="AX633" s="344" t="s">
        <v>82</v>
      </c>
      <c r="AY633" s="349" t="s">
        <v>163</v>
      </c>
    </row>
    <row r="634" spans="2:51" s="344" customFormat="1" ht="13.5">
      <c r="B634" s="345"/>
      <c r="D634" s="346" t="s">
        <v>171</v>
      </c>
      <c r="E634" s="347" t="s">
        <v>5</v>
      </c>
      <c r="F634" s="348" t="s">
        <v>1138</v>
      </c>
      <c r="H634" s="349" t="s">
        <v>5</v>
      </c>
      <c r="L634" s="345"/>
      <c r="M634" s="406"/>
      <c r="N634" s="407"/>
      <c r="O634" s="407"/>
      <c r="P634" s="407"/>
      <c r="Q634" s="407"/>
      <c r="R634" s="407"/>
      <c r="S634" s="407"/>
      <c r="T634" s="408"/>
      <c r="AT634" s="349" t="s">
        <v>171</v>
      </c>
      <c r="AU634" s="349" t="s">
        <v>90</v>
      </c>
      <c r="AV634" s="344" t="s">
        <v>44</v>
      </c>
      <c r="AW634" s="344" t="s">
        <v>42</v>
      </c>
      <c r="AX634" s="344" t="s">
        <v>82</v>
      </c>
      <c r="AY634" s="349" t="s">
        <v>163</v>
      </c>
    </row>
    <row r="635" spans="2:51" s="350" customFormat="1" ht="13.5">
      <c r="B635" s="351"/>
      <c r="D635" s="346" t="s">
        <v>171</v>
      </c>
      <c r="E635" s="352" t="s">
        <v>5</v>
      </c>
      <c r="F635" s="353" t="s">
        <v>665</v>
      </c>
      <c r="H635" s="354">
        <v>16</v>
      </c>
      <c r="L635" s="351"/>
      <c r="M635" s="409"/>
      <c r="N635" s="410"/>
      <c r="O635" s="410"/>
      <c r="P635" s="410"/>
      <c r="Q635" s="410"/>
      <c r="R635" s="410"/>
      <c r="S635" s="410"/>
      <c r="T635" s="411"/>
      <c r="AT635" s="352" t="s">
        <v>171</v>
      </c>
      <c r="AU635" s="352" t="s">
        <v>90</v>
      </c>
      <c r="AV635" s="350" t="s">
        <v>90</v>
      </c>
      <c r="AW635" s="350" t="s">
        <v>42</v>
      </c>
      <c r="AX635" s="350" t="s">
        <v>82</v>
      </c>
      <c r="AY635" s="352" t="s">
        <v>163</v>
      </c>
    </row>
    <row r="636" spans="2:51" s="355" customFormat="1" ht="13.5">
      <c r="B636" s="356"/>
      <c r="D636" s="346" t="s">
        <v>171</v>
      </c>
      <c r="E636" s="357" t="s">
        <v>5</v>
      </c>
      <c r="F636" s="358" t="s">
        <v>176</v>
      </c>
      <c r="H636" s="359">
        <v>16</v>
      </c>
      <c r="L636" s="356"/>
      <c r="M636" s="412"/>
      <c r="N636" s="413"/>
      <c r="O636" s="413"/>
      <c r="P636" s="413"/>
      <c r="Q636" s="413"/>
      <c r="R636" s="413"/>
      <c r="S636" s="413"/>
      <c r="T636" s="414"/>
      <c r="AT636" s="357" t="s">
        <v>171</v>
      </c>
      <c r="AU636" s="357" t="s">
        <v>90</v>
      </c>
      <c r="AV636" s="355" t="s">
        <v>93</v>
      </c>
      <c r="AW636" s="355" t="s">
        <v>42</v>
      </c>
      <c r="AX636" s="355" t="s">
        <v>82</v>
      </c>
      <c r="AY636" s="357" t="s">
        <v>163</v>
      </c>
    </row>
    <row r="637" spans="2:51" s="344" customFormat="1" ht="13.5">
      <c r="B637" s="345"/>
      <c r="D637" s="346" t="s">
        <v>171</v>
      </c>
      <c r="E637" s="347" t="s">
        <v>5</v>
      </c>
      <c r="F637" s="348" t="s">
        <v>253</v>
      </c>
      <c r="H637" s="349" t="s">
        <v>5</v>
      </c>
      <c r="L637" s="345"/>
      <c r="M637" s="406"/>
      <c r="N637" s="407"/>
      <c r="O637" s="407"/>
      <c r="P637" s="407"/>
      <c r="Q637" s="407"/>
      <c r="R637" s="407"/>
      <c r="S637" s="407"/>
      <c r="T637" s="408"/>
      <c r="AT637" s="349" t="s">
        <v>171</v>
      </c>
      <c r="AU637" s="349" t="s">
        <v>90</v>
      </c>
      <c r="AV637" s="344" t="s">
        <v>44</v>
      </c>
      <c r="AW637" s="344" t="s">
        <v>42</v>
      </c>
      <c r="AX637" s="344" t="s">
        <v>82</v>
      </c>
      <c r="AY637" s="349" t="s">
        <v>163</v>
      </c>
    </row>
    <row r="638" spans="2:51" s="350" customFormat="1" ht="13.5">
      <c r="B638" s="351"/>
      <c r="D638" s="346" t="s">
        <v>171</v>
      </c>
      <c r="E638" s="352" t="s">
        <v>5</v>
      </c>
      <c r="F638" s="353" t="s">
        <v>218</v>
      </c>
      <c r="H638" s="354">
        <v>4</v>
      </c>
      <c r="L638" s="351"/>
      <c r="M638" s="409"/>
      <c r="N638" s="410"/>
      <c r="O638" s="410"/>
      <c r="P638" s="410"/>
      <c r="Q638" s="410"/>
      <c r="R638" s="410"/>
      <c r="S638" s="410"/>
      <c r="T638" s="411"/>
      <c r="AT638" s="352" t="s">
        <v>171</v>
      </c>
      <c r="AU638" s="352" t="s">
        <v>90</v>
      </c>
      <c r="AV638" s="350" t="s">
        <v>90</v>
      </c>
      <c r="AW638" s="350" t="s">
        <v>42</v>
      </c>
      <c r="AX638" s="350" t="s">
        <v>82</v>
      </c>
      <c r="AY638" s="352" t="s">
        <v>163</v>
      </c>
    </row>
    <row r="639" spans="2:51" s="355" customFormat="1" ht="13.5">
      <c r="B639" s="356"/>
      <c r="D639" s="346" t="s">
        <v>171</v>
      </c>
      <c r="E639" s="357" t="s">
        <v>5</v>
      </c>
      <c r="F639" s="358" t="s">
        <v>179</v>
      </c>
      <c r="H639" s="359">
        <v>4</v>
      </c>
      <c r="L639" s="356"/>
      <c r="M639" s="412"/>
      <c r="N639" s="413"/>
      <c r="O639" s="413"/>
      <c r="P639" s="413"/>
      <c r="Q639" s="413"/>
      <c r="R639" s="413"/>
      <c r="S639" s="413"/>
      <c r="T639" s="414"/>
      <c r="AT639" s="357" t="s">
        <v>171</v>
      </c>
      <c r="AU639" s="357" t="s">
        <v>90</v>
      </c>
      <c r="AV639" s="355" t="s">
        <v>93</v>
      </c>
      <c r="AW639" s="355" t="s">
        <v>42</v>
      </c>
      <c r="AX639" s="355" t="s">
        <v>82</v>
      </c>
      <c r="AY639" s="357" t="s">
        <v>163</v>
      </c>
    </row>
    <row r="640" spans="2:51" s="344" customFormat="1" ht="13.5">
      <c r="B640" s="345"/>
      <c r="D640" s="346" t="s">
        <v>171</v>
      </c>
      <c r="E640" s="347" t="s">
        <v>5</v>
      </c>
      <c r="F640" s="348" t="s">
        <v>1139</v>
      </c>
      <c r="H640" s="349" t="s">
        <v>5</v>
      </c>
      <c r="L640" s="345"/>
      <c r="M640" s="406"/>
      <c r="N640" s="407"/>
      <c r="O640" s="407"/>
      <c r="P640" s="407"/>
      <c r="Q640" s="407"/>
      <c r="R640" s="407"/>
      <c r="S640" s="407"/>
      <c r="T640" s="408"/>
      <c r="AT640" s="349" t="s">
        <v>171</v>
      </c>
      <c r="AU640" s="349" t="s">
        <v>90</v>
      </c>
      <c r="AV640" s="344" t="s">
        <v>44</v>
      </c>
      <c r="AW640" s="344" t="s">
        <v>42</v>
      </c>
      <c r="AX640" s="344" t="s">
        <v>82</v>
      </c>
      <c r="AY640" s="349" t="s">
        <v>163</v>
      </c>
    </row>
    <row r="641" spans="2:51" s="350" customFormat="1" ht="13.5">
      <c r="B641" s="351"/>
      <c r="D641" s="346" t="s">
        <v>171</v>
      </c>
      <c r="E641" s="352" t="s">
        <v>5</v>
      </c>
      <c r="F641" s="353" t="s">
        <v>664</v>
      </c>
      <c r="H641" s="354">
        <v>8</v>
      </c>
      <c r="L641" s="351"/>
      <c r="M641" s="409"/>
      <c r="N641" s="410"/>
      <c r="O641" s="410"/>
      <c r="P641" s="410"/>
      <c r="Q641" s="410"/>
      <c r="R641" s="410"/>
      <c r="S641" s="410"/>
      <c r="T641" s="411"/>
      <c r="AT641" s="352" t="s">
        <v>171</v>
      </c>
      <c r="AU641" s="352" t="s">
        <v>90</v>
      </c>
      <c r="AV641" s="350" t="s">
        <v>90</v>
      </c>
      <c r="AW641" s="350" t="s">
        <v>42</v>
      </c>
      <c r="AX641" s="350" t="s">
        <v>82</v>
      </c>
      <c r="AY641" s="352" t="s">
        <v>163</v>
      </c>
    </row>
    <row r="642" spans="2:51" s="355" customFormat="1" ht="13.5">
      <c r="B642" s="356"/>
      <c r="D642" s="346" t="s">
        <v>171</v>
      </c>
      <c r="E642" s="357" t="s">
        <v>5</v>
      </c>
      <c r="F642" s="358" t="s">
        <v>181</v>
      </c>
      <c r="H642" s="359">
        <v>8</v>
      </c>
      <c r="L642" s="356"/>
      <c r="M642" s="412"/>
      <c r="N642" s="413"/>
      <c r="O642" s="413"/>
      <c r="P642" s="413"/>
      <c r="Q642" s="413"/>
      <c r="R642" s="413"/>
      <c r="S642" s="413"/>
      <c r="T642" s="414"/>
      <c r="AT642" s="357" t="s">
        <v>171</v>
      </c>
      <c r="AU642" s="357" t="s">
        <v>90</v>
      </c>
      <c r="AV642" s="355" t="s">
        <v>93</v>
      </c>
      <c r="AW642" s="355" t="s">
        <v>42</v>
      </c>
      <c r="AX642" s="355" t="s">
        <v>82</v>
      </c>
      <c r="AY642" s="357" t="s">
        <v>163</v>
      </c>
    </row>
    <row r="643" spans="2:51" s="344" customFormat="1" ht="13.5">
      <c r="B643" s="345"/>
      <c r="D643" s="346" t="s">
        <v>171</v>
      </c>
      <c r="E643" s="347" t="s">
        <v>5</v>
      </c>
      <c r="F643" s="348" t="s">
        <v>1140</v>
      </c>
      <c r="H643" s="349" t="s">
        <v>5</v>
      </c>
      <c r="L643" s="345"/>
      <c r="M643" s="406"/>
      <c r="N643" s="407"/>
      <c r="O643" s="407"/>
      <c r="P643" s="407"/>
      <c r="Q643" s="407"/>
      <c r="R643" s="407"/>
      <c r="S643" s="407"/>
      <c r="T643" s="408"/>
      <c r="AT643" s="349" t="s">
        <v>171</v>
      </c>
      <c r="AU643" s="349" t="s">
        <v>90</v>
      </c>
      <c r="AV643" s="344" t="s">
        <v>44</v>
      </c>
      <c r="AW643" s="344" t="s">
        <v>42</v>
      </c>
      <c r="AX643" s="344" t="s">
        <v>82</v>
      </c>
      <c r="AY643" s="349" t="s">
        <v>163</v>
      </c>
    </row>
    <row r="644" spans="2:51" s="350" customFormat="1" ht="13.5">
      <c r="B644" s="351"/>
      <c r="D644" s="346" t="s">
        <v>171</v>
      </c>
      <c r="E644" s="352" t="s">
        <v>5</v>
      </c>
      <c r="F644" s="353" t="s">
        <v>218</v>
      </c>
      <c r="H644" s="354">
        <v>4</v>
      </c>
      <c r="L644" s="351"/>
      <c r="M644" s="409"/>
      <c r="N644" s="410"/>
      <c r="O644" s="410"/>
      <c r="P644" s="410"/>
      <c r="Q644" s="410"/>
      <c r="R644" s="410"/>
      <c r="S644" s="410"/>
      <c r="T644" s="411"/>
      <c r="AT644" s="352" t="s">
        <v>171</v>
      </c>
      <c r="AU644" s="352" t="s">
        <v>90</v>
      </c>
      <c r="AV644" s="350" t="s">
        <v>90</v>
      </c>
      <c r="AW644" s="350" t="s">
        <v>42</v>
      </c>
      <c r="AX644" s="350" t="s">
        <v>82</v>
      </c>
      <c r="AY644" s="352" t="s">
        <v>163</v>
      </c>
    </row>
    <row r="645" spans="2:51" s="355" customFormat="1" ht="13.5">
      <c r="B645" s="356"/>
      <c r="D645" s="346" t="s">
        <v>171</v>
      </c>
      <c r="E645" s="357" t="s">
        <v>5</v>
      </c>
      <c r="F645" s="358" t="s">
        <v>653</v>
      </c>
      <c r="H645" s="359">
        <v>4</v>
      </c>
      <c r="L645" s="356"/>
      <c r="M645" s="412"/>
      <c r="N645" s="413"/>
      <c r="O645" s="413"/>
      <c r="P645" s="413"/>
      <c r="Q645" s="413"/>
      <c r="R645" s="413"/>
      <c r="S645" s="413"/>
      <c r="T645" s="414"/>
      <c r="AT645" s="357" t="s">
        <v>171</v>
      </c>
      <c r="AU645" s="357" t="s">
        <v>90</v>
      </c>
      <c r="AV645" s="355" t="s">
        <v>93</v>
      </c>
      <c r="AW645" s="355" t="s">
        <v>42</v>
      </c>
      <c r="AX645" s="355" t="s">
        <v>82</v>
      </c>
      <c r="AY645" s="357" t="s">
        <v>163</v>
      </c>
    </row>
    <row r="646" spans="2:51" s="344" customFormat="1" ht="13.5">
      <c r="B646" s="345"/>
      <c r="D646" s="346" t="s">
        <v>171</v>
      </c>
      <c r="E646" s="347" t="s">
        <v>5</v>
      </c>
      <c r="F646" s="348" t="s">
        <v>1141</v>
      </c>
      <c r="H646" s="349" t="s">
        <v>5</v>
      </c>
      <c r="L646" s="345"/>
      <c r="M646" s="406"/>
      <c r="N646" s="407"/>
      <c r="O646" s="407"/>
      <c r="P646" s="407"/>
      <c r="Q646" s="407"/>
      <c r="R646" s="407"/>
      <c r="S646" s="407"/>
      <c r="T646" s="408"/>
      <c r="AT646" s="349" t="s">
        <v>171</v>
      </c>
      <c r="AU646" s="349" t="s">
        <v>90</v>
      </c>
      <c r="AV646" s="344" t="s">
        <v>44</v>
      </c>
      <c r="AW646" s="344" t="s">
        <v>42</v>
      </c>
      <c r="AX646" s="344" t="s">
        <v>82</v>
      </c>
      <c r="AY646" s="349" t="s">
        <v>163</v>
      </c>
    </row>
    <row r="647" spans="2:51" s="350" customFormat="1" ht="13.5">
      <c r="B647" s="351"/>
      <c r="D647" s="346" t="s">
        <v>171</v>
      </c>
      <c r="E647" s="352" t="s">
        <v>5</v>
      </c>
      <c r="F647" s="353" t="s">
        <v>218</v>
      </c>
      <c r="H647" s="354">
        <v>4</v>
      </c>
      <c r="L647" s="351"/>
      <c r="M647" s="409"/>
      <c r="N647" s="410"/>
      <c r="O647" s="410"/>
      <c r="P647" s="410"/>
      <c r="Q647" s="410"/>
      <c r="R647" s="410"/>
      <c r="S647" s="410"/>
      <c r="T647" s="411"/>
      <c r="AT647" s="352" t="s">
        <v>171</v>
      </c>
      <c r="AU647" s="352" t="s">
        <v>90</v>
      </c>
      <c r="AV647" s="350" t="s">
        <v>90</v>
      </c>
      <c r="AW647" s="350" t="s">
        <v>42</v>
      </c>
      <c r="AX647" s="350" t="s">
        <v>82</v>
      </c>
      <c r="AY647" s="352" t="s">
        <v>163</v>
      </c>
    </row>
    <row r="648" spans="2:51" s="355" customFormat="1" ht="13.5">
      <c r="B648" s="356"/>
      <c r="D648" s="346" t="s">
        <v>171</v>
      </c>
      <c r="E648" s="357" t="s">
        <v>5</v>
      </c>
      <c r="F648" s="358" t="s">
        <v>963</v>
      </c>
      <c r="H648" s="359">
        <v>4</v>
      </c>
      <c r="L648" s="356"/>
      <c r="M648" s="412"/>
      <c r="N648" s="413"/>
      <c r="O648" s="413"/>
      <c r="P648" s="413"/>
      <c r="Q648" s="413"/>
      <c r="R648" s="413"/>
      <c r="S648" s="413"/>
      <c r="T648" s="414"/>
      <c r="AT648" s="357" t="s">
        <v>171</v>
      </c>
      <c r="AU648" s="357" t="s">
        <v>90</v>
      </c>
      <c r="AV648" s="355" t="s">
        <v>93</v>
      </c>
      <c r="AW648" s="355" t="s">
        <v>42</v>
      </c>
      <c r="AX648" s="355" t="s">
        <v>82</v>
      </c>
      <c r="AY648" s="357" t="s">
        <v>163</v>
      </c>
    </row>
    <row r="649" spans="2:51" s="344" customFormat="1" ht="13.5">
      <c r="B649" s="345"/>
      <c r="D649" s="346" t="s">
        <v>171</v>
      </c>
      <c r="E649" s="347" t="s">
        <v>5</v>
      </c>
      <c r="F649" s="348" t="s">
        <v>1142</v>
      </c>
      <c r="H649" s="349" t="s">
        <v>5</v>
      </c>
      <c r="L649" s="345"/>
      <c r="M649" s="406"/>
      <c r="N649" s="407"/>
      <c r="O649" s="407"/>
      <c r="P649" s="407"/>
      <c r="Q649" s="407"/>
      <c r="R649" s="407"/>
      <c r="S649" s="407"/>
      <c r="T649" s="408"/>
      <c r="AT649" s="349" t="s">
        <v>171</v>
      </c>
      <c r="AU649" s="349" t="s">
        <v>90</v>
      </c>
      <c r="AV649" s="344" t="s">
        <v>44</v>
      </c>
      <c r="AW649" s="344" t="s">
        <v>42</v>
      </c>
      <c r="AX649" s="344" t="s">
        <v>82</v>
      </c>
      <c r="AY649" s="349" t="s">
        <v>163</v>
      </c>
    </row>
    <row r="650" spans="2:51" s="350" customFormat="1" ht="13.5">
      <c r="B650" s="351"/>
      <c r="D650" s="346" t="s">
        <v>171</v>
      </c>
      <c r="E650" s="352" t="s">
        <v>5</v>
      </c>
      <c r="F650" s="353" t="s">
        <v>218</v>
      </c>
      <c r="H650" s="354">
        <v>4</v>
      </c>
      <c r="L650" s="351"/>
      <c r="M650" s="409"/>
      <c r="N650" s="410"/>
      <c r="O650" s="410"/>
      <c r="P650" s="410"/>
      <c r="Q650" s="410"/>
      <c r="R650" s="410"/>
      <c r="S650" s="410"/>
      <c r="T650" s="411"/>
      <c r="AT650" s="352" t="s">
        <v>171</v>
      </c>
      <c r="AU650" s="352" t="s">
        <v>90</v>
      </c>
      <c r="AV650" s="350" t="s">
        <v>90</v>
      </c>
      <c r="AW650" s="350" t="s">
        <v>42</v>
      </c>
      <c r="AX650" s="350" t="s">
        <v>82</v>
      </c>
      <c r="AY650" s="352" t="s">
        <v>163</v>
      </c>
    </row>
    <row r="651" spans="2:51" s="355" customFormat="1" ht="13.5">
      <c r="B651" s="356"/>
      <c r="D651" s="346" t="s">
        <v>171</v>
      </c>
      <c r="E651" s="357" t="s">
        <v>5</v>
      </c>
      <c r="F651" s="358" t="s">
        <v>1143</v>
      </c>
      <c r="H651" s="359">
        <v>4</v>
      </c>
      <c r="L651" s="356"/>
      <c r="M651" s="412"/>
      <c r="N651" s="413"/>
      <c r="O651" s="413"/>
      <c r="P651" s="413"/>
      <c r="Q651" s="413"/>
      <c r="R651" s="413"/>
      <c r="S651" s="413"/>
      <c r="T651" s="414"/>
      <c r="AT651" s="357" t="s">
        <v>171</v>
      </c>
      <c r="AU651" s="357" t="s">
        <v>90</v>
      </c>
      <c r="AV651" s="355" t="s">
        <v>93</v>
      </c>
      <c r="AW651" s="355" t="s">
        <v>42</v>
      </c>
      <c r="AX651" s="355" t="s">
        <v>82</v>
      </c>
      <c r="AY651" s="357" t="s">
        <v>163</v>
      </c>
    </row>
    <row r="652" spans="2:51" s="360" customFormat="1" ht="13.5">
      <c r="B652" s="361"/>
      <c r="D652" s="362" t="s">
        <v>171</v>
      </c>
      <c r="E652" s="363" t="s">
        <v>5</v>
      </c>
      <c r="F652" s="364" t="s">
        <v>185</v>
      </c>
      <c r="H652" s="365">
        <v>40</v>
      </c>
      <c r="L652" s="361"/>
      <c r="M652" s="415"/>
      <c r="N652" s="416"/>
      <c r="O652" s="416"/>
      <c r="P652" s="416"/>
      <c r="Q652" s="416"/>
      <c r="R652" s="416"/>
      <c r="S652" s="416"/>
      <c r="T652" s="417"/>
      <c r="AT652" s="418" t="s">
        <v>171</v>
      </c>
      <c r="AU652" s="418" t="s">
        <v>90</v>
      </c>
      <c r="AV652" s="360" t="s">
        <v>96</v>
      </c>
      <c r="AW652" s="360" t="s">
        <v>42</v>
      </c>
      <c r="AX652" s="360" t="s">
        <v>44</v>
      </c>
      <c r="AY652" s="418" t="s">
        <v>163</v>
      </c>
    </row>
    <row r="653" spans="2:65" s="267" customFormat="1" ht="22.5" customHeight="1">
      <c r="B653" s="268"/>
      <c r="C653" s="367" t="s">
        <v>544</v>
      </c>
      <c r="D653" s="367" t="s">
        <v>256</v>
      </c>
      <c r="E653" s="368" t="s">
        <v>598</v>
      </c>
      <c r="F653" s="369" t="s">
        <v>599</v>
      </c>
      <c r="G653" s="370" t="s">
        <v>188</v>
      </c>
      <c r="H653" s="371">
        <v>42</v>
      </c>
      <c r="I653" s="137"/>
      <c r="J653" s="372">
        <f>ROUND(I653*H653,2)</f>
        <v>0</v>
      </c>
      <c r="K653" s="369" t="s">
        <v>169</v>
      </c>
      <c r="L653" s="421"/>
      <c r="M653" s="422" t="s">
        <v>5</v>
      </c>
      <c r="N653" s="423" t="s">
        <v>53</v>
      </c>
      <c r="O653" s="269"/>
      <c r="P653" s="403">
        <f>O653*H653</f>
        <v>0</v>
      </c>
      <c r="Q653" s="403">
        <v>0</v>
      </c>
      <c r="R653" s="403">
        <f>Q653*H653</f>
        <v>0</v>
      </c>
      <c r="S653" s="403">
        <v>0</v>
      </c>
      <c r="T653" s="404">
        <f>S653*H653</f>
        <v>0</v>
      </c>
      <c r="AR653" s="386" t="s">
        <v>423</v>
      </c>
      <c r="AT653" s="386" t="s">
        <v>256</v>
      </c>
      <c r="AU653" s="386" t="s">
        <v>90</v>
      </c>
      <c r="AY653" s="386" t="s">
        <v>163</v>
      </c>
      <c r="BE653" s="405">
        <f>IF(N653="základní",J653,0)</f>
        <v>0</v>
      </c>
      <c r="BF653" s="405">
        <f>IF(N653="snížená",J653,0)</f>
        <v>0</v>
      </c>
      <c r="BG653" s="405">
        <f>IF(N653="zákl. přenesená",J653,0)</f>
        <v>0</v>
      </c>
      <c r="BH653" s="405">
        <f>IF(N653="sníž. přenesená",J653,0)</f>
        <v>0</v>
      </c>
      <c r="BI653" s="405">
        <f>IF(N653="nulová",J653,0)</f>
        <v>0</v>
      </c>
      <c r="BJ653" s="386" t="s">
        <v>44</v>
      </c>
      <c r="BK653" s="405">
        <f>ROUND(I653*H653,2)</f>
        <v>0</v>
      </c>
      <c r="BL653" s="386" t="s">
        <v>333</v>
      </c>
      <c r="BM653" s="386" t="s">
        <v>1253</v>
      </c>
    </row>
    <row r="654" spans="2:51" s="350" customFormat="1" ht="13.5">
      <c r="B654" s="351"/>
      <c r="D654" s="362" t="s">
        <v>171</v>
      </c>
      <c r="F654" s="377" t="s">
        <v>1254</v>
      </c>
      <c r="H654" s="378">
        <v>42</v>
      </c>
      <c r="L654" s="351"/>
      <c r="M654" s="409"/>
      <c r="N654" s="410"/>
      <c r="O654" s="410"/>
      <c r="P654" s="410"/>
      <c r="Q654" s="410"/>
      <c r="R654" s="410"/>
      <c r="S654" s="410"/>
      <c r="T654" s="411"/>
      <c r="AT654" s="352" t="s">
        <v>171</v>
      </c>
      <c r="AU654" s="352" t="s">
        <v>90</v>
      </c>
      <c r="AV654" s="350" t="s">
        <v>90</v>
      </c>
      <c r="AW654" s="350" t="s">
        <v>6</v>
      </c>
      <c r="AX654" s="350" t="s">
        <v>44</v>
      </c>
      <c r="AY654" s="352" t="s">
        <v>163</v>
      </c>
    </row>
    <row r="655" spans="2:65" s="267" customFormat="1" ht="22.5" customHeight="1">
      <c r="B655" s="268"/>
      <c r="C655" s="338" t="s">
        <v>550</v>
      </c>
      <c r="D655" s="338" t="s">
        <v>165</v>
      </c>
      <c r="E655" s="339" t="s">
        <v>603</v>
      </c>
      <c r="F655" s="340" t="s">
        <v>604</v>
      </c>
      <c r="G655" s="341" t="s">
        <v>188</v>
      </c>
      <c r="H655" s="342">
        <v>50.5</v>
      </c>
      <c r="I655" s="107"/>
      <c r="J655" s="343">
        <f>ROUND(I655*H655,2)</f>
        <v>0</v>
      </c>
      <c r="K655" s="340" t="s">
        <v>169</v>
      </c>
      <c r="L655" s="268"/>
      <c r="M655" s="401" t="s">
        <v>5</v>
      </c>
      <c r="N655" s="402" t="s">
        <v>53</v>
      </c>
      <c r="O655" s="269"/>
      <c r="P655" s="403">
        <f>O655*H655</f>
        <v>0</v>
      </c>
      <c r="Q655" s="403">
        <v>0.0002</v>
      </c>
      <c r="R655" s="403">
        <f>Q655*H655</f>
        <v>0.010100000000000001</v>
      </c>
      <c r="S655" s="403">
        <v>0</v>
      </c>
      <c r="T655" s="404">
        <f>S655*H655</f>
        <v>0</v>
      </c>
      <c r="AR655" s="386" t="s">
        <v>333</v>
      </c>
      <c r="AT655" s="386" t="s">
        <v>165</v>
      </c>
      <c r="AU655" s="386" t="s">
        <v>90</v>
      </c>
      <c r="AY655" s="386" t="s">
        <v>163</v>
      </c>
      <c r="BE655" s="405">
        <f>IF(N655="základní",J655,0)</f>
        <v>0</v>
      </c>
      <c r="BF655" s="405">
        <f>IF(N655="snížená",J655,0)</f>
        <v>0</v>
      </c>
      <c r="BG655" s="405">
        <f>IF(N655="zákl. přenesená",J655,0)</f>
        <v>0</v>
      </c>
      <c r="BH655" s="405">
        <f>IF(N655="sníž. přenesená",J655,0)</f>
        <v>0</v>
      </c>
      <c r="BI655" s="405">
        <f>IF(N655="nulová",J655,0)</f>
        <v>0</v>
      </c>
      <c r="BJ655" s="386" t="s">
        <v>44</v>
      </c>
      <c r="BK655" s="405">
        <f>ROUND(I655*H655,2)</f>
        <v>0</v>
      </c>
      <c r="BL655" s="386" t="s">
        <v>333</v>
      </c>
      <c r="BM655" s="386" t="s">
        <v>1255</v>
      </c>
    </row>
    <row r="656" spans="2:51" s="344" customFormat="1" ht="13.5">
      <c r="B656" s="345"/>
      <c r="D656" s="346" t="s">
        <v>171</v>
      </c>
      <c r="E656" s="347" t="s">
        <v>5</v>
      </c>
      <c r="F656" s="348" t="s">
        <v>172</v>
      </c>
      <c r="H656" s="349" t="s">
        <v>5</v>
      </c>
      <c r="L656" s="345"/>
      <c r="M656" s="406"/>
      <c r="N656" s="407"/>
      <c r="O656" s="407"/>
      <c r="P656" s="407"/>
      <c r="Q656" s="407"/>
      <c r="R656" s="407"/>
      <c r="S656" s="407"/>
      <c r="T656" s="408"/>
      <c r="AT656" s="349" t="s">
        <v>171</v>
      </c>
      <c r="AU656" s="349" t="s">
        <v>90</v>
      </c>
      <c r="AV656" s="344" t="s">
        <v>44</v>
      </c>
      <c r="AW656" s="344" t="s">
        <v>42</v>
      </c>
      <c r="AX656" s="344" t="s">
        <v>82</v>
      </c>
      <c r="AY656" s="349" t="s">
        <v>163</v>
      </c>
    </row>
    <row r="657" spans="2:51" s="344" customFormat="1" ht="13.5">
      <c r="B657" s="345"/>
      <c r="D657" s="346" t="s">
        <v>171</v>
      </c>
      <c r="E657" s="347" t="s">
        <v>5</v>
      </c>
      <c r="F657" s="348" t="s">
        <v>554</v>
      </c>
      <c r="H657" s="349" t="s">
        <v>5</v>
      </c>
      <c r="L657" s="345"/>
      <c r="M657" s="406"/>
      <c r="N657" s="407"/>
      <c r="O657" s="407"/>
      <c r="P657" s="407"/>
      <c r="Q657" s="407"/>
      <c r="R657" s="407"/>
      <c r="S657" s="407"/>
      <c r="T657" s="408"/>
      <c r="AT657" s="349" t="s">
        <v>171</v>
      </c>
      <c r="AU657" s="349" t="s">
        <v>90</v>
      </c>
      <c r="AV657" s="344" t="s">
        <v>44</v>
      </c>
      <c r="AW657" s="344" t="s">
        <v>42</v>
      </c>
      <c r="AX657" s="344" t="s">
        <v>82</v>
      </c>
      <c r="AY657" s="349" t="s">
        <v>163</v>
      </c>
    </row>
    <row r="658" spans="2:51" s="350" customFormat="1" ht="13.5">
      <c r="B658" s="351"/>
      <c r="D658" s="346" t="s">
        <v>171</v>
      </c>
      <c r="E658" s="352" t="s">
        <v>5</v>
      </c>
      <c r="F658" s="353" t="s">
        <v>1238</v>
      </c>
      <c r="H658" s="354">
        <v>4.84</v>
      </c>
      <c r="L658" s="351"/>
      <c r="M658" s="409"/>
      <c r="N658" s="410"/>
      <c r="O658" s="410"/>
      <c r="P658" s="410"/>
      <c r="Q658" s="410"/>
      <c r="R658" s="410"/>
      <c r="S658" s="410"/>
      <c r="T658" s="411"/>
      <c r="AT658" s="352" t="s">
        <v>171</v>
      </c>
      <c r="AU658" s="352" t="s">
        <v>90</v>
      </c>
      <c r="AV658" s="350" t="s">
        <v>90</v>
      </c>
      <c r="AW658" s="350" t="s">
        <v>42</v>
      </c>
      <c r="AX658" s="350" t="s">
        <v>82</v>
      </c>
      <c r="AY658" s="352" t="s">
        <v>163</v>
      </c>
    </row>
    <row r="659" spans="2:51" s="350" customFormat="1" ht="13.5">
      <c r="B659" s="351"/>
      <c r="D659" s="346" t="s">
        <v>171</v>
      </c>
      <c r="E659" s="352" t="s">
        <v>5</v>
      </c>
      <c r="F659" s="353" t="s">
        <v>1239</v>
      </c>
      <c r="H659" s="354">
        <v>4.84</v>
      </c>
      <c r="L659" s="351"/>
      <c r="M659" s="409"/>
      <c r="N659" s="410"/>
      <c r="O659" s="410"/>
      <c r="P659" s="410"/>
      <c r="Q659" s="410"/>
      <c r="R659" s="410"/>
      <c r="S659" s="410"/>
      <c r="T659" s="411"/>
      <c r="AT659" s="352" t="s">
        <v>171</v>
      </c>
      <c r="AU659" s="352" t="s">
        <v>90</v>
      </c>
      <c r="AV659" s="350" t="s">
        <v>90</v>
      </c>
      <c r="AW659" s="350" t="s">
        <v>42</v>
      </c>
      <c r="AX659" s="350" t="s">
        <v>82</v>
      </c>
      <c r="AY659" s="352" t="s">
        <v>163</v>
      </c>
    </row>
    <row r="660" spans="2:51" s="350" customFormat="1" ht="13.5">
      <c r="B660" s="351"/>
      <c r="D660" s="346" t="s">
        <v>171</v>
      </c>
      <c r="E660" s="352" t="s">
        <v>5</v>
      </c>
      <c r="F660" s="353" t="s">
        <v>1240</v>
      </c>
      <c r="H660" s="354">
        <v>4.84</v>
      </c>
      <c r="L660" s="351"/>
      <c r="M660" s="409"/>
      <c r="N660" s="410"/>
      <c r="O660" s="410"/>
      <c r="P660" s="410"/>
      <c r="Q660" s="410"/>
      <c r="R660" s="410"/>
      <c r="S660" s="410"/>
      <c r="T660" s="411"/>
      <c r="AT660" s="352" t="s">
        <v>171</v>
      </c>
      <c r="AU660" s="352" t="s">
        <v>90</v>
      </c>
      <c r="AV660" s="350" t="s">
        <v>90</v>
      </c>
      <c r="AW660" s="350" t="s">
        <v>42</v>
      </c>
      <c r="AX660" s="350" t="s">
        <v>82</v>
      </c>
      <c r="AY660" s="352" t="s">
        <v>163</v>
      </c>
    </row>
    <row r="661" spans="2:51" s="350" customFormat="1" ht="13.5">
      <c r="B661" s="351"/>
      <c r="D661" s="346" t="s">
        <v>171</v>
      </c>
      <c r="E661" s="352" t="s">
        <v>5</v>
      </c>
      <c r="F661" s="353" t="s">
        <v>1241</v>
      </c>
      <c r="H661" s="354">
        <v>4.84</v>
      </c>
      <c r="L661" s="351"/>
      <c r="M661" s="409"/>
      <c r="N661" s="410"/>
      <c r="O661" s="410"/>
      <c r="P661" s="410"/>
      <c r="Q661" s="410"/>
      <c r="R661" s="410"/>
      <c r="S661" s="410"/>
      <c r="T661" s="411"/>
      <c r="AT661" s="352" t="s">
        <v>171</v>
      </c>
      <c r="AU661" s="352" t="s">
        <v>90</v>
      </c>
      <c r="AV661" s="350" t="s">
        <v>90</v>
      </c>
      <c r="AW661" s="350" t="s">
        <v>42</v>
      </c>
      <c r="AX661" s="350" t="s">
        <v>82</v>
      </c>
      <c r="AY661" s="352" t="s">
        <v>163</v>
      </c>
    </row>
    <row r="662" spans="2:51" s="355" customFormat="1" ht="13.5">
      <c r="B662" s="356"/>
      <c r="D662" s="346" t="s">
        <v>171</v>
      </c>
      <c r="E662" s="357" t="s">
        <v>5</v>
      </c>
      <c r="F662" s="358" t="s">
        <v>176</v>
      </c>
      <c r="H662" s="359">
        <v>19.36</v>
      </c>
      <c r="L662" s="356"/>
      <c r="M662" s="412"/>
      <c r="N662" s="413"/>
      <c r="O662" s="413"/>
      <c r="P662" s="413"/>
      <c r="Q662" s="413"/>
      <c r="R662" s="413"/>
      <c r="S662" s="413"/>
      <c r="T662" s="414"/>
      <c r="AT662" s="357" t="s">
        <v>171</v>
      </c>
      <c r="AU662" s="357" t="s">
        <v>90</v>
      </c>
      <c r="AV662" s="355" t="s">
        <v>93</v>
      </c>
      <c r="AW662" s="355" t="s">
        <v>42</v>
      </c>
      <c r="AX662" s="355" t="s">
        <v>82</v>
      </c>
      <c r="AY662" s="357" t="s">
        <v>163</v>
      </c>
    </row>
    <row r="663" spans="2:51" s="350" customFormat="1" ht="13.5">
      <c r="B663" s="351"/>
      <c r="D663" s="346" t="s">
        <v>171</v>
      </c>
      <c r="E663" s="352" t="s">
        <v>5</v>
      </c>
      <c r="F663" s="353" t="s">
        <v>1242</v>
      </c>
      <c r="H663" s="354">
        <v>5.19</v>
      </c>
      <c r="L663" s="351"/>
      <c r="M663" s="409"/>
      <c r="N663" s="410"/>
      <c r="O663" s="410"/>
      <c r="P663" s="410"/>
      <c r="Q663" s="410"/>
      <c r="R663" s="410"/>
      <c r="S663" s="410"/>
      <c r="T663" s="411"/>
      <c r="AT663" s="352" t="s">
        <v>171</v>
      </c>
      <c r="AU663" s="352" t="s">
        <v>90</v>
      </c>
      <c r="AV663" s="350" t="s">
        <v>90</v>
      </c>
      <c r="AW663" s="350" t="s">
        <v>42</v>
      </c>
      <c r="AX663" s="350" t="s">
        <v>82</v>
      </c>
      <c r="AY663" s="352" t="s">
        <v>163</v>
      </c>
    </row>
    <row r="664" spans="2:51" s="355" customFormat="1" ht="13.5">
      <c r="B664" s="356"/>
      <c r="D664" s="346" t="s">
        <v>171</v>
      </c>
      <c r="E664" s="357" t="s">
        <v>5</v>
      </c>
      <c r="F664" s="358" t="s">
        <v>179</v>
      </c>
      <c r="H664" s="359">
        <v>5.19</v>
      </c>
      <c r="L664" s="356"/>
      <c r="M664" s="412"/>
      <c r="N664" s="413"/>
      <c r="O664" s="413"/>
      <c r="P664" s="413"/>
      <c r="Q664" s="413"/>
      <c r="R664" s="413"/>
      <c r="S664" s="413"/>
      <c r="T664" s="414"/>
      <c r="AT664" s="357" t="s">
        <v>171</v>
      </c>
      <c r="AU664" s="357" t="s">
        <v>90</v>
      </c>
      <c r="AV664" s="355" t="s">
        <v>93</v>
      </c>
      <c r="AW664" s="355" t="s">
        <v>42</v>
      </c>
      <c r="AX664" s="355" t="s">
        <v>82</v>
      </c>
      <c r="AY664" s="357" t="s">
        <v>163</v>
      </c>
    </row>
    <row r="665" spans="2:51" s="350" customFormat="1" ht="13.5">
      <c r="B665" s="351"/>
      <c r="D665" s="346" t="s">
        <v>171</v>
      </c>
      <c r="E665" s="352" t="s">
        <v>5</v>
      </c>
      <c r="F665" s="353" t="s">
        <v>1243</v>
      </c>
      <c r="H665" s="354">
        <v>5.19</v>
      </c>
      <c r="L665" s="351"/>
      <c r="M665" s="409"/>
      <c r="N665" s="410"/>
      <c r="O665" s="410"/>
      <c r="P665" s="410"/>
      <c r="Q665" s="410"/>
      <c r="R665" s="410"/>
      <c r="S665" s="410"/>
      <c r="T665" s="411"/>
      <c r="AT665" s="352" t="s">
        <v>171</v>
      </c>
      <c r="AU665" s="352" t="s">
        <v>90</v>
      </c>
      <c r="AV665" s="350" t="s">
        <v>90</v>
      </c>
      <c r="AW665" s="350" t="s">
        <v>42</v>
      </c>
      <c r="AX665" s="350" t="s">
        <v>82</v>
      </c>
      <c r="AY665" s="352" t="s">
        <v>163</v>
      </c>
    </row>
    <row r="666" spans="2:51" s="350" customFormat="1" ht="13.5">
      <c r="B666" s="351"/>
      <c r="D666" s="346" t="s">
        <v>171</v>
      </c>
      <c r="E666" s="352" t="s">
        <v>5</v>
      </c>
      <c r="F666" s="353" t="s">
        <v>1109</v>
      </c>
      <c r="H666" s="354">
        <v>5.19</v>
      </c>
      <c r="L666" s="351"/>
      <c r="M666" s="409"/>
      <c r="N666" s="410"/>
      <c r="O666" s="410"/>
      <c r="P666" s="410"/>
      <c r="Q666" s="410"/>
      <c r="R666" s="410"/>
      <c r="S666" s="410"/>
      <c r="T666" s="411"/>
      <c r="AT666" s="352" t="s">
        <v>171</v>
      </c>
      <c r="AU666" s="352" t="s">
        <v>90</v>
      </c>
      <c r="AV666" s="350" t="s">
        <v>90</v>
      </c>
      <c r="AW666" s="350" t="s">
        <v>42</v>
      </c>
      <c r="AX666" s="350" t="s">
        <v>82</v>
      </c>
      <c r="AY666" s="352" t="s">
        <v>163</v>
      </c>
    </row>
    <row r="667" spans="2:51" s="355" customFormat="1" ht="13.5">
      <c r="B667" s="356"/>
      <c r="D667" s="346" t="s">
        <v>171</v>
      </c>
      <c r="E667" s="357" t="s">
        <v>5</v>
      </c>
      <c r="F667" s="358" t="s">
        <v>181</v>
      </c>
      <c r="H667" s="359">
        <v>10.38</v>
      </c>
      <c r="L667" s="356"/>
      <c r="M667" s="412"/>
      <c r="N667" s="413"/>
      <c r="O667" s="413"/>
      <c r="P667" s="413"/>
      <c r="Q667" s="413"/>
      <c r="R667" s="413"/>
      <c r="S667" s="413"/>
      <c r="T667" s="414"/>
      <c r="AT667" s="357" t="s">
        <v>171</v>
      </c>
      <c r="AU667" s="357" t="s">
        <v>90</v>
      </c>
      <c r="AV667" s="355" t="s">
        <v>93</v>
      </c>
      <c r="AW667" s="355" t="s">
        <v>42</v>
      </c>
      <c r="AX667" s="355" t="s">
        <v>82</v>
      </c>
      <c r="AY667" s="357" t="s">
        <v>163</v>
      </c>
    </row>
    <row r="668" spans="2:51" s="350" customFormat="1" ht="13.5">
      <c r="B668" s="351"/>
      <c r="D668" s="346" t="s">
        <v>171</v>
      </c>
      <c r="E668" s="352" t="s">
        <v>5</v>
      </c>
      <c r="F668" s="353" t="s">
        <v>1244</v>
      </c>
      <c r="H668" s="354">
        <v>5.19</v>
      </c>
      <c r="L668" s="351"/>
      <c r="M668" s="409"/>
      <c r="N668" s="410"/>
      <c r="O668" s="410"/>
      <c r="P668" s="410"/>
      <c r="Q668" s="410"/>
      <c r="R668" s="410"/>
      <c r="S668" s="410"/>
      <c r="T668" s="411"/>
      <c r="AT668" s="352" t="s">
        <v>171</v>
      </c>
      <c r="AU668" s="352" t="s">
        <v>90</v>
      </c>
      <c r="AV668" s="350" t="s">
        <v>90</v>
      </c>
      <c r="AW668" s="350" t="s">
        <v>42</v>
      </c>
      <c r="AX668" s="350" t="s">
        <v>82</v>
      </c>
      <c r="AY668" s="352" t="s">
        <v>163</v>
      </c>
    </row>
    <row r="669" spans="2:51" s="355" customFormat="1" ht="13.5">
      <c r="B669" s="356"/>
      <c r="D669" s="346" t="s">
        <v>171</v>
      </c>
      <c r="E669" s="357" t="s">
        <v>5</v>
      </c>
      <c r="F669" s="358" t="s">
        <v>653</v>
      </c>
      <c r="H669" s="359">
        <v>5.19</v>
      </c>
      <c r="L669" s="356"/>
      <c r="M669" s="412"/>
      <c r="N669" s="413"/>
      <c r="O669" s="413"/>
      <c r="P669" s="413"/>
      <c r="Q669" s="413"/>
      <c r="R669" s="413"/>
      <c r="S669" s="413"/>
      <c r="T669" s="414"/>
      <c r="AT669" s="357" t="s">
        <v>171</v>
      </c>
      <c r="AU669" s="357" t="s">
        <v>90</v>
      </c>
      <c r="AV669" s="355" t="s">
        <v>93</v>
      </c>
      <c r="AW669" s="355" t="s">
        <v>42</v>
      </c>
      <c r="AX669" s="355" t="s">
        <v>82</v>
      </c>
      <c r="AY669" s="357" t="s">
        <v>163</v>
      </c>
    </row>
    <row r="670" spans="2:51" s="350" customFormat="1" ht="13.5">
      <c r="B670" s="351"/>
      <c r="D670" s="346" t="s">
        <v>171</v>
      </c>
      <c r="E670" s="352" t="s">
        <v>5</v>
      </c>
      <c r="F670" s="353" t="s">
        <v>1245</v>
      </c>
      <c r="H670" s="354">
        <v>5.19</v>
      </c>
      <c r="L670" s="351"/>
      <c r="M670" s="409"/>
      <c r="N670" s="410"/>
      <c r="O670" s="410"/>
      <c r="P670" s="410"/>
      <c r="Q670" s="410"/>
      <c r="R670" s="410"/>
      <c r="S670" s="410"/>
      <c r="T670" s="411"/>
      <c r="AT670" s="352" t="s">
        <v>171</v>
      </c>
      <c r="AU670" s="352" t="s">
        <v>90</v>
      </c>
      <c r="AV670" s="350" t="s">
        <v>90</v>
      </c>
      <c r="AW670" s="350" t="s">
        <v>42</v>
      </c>
      <c r="AX670" s="350" t="s">
        <v>82</v>
      </c>
      <c r="AY670" s="352" t="s">
        <v>163</v>
      </c>
    </row>
    <row r="671" spans="2:51" s="355" customFormat="1" ht="13.5">
      <c r="B671" s="356"/>
      <c r="D671" s="346" t="s">
        <v>171</v>
      </c>
      <c r="E671" s="357" t="s">
        <v>5</v>
      </c>
      <c r="F671" s="358" t="s">
        <v>963</v>
      </c>
      <c r="H671" s="359">
        <v>5.19</v>
      </c>
      <c r="L671" s="356"/>
      <c r="M671" s="412"/>
      <c r="N671" s="413"/>
      <c r="O671" s="413"/>
      <c r="P671" s="413"/>
      <c r="Q671" s="413"/>
      <c r="R671" s="413"/>
      <c r="S671" s="413"/>
      <c r="T671" s="414"/>
      <c r="AT671" s="357" t="s">
        <v>171</v>
      </c>
      <c r="AU671" s="357" t="s">
        <v>90</v>
      </c>
      <c r="AV671" s="355" t="s">
        <v>93</v>
      </c>
      <c r="AW671" s="355" t="s">
        <v>42</v>
      </c>
      <c r="AX671" s="355" t="s">
        <v>82</v>
      </c>
      <c r="AY671" s="357" t="s">
        <v>163</v>
      </c>
    </row>
    <row r="672" spans="2:51" s="350" customFormat="1" ht="13.5">
      <c r="B672" s="351"/>
      <c r="D672" s="346" t="s">
        <v>171</v>
      </c>
      <c r="E672" s="352" t="s">
        <v>5</v>
      </c>
      <c r="F672" s="353" t="s">
        <v>1246</v>
      </c>
      <c r="H672" s="354">
        <v>5.19</v>
      </c>
      <c r="L672" s="351"/>
      <c r="M672" s="409"/>
      <c r="N672" s="410"/>
      <c r="O672" s="410"/>
      <c r="P672" s="410"/>
      <c r="Q672" s="410"/>
      <c r="R672" s="410"/>
      <c r="S672" s="410"/>
      <c r="T672" s="411"/>
      <c r="AT672" s="352" t="s">
        <v>171</v>
      </c>
      <c r="AU672" s="352" t="s">
        <v>90</v>
      </c>
      <c r="AV672" s="350" t="s">
        <v>90</v>
      </c>
      <c r="AW672" s="350" t="s">
        <v>42</v>
      </c>
      <c r="AX672" s="350" t="s">
        <v>82</v>
      </c>
      <c r="AY672" s="352" t="s">
        <v>163</v>
      </c>
    </row>
    <row r="673" spans="2:51" s="355" customFormat="1" ht="13.5">
      <c r="B673" s="356"/>
      <c r="D673" s="346" t="s">
        <v>171</v>
      </c>
      <c r="E673" s="357" t="s">
        <v>5</v>
      </c>
      <c r="F673" s="358" t="s">
        <v>1143</v>
      </c>
      <c r="H673" s="359">
        <v>5.19</v>
      </c>
      <c r="L673" s="356"/>
      <c r="M673" s="412"/>
      <c r="N673" s="413"/>
      <c r="O673" s="413"/>
      <c r="P673" s="413"/>
      <c r="Q673" s="413"/>
      <c r="R673" s="413"/>
      <c r="S673" s="413"/>
      <c r="T673" s="414"/>
      <c r="AT673" s="357" t="s">
        <v>171</v>
      </c>
      <c r="AU673" s="357" t="s">
        <v>90</v>
      </c>
      <c r="AV673" s="355" t="s">
        <v>93</v>
      </c>
      <c r="AW673" s="355" t="s">
        <v>42</v>
      </c>
      <c r="AX673" s="355" t="s">
        <v>82</v>
      </c>
      <c r="AY673" s="357" t="s">
        <v>163</v>
      </c>
    </row>
    <row r="674" spans="2:51" s="360" customFormat="1" ht="13.5">
      <c r="B674" s="361"/>
      <c r="D674" s="362" t="s">
        <v>171</v>
      </c>
      <c r="E674" s="363" t="s">
        <v>5</v>
      </c>
      <c r="F674" s="364" t="s">
        <v>185</v>
      </c>
      <c r="H674" s="365">
        <v>50.5</v>
      </c>
      <c r="L674" s="361"/>
      <c r="M674" s="415"/>
      <c r="N674" s="416"/>
      <c r="O674" s="416"/>
      <c r="P674" s="416"/>
      <c r="Q674" s="416"/>
      <c r="R674" s="416"/>
      <c r="S674" s="416"/>
      <c r="T674" s="417"/>
      <c r="AT674" s="418" t="s">
        <v>171</v>
      </c>
      <c r="AU674" s="418" t="s">
        <v>90</v>
      </c>
      <c r="AV674" s="360" t="s">
        <v>96</v>
      </c>
      <c r="AW674" s="360" t="s">
        <v>42</v>
      </c>
      <c r="AX674" s="360" t="s">
        <v>44</v>
      </c>
      <c r="AY674" s="418" t="s">
        <v>163</v>
      </c>
    </row>
    <row r="675" spans="2:65" s="267" customFormat="1" ht="31.5" customHeight="1">
      <c r="B675" s="268"/>
      <c r="C675" s="338" t="s">
        <v>573</v>
      </c>
      <c r="D675" s="338" t="s">
        <v>165</v>
      </c>
      <c r="E675" s="339" t="s">
        <v>607</v>
      </c>
      <c r="F675" s="340" t="s">
        <v>608</v>
      </c>
      <c r="G675" s="341" t="s">
        <v>188</v>
      </c>
      <c r="H675" s="342">
        <v>50.5</v>
      </c>
      <c r="I675" s="107"/>
      <c r="J675" s="343">
        <f>ROUND(I675*H675,2)</f>
        <v>0</v>
      </c>
      <c r="K675" s="340" t="s">
        <v>169</v>
      </c>
      <c r="L675" s="268"/>
      <c r="M675" s="401" t="s">
        <v>5</v>
      </c>
      <c r="N675" s="402" t="s">
        <v>53</v>
      </c>
      <c r="O675" s="269"/>
      <c r="P675" s="403">
        <f>O675*H675</f>
        <v>0</v>
      </c>
      <c r="Q675" s="403">
        <v>0.00029</v>
      </c>
      <c r="R675" s="403">
        <f>Q675*H675</f>
        <v>0.014645</v>
      </c>
      <c r="S675" s="403">
        <v>0</v>
      </c>
      <c r="T675" s="404">
        <f>S675*H675</f>
        <v>0</v>
      </c>
      <c r="AR675" s="386" t="s">
        <v>333</v>
      </c>
      <c r="AT675" s="386" t="s">
        <v>165</v>
      </c>
      <c r="AU675" s="386" t="s">
        <v>90</v>
      </c>
      <c r="AY675" s="386" t="s">
        <v>163</v>
      </c>
      <c r="BE675" s="405">
        <f>IF(N675="základní",J675,0)</f>
        <v>0</v>
      </c>
      <c r="BF675" s="405">
        <f>IF(N675="snížená",J675,0)</f>
        <v>0</v>
      </c>
      <c r="BG675" s="405">
        <f>IF(N675="zákl. přenesená",J675,0)</f>
        <v>0</v>
      </c>
      <c r="BH675" s="405">
        <f>IF(N675="sníž. přenesená",J675,0)</f>
        <v>0</v>
      </c>
      <c r="BI675" s="405">
        <f>IF(N675="nulová",J675,0)</f>
        <v>0</v>
      </c>
      <c r="BJ675" s="386" t="s">
        <v>44</v>
      </c>
      <c r="BK675" s="405">
        <f>ROUND(I675*H675,2)</f>
        <v>0</v>
      </c>
      <c r="BL675" s="386" t="s">
        <v>333</v>
      </c>
      <c r="BM675" s="386" t="s">
        <v>1256</v>
      </c>
    </row>
    <row r="676" spans="2:51" s="344" customFormat="1" ht="13.5">
      <c r="B676" s="345"/>
      <c r="D676" s="346" t="s">
        <v>171</v>
      </c>
      <c r="E676" s="347" t="s">
        <v>5</v>
      </c>
      <c r="F676" s="348" t="s">
        <v>172</v>
      </c>
      <c r="H676" s="349" t="s">
        <v>5</v>
      </c>
      <c r="L676" s="345"/>
      <c r="M676" s="406"/>
      <c r="N676" s="407"/>
      <c r="O676" s="407"/>
      <c r="P676" s="407"/>
      <c r="Q676" s="407"/>
      <c r="R676" s="407"/>
      <c r="S676" s="407"/>
      <c r="T676" s="408"/>
      <c r="AT676" s="349" t="s">
        <v>171</v>
      </c>
      <c r="AU676" s="349" t="s">
        <v>90</v>
      </c>
      <c r="AV676" s="344" t="s">
        <v>44</v>
      </c>
      <c r="AW676" s="344" t="s">
        <v>42</v>
      </c>
      <c r="AX676" s="344" t="s">
        <v>82</v>
      </c>
      <c r="AY676" s="349" t="s">
        <v>163</v>
      </c>
    </row>
    <row r="677" spans="2:51" s="344" customFormat="1" ht="13.5">
      <c r="B677" s="345"/>
      <c r="D677" s="346" t="s">
        <v>171</v>
      </c>
      <c r="E677" s="347" t="s">
        <v>5</v>
      </c>
      <c r="F677" s="348" t="s">
        <v>554</v>
      </c>
      <c r="H677" s="349" t="s">
        <v>5</v>
      </c>
      <c r="L677" s="345"/>
      <c r="M677" s="406"/>
      <c r="N677" s="407"/>
      <c r="O677" s="407"/>
      <c r="P677" s="407"/>
      <c r="Q677" s="407"/>
      <c r="R677" s="407"/>
      <c r="S677" s="407"/>
      <c r="T677" s="408"/>
      <c r="AT677" s="349" t="s">
        <v>171</v>
      </c>
      <c r="AU677" s="349" t="s">
        <v>90</v>
      </c>
      <c r="AV677" s="344" t="s">
        <v>44</v>
      </c>
      <c r="AW677" s="344" t="s">
        <v>42</v>
      </c>
      <c r="AX677" s="344" t="s">
        <v>82</v>
      </c>
      <c r="AY677" s="349" t="s">
        <v>163</v>
      </c>
    </row>
    <row r="678" spans="2:51" s="350" customFormat="1" ht="13.5">
      <c r="B678" s="351"/>
      <c r="D678" s="346" t="s">
        <v>171</v>
      </c>
      <c r="E678" s="352" t="s">
        <v>5</v>
      </c>
      <c r="F678" s="353" t="s">
        <v>1238</v>
      </c>
      <c r="H678" s="354">
        <v>4.84</v>
      </c>
      <c r="L678" s="351"/>
      <c r="M678" s="409"/>
      <c r="N678" s="410"/>
      <c r="O678" s="410"/>
      <c r="P678" s="410"/>
      <c r="Q678" s="410"/>
      <c r="R678" s="410"/>
      <c r="S678" s="410"/>
      <c r="T678" s="411"/>
      <c r="AT678" s="352" t="s">
        <v>171</v>
      </c>
      <c r="AU678" s="352" t="s">
        <v>90</v>
      </c>
      <c r="AV678" s="350" t="s">
        <v>90</v>
      </c>
      <c r="AW678" s="350" t="s">
        <v>42</v>
      </c>
      <c r="AX678" s="350" t="s">
        <v>82</v>
      </c>
      <c r="AY678" s="352" t="s">
        <v>163</v>
      </c>
    </row>
    <row r="679" spans="2:51" s="350" customFormat="1" ht="13.5">
      <c r="B679" s="351"/>
      <c r="D679" s="346" t="s">
        <v>171</v>
      </c>
      <c r="E679" s="352" t="s">
        <v>5</v>
      </c>
      <c r="F679" s="353" t="s">
        <v>1239</v>
      </c>
      <c r="H679" s="354">
        <v>4.84</v>
      </c>
      <c r="L679" s="351"/>
      <c r="M679" s="409"/>
      <c r="N679" s="410"/>
      <c r="O679" s="410"/>
      <c r="P679" s="410"/>
      <c r="Q679" s="410"/>
      <c r="R679" s="410"/>
      <c r="S679" s="410"/>
      <c r="T679" s="411"/>
      <c r="AT679" s="352" t="s">
        <v>171</v>
      </c>
      <c r="AU679" s="352" t="s">
        <v>90</v>
      </c>
      <c r="AV679" s="350" t="s">
        <v>90</v>
      </c>
      <c r="AW679" s="350" t="s">
        <v>42</v>
      </c>
      <c r="AX679" s="350" t="s">
        <v>82</v>
      </c>
      <c r="AY679" s="352" t="s">
        <v>163</v>
      </c>
    </row>
    <row r="680" spans="2:51" s="350" customFormat="1" ht="13.5">
      <c r="B680" s="351"/>
      <c r="D680" s="346" t="s">
        <v>171</v>
      </c>
      <c r="E680" s="352" t="s">
        <v>5</v>
      </c>
      <c r="F680" s="353" t="s">
        <v>1240</v>
      </c>
      <c r="H680" s="354">
        <v>4.84</v>
      </c>
      <c r="L680" s="351"/>
      <c r="M680" s="409"/>
      <c r="N680" s="410"/>
      <c r="O680" s="410"/>
      <c r="P680" s="410"/>
      <c r="Q680" s="410"/>
      <c r="R680" s="410"/>
      <c r="S680" s="410"/>
      <c r="T680" s="411"/>
      <c r="AT680" s="352" t="s">
        <v>171</v>
      </c>
      <c r="AU680" s="352" t="s">
        <v>90</v>
      </c>
      <c r="AV680" s="350" t="s">
        <v>90</v>
      </c>
      <c r="AW680" s="350" t="s">
        <v>42</v>
      </c>
      <c r="AX680" s="350" t="s">
        <v>82</v>
      </c>
      <c r="AY680" s="352" t="s">
        <v>163</v>
      </c>
    </row>
    <row r="681" spans="2:51" s="350" customFormat="1" ht="13.5">
      <c r="B681" s="351"/>
      <c r="D681" s="346" t="s">
        <v>171</v>
      </c>
      <c r="E681" s="352" t="s">
        <v>5</v>
      </c>
      <c r="F681" s="353" t="s">
        <v>1241</v>
      </c>
      <c r="H681" s="354">
        <v>4.84</v>
      </c>
      <c r="L681" s="351"/>
      <c r="M681" s="409"/>
      <c r="N681" s="410"/>
      <c r="O681" s="410"/>
      <c r="P681" s="410"/>
      <c r="Q681" s="410"/>
      <c r="R681" s="410"/>
      <c r="S681" s="410"/>
      <c r="T681" s="411"/>
      <c r="AT681" s="352" t="s">
        <v>171</v>
      </c>
      <c r="AU681" s="352" t="s">
        <v>90</v>
      </c>
      <c r="AV681" s="350" t="s">
        <v>90</v>
      </c>
      <c r="AW681" s="350" t="s">
        <v>42</v>
      </c>
      <c r="AX681" s="350" t="s">
        <v>82</v>
      </c>
      <c r="AY681" s="352" t="s">
        <v>163</v>
      </c>
    </row>
    <row r="682" spans="2:51" s="355" customFormat="1" ht="13.5">
      <c r="B682" s="356"/>
      <c r="D682" s="346" t="s">
        <v>171</v>
      </c>
      <c r="E682" s="357" t="s">
        <v>5</v>
      </c>
      <c r="F682" s="358" t="s">
        <v>176</v>
      </c>
      <c r="H682" s="359">
        <v>19.36</v>
      </c>
      <c r="L682" s="356"/>
      <c r="M682" s="412"/>
      <c r="N682" s="413"/>
      <c r="O682" s="413"/>
      <c r="P682" s="413"/>
      <c r="Q682" s="413"/>
      <c r="R682" s="413"/>
      <c r="S682" s="413"/>
      <c r="T682" s="414"/>
      <c r="AT682" s="357" t="s">
        <v>171</v>
      </c>
      <c r="AU682" s="357" t="s">
        <v>90</v>
      </c>
      <c r="AV682" s="355" t="s">
        <v>93</v>
      </c>
      <c r="AW682" s="355" t="s">
        <v>42</v>
      </c>
      <c r="AX682" s="355" t="s">
        <v>82</v>
      </c>
      <c r="AY682" s="357" t="s">
        <v>163</v>
      </c>
    </row>
    <row r="683" spans="2:51" s="350" customFormat="1" ht="13.5">
      <c r="B683" s="351"/>
      <c r="D683" s="346" t="s">
        <v>171</v>
      </c>
      <c r="E683" s="352" t="s">
        <v>5</v>
      </c>
      <c r="F683" s="353" t="s">
        <v>1242</v>
      </c>
      <c r="H683" s="354">
        <v>5.19</v>
      </c>
      <c r="L683" s="351"/>
      <c r="M683" s="409"/>
      <c r="N683" s="410"/>
      <c r="O683" s="410"/>
      <c r="P683" s="410"/>
      <c r="Q683" s="410"/>
      <c r="R683" s="410"/>
      <c r="S683" s="410"/>
      <c r="T683" s="411"/>
      <c r="AT683" s="352" t="s">
        <v>171</v>
      </c>
      <c r="AU683" s="352" t="s">
        <v>90</v>
      </c>
      <c r="AV683" s="350" t="s">
        <v>90</v>
      </c>
      <c r="AW683" s="350" t="s">
        <v>42</v>
      </c>
      <c r="AX683" s="350" t="s">
        <v>82</v>
      </c>
      <c r="AY683" s="352" t="s">
        <v>163</v>
      </c>
    </row>
    <row r="684" spans="2:51" s="355" customFormat="1" ht="13.5">
      <c r="B684" s="356"/>
      <c r="D684" s="346" t="s">
        <v>171</v>
      </c>
      <c r="E684" s="357" t="s">
        <v>5</v>
      </c>
      <c r="F684" s="358" t="s">
        <v>179</v>
      </c>
      <c r="H684" s="359">
        <v>5.19</v>
      </c>
      <c r="L684" s="356"/>
      <c r="M684" s="412"/>
      <c r="N684" s="413"/>
      <c r="O684" s="413"/>
      <c r="P684" s="413"/>
      <c r="Q684" s="413"/>
      <c r="R684" s="413"/>
      <c r="S684" s="413"/>
      <c r="T684" s="414"/>
      <c r="AT684" s="357" t="s">
        <v>171</v>
      </c>
      <c r="AU684" s="357" t="s">
        <v>90</v>
      </c>
      <c r="AV684" s="355" t="s">
        <v>93</v>
      </c>
      <c r="AW684" s="355" t="s">
        <v>42</v>
      </c>
      <c r="AX684" s="355" t="s">
        <v>82</v>
      </c>
      <c r="AY684" s="357" t="s">
        <v>163</v>
      </c>
    </row>
    <row r="685" spans="2:51" s="350" customFormat="1" ht="13.5">
      <c r="B685" s="351"/>
      <c r="D685" s="346" t="s">
        <v>171</v>
      </c>
      <c r="E685" s="352" t="s">
        <v>5</v>
      </c>
      <c r="F685" s="353" t="s">
        <v>1243</v>
      </c>
      <c r="H685" s="354">
        <v>5.19</v>
      </c>
      <c r="L685" s="351"/>
      <c r="M685" s="409"/>
      <c r="N685" s="410"/>
      <c r="O685" s="410"/>
      <c r="P685" s="410"/>
      <c r="Q685" s="410"/>
      <c r="R685" s="410"/>
      <c r="S685" s="410"/>
      <c r="T685" s="411"/>
      <c r="AT685" s="352" t="s">
        <v>171</v>
      </c>
      <c r="AU685" s="352" t="s">
        <v>90</v>
      </c>
      <c r="AV685" s="350" t="s">
        <v>90</v>
      </c>
      <c r="AW685" s="350" t="s">
        <v>42</v>
      </c>
      <c r="AX685" s="350" t="s">
        <v>82</v>
      </c>
      <c r="AY685" s="352" t="s">
        <v>163</v>
      </c>
    </row>
    <row r="686" spans="2:51" s="350" customFormat="1" ht="13.5">
      <c r="B686" s="351"/>
      <c r="D686" s="346" t="s">
        <v>171</v>
      </c>
      <c r="E686" s="352" t="s">
        <v>5</v>
      </c>
      <c r="F686" s="353" t="s">
        <v>1109</v>
      </c>
      <c r="H686" s="354">
        <v>5.19</v>
      </c>
      <c r="L686" s="351"/>
      <c r="M686" s="409"/>
      <c r="N686" s="410"/>
      <c r="O686" s="410"/>
      <c r="P686" s="410"/>
      <c r="Q686" s="410"/>
      <c r="R686" s="410"/>
      <c r="S686" s="410"/>
      <c r="T686" s="411"/>
      <c r="AT686" s="352" t="s">
        <v>171</v>
      </c>
      <c r="AU686" s="352" t="s">
        <v>90</v>
      </c>
      <c r="AV686" s="350" t="s">
        <v>90</v>
      </c>
      <c r="AW686" s="350" t="s">
        <v>42</v>
      </c>
      <c r="AX686" s="350" t="s">
        <v>82</v>
      </c>
      <c r="AY686" s="352" t="s">
        <v>163</v>
      </c>
    </row>
    <row r="687" spans="2:51" s="355" customFormat="1" ht="13.5">
      <c r="B687" s="356"/>
      <c r="D687" s="346" t="s">
        <v>171</v>
      </c>
      <c r="E687" s="357" t="s">
        <v>5</v>
      </c>
      <c r="F687" s="358" t="s">
        <v>181</v>
      </c>
      <c r="H687" s="359">
        <v>10.38</v>
      </c>
      <c r="L687" s="356"/>
      <c r="M687" s="412"/>
      <c r="N687" s="413"/>
      <c r="O687" s="413"/>
      <c r="P687" s="413"/>
      <c r="Q687" s="413"/>
      <c r="R687" s="413"/>
      <c r="S687" s="413"/>
      <c r="T687" s="414"/>
      <c r="AT687" s="357" t="s">
        <v>171</v>
      </c>
      <c r="AU687" s="357" t="s">
        <v>90</v>
      </c>
      <c r="AV687" s="355" t="s">
        <v>93</v>
      </c>
      <c r="AW687" s="355" t="s">
        <v>42</v>
      </c>
      <c r="AX687" s="355" t="s">
        <v>82</v>
      </c>
      <c r="AY687" s="357" t="s">
        <v>163</v>
      </c>
    </row>
    <row r="688" spans="2:51" s="350" customFormat="1" ht="13.5">
      <c r="B688" s="351"/>
      <c r="D688" s="346" t="s">
        <v>171</v>
      </c>
      <c r="E688" s="352" t="s">
        <v>5</v>
      </c>
      <c r="F688" s="353" t="s">
        <v>1244</v>
      </c>
      <c r="H688" s="354">
        <v>5.19</v>
      </c>
      <c r="L688" s="351"/>
      <c r="M688" s="409"/>
      <c r="N688" s="410"/>
      <c r="O688" s="410"/>
      <c r="P688" s="410"/>
      <c r="Q688" s="410"/>
      <c r="R688" s="410"/>
      <c r="S688" s="410"/>
      <c r="T688" s="411"/>
      <c r="AT688" s="352" t="s">
        <v>171</v>
      </c>
      <c r="AU688" s="352" t="s">
        <v>90</v>
      </c>
      <c r="AV688" s="350" t="s">
        <v>90</v>
      </c>
      <c r="AW688" s="350" t="s">
        <v>42</v>
      </c>
      <c r="AX688" s="350" t="s">
        <v>82</v>
      </c>
      <c r="AY688" s="352" t="s">
        <v>163</v>
      </c>
    </row>
    <row r="689" spans="2:51" s="355" customFormat="1" ht="13.5">
      <c r="B689" s="356"/>
      <c r="D689" s="346" t="s">
        <v>171</v>
      </c>
      <c r="E689" s="357" t="s">
        <v>5</v>
      </c>
      <c r="F689" s="358" t="s">
        <v>653</v>
      </c>
      <c r="H689" s="359">
        <v>5.19</v>
      </c>
      <c r="L689" s="356"/>
      <c r="M689" s="412"/>
      <c r="N689" s="413"/>
      <c r="O689" s="413"/>
      <c r="P689" s="413"/>
      <c r="Q689" s="413"/>
      <c r="R689" s="413"/>
      <c r="S689" s="413"/>
      <c r="T689" s="414"/>
      <c r="AT689" s="357" t="s">
        <v>171</v>
      </c>
      <c r="AU689" s="357" t="s">
        <v>90</v>
      </c>
      <c r="AV689" s="355" t="s">
        <v>93</v>
      </c>
      <c r="AW689" s="355" t="s">
        <v>42</v>
      </c>
      <c r="AX689" s="355" t="s">
        <v>82</v>
      </c>
      <c r="AY689" s="357" t="s">
        <v>163</v>
      </c>
    </row>
    <row r="690" spans="2:51" s="350" customFormat="1" ht="13.5">
      <c r="B690" s="351"/>
      <c r="D690" s="346" t="s">
        <v>171</v>
      </c>
      <c r="E690" s="352" t="s">
        <v>5</v>
      </c>
      <c r="F690" s="353" t="s">
        <v>1245</v>
      </c>
      <c r="H690" s="354">
        <v>5.19</v>
      </c>
      <c r="L690" s="351"/>
      <c r="M690" s="409"/>
      <c r="N690" s="410"/>
      <c r="O690" s="410"/>
      <c r="P690" s="410"/>
      <c r="Q690" s="410"/>
      <c r="R690" s="410"/>
      <c r="S690" s="410"/>
      <c r="T690" s="411"/>
      <c r="AT690" s="352" t="s">
        <v>171</v>
      </c>
      <c r="AU690" s="352" t="s">
        <v>90</v>
      </c>
      <c r="AV690" s="350" t="s">
        <v>90</v>
      </c>
      <c r="AW690" s="350" t="s">
        <v>42</v>
      </c>
      <c r="AX690" s="350" t="s">
        <v>82</v>
      </c>
      <c r="AY690" s="352" t="s">
        <v>163</v>
      </c>
    </row>
    <row r="691" spans="2:51" s="355" customFormat="1" ht="13.5">
      <c r="B691" s="356"/>
      <c r="D691" s="346" t="s">
        <v>171</v>
      </c>
      <c r="E691" s="357" t="s">
        <v>5</v>
      </c>
      <c r="F691" s="358" t="s">
        <v>963</v>
      </c>
      <c r="H691" s="359">
        <v>5.19</v>
      </c>
      <c r="L691" s="356"/>
      <c r="M691" s="412"/>
      <c r="N691" s="413"/>
      <c r="O691" s="413"/>
      <c r="P691" s="413"/>
      <c r="Q691" s="413"/>
      <c r="R691" s="413"/>
      <c r="S691" s="413"/>
      <c r="T691" s="414"/>
      <c r="AT691" s="357" t="s">
        <v>171</v>
      </c>
      <c r="AU691" s="357" t="s">
        <v>90</v>
      </c>
      <c r="AV691" s="355" t="s">
        <v>93</v>
      </c>
      <c r="AW691" s="355" t="s">
        <v>42</v>
      </c>
      <c r="AX691" s="355" t="s">
        <v>82</v>
      </c>
      <c r="AY691" s="357" t="s">
        <v>163</v>
      </c>
    </row>
    <row r="692" spans="2:51" s="350" customFormat="1" ht="13.5">
      <c r="B692" s="351"/>
      <c r="D692" s="346" t="s">
        <v>171</v>
      </c>
      <c r="E692" s="352" t="s">
        <v>5</v>
      </c>
      <c r="F692" s="353" t="s">
        <v>1246</v>
      </c>
      <c r="H692" s="354">
        <v>5.19</v>
      </c>
      <c r="L692" s="351"/>
      <c r="M692" s="409"/>
      <c r="N692" s="410"/>
      <c r="O692" s="410"/>
      <c r="P692" s="410"/>
      <c r="Q692" s="410"/>
      <c r="R692" s="410"/>
      <c r="S692" s="410"/>
      <c r="T692" s="411"/>
      <c r="AT692" s="352" t="s">
        <v>171</v>
      </c>
      <c r="AU692" s="352" t="s">
        <v>90</v>
      </c>
      <c r="AV692" s="350" t="s">
        <v>90</v>
      </c>
      <c r="AW692" s="350" t="s">
        <v>42</v>
      </c>
      <c r="AX692" s="350" t="s">
        <v>82</v>
      </c>
      <c r="AY692" s="352" t="s">
        <v>163</v>
      </c>
    </row>
    <row r="693" spans="2:51" s="355" customFormat="1" ht="13.5">
      <c r="B693" s="356"/>
      <c r="D693" s="346" t="s">
        <v>171</v>
      </c>
      <c r="E693" s="357" t="s">
        <v>5</v>
      </c>
      <c r="F693" s="358" t="s">
        <v>1143</v>
      </c>
      <c r="H693" s="359">
        <v>5.19</v>
      </c>
      <c r="L693" s="356"/>
      <c r="M693" s="412"/>
      <c r="N693" s="413"/>
      <c r="O693" s="413"/>
      <c r="P693" s="413"/>
      <c r="Q693" s="413"/>
      <c r="R693" s="413"/>
      <c r="S693" s="413"/>
      <c r="T693" s="414"/>
      <c r="AT693" s="357" t="s">
        <v>171</v>
      </c>
      <c r="AU693" s="357" t="s">
        <v>90</v>
      </c>
      <c r="AV693" s="355" t="s">
        <v>93</v>
      </c>
      <c r="AW693" s="355" t="s">
        <v>42</v>
      </c>
      <c r="AX693" s="355" t="s">
        <v>82</v>
      </c>
      <c r="AY693" s="357" t="s">
        <v>163</v>
      </c>
    </row>
    <row r="694" spans="2:51" s="360" customFormat="1" ht="13.5">
      <c r="B694" s="361"/>
      <c r="D694" s="362" t="s">
        <v>171</v>
      </c>
      <c r="E694" s="363" t="s">
        <v>5</v>
      </c>
      <c r="F694" s="364" t="s">
        <v>185</v>
      </c>
      <c r="H694" s="365">
        <v>50.5</v>
      </c>
      <c r="L694" s="361"/>
      <c r="M694" s="415"/>
      <c r="N694" s="416"/>
      <c r="O694" s="416"/>
      <c r="P694" s="416"/>
      <c r="Q694" s="416"/>
      <c r="R694" s="416"/>
      <c r="S694" s="416"/>
      <c r="T694" s="417"/>
      <c r="AT694" s="418" t="s">
        <v>171</v>
      </c>
      <c r="AU694" s="418" t="s">
        <v>90</v>
      </c>
      <c r="AV694" s="360" t="s">
        <v>96</v>
      </c>
      <c r="AW694" s="360" t="s">
        <v>42</v>
      </c>
      <c r="AX694" s="360" t="s">
        <v>44</v>
      </c>
      <c r="AY694" s="418" t="s">
        <v>163</v>
      </c>
    </row>
    <row r="695" spans="2:65" s="267" customFormat="1" ht="31.5" customHeight="1">
      <c r="B695" s="268"/>
      <c r="C695" s="338" t="s">
        <v>578</v>
      </c>
      <c r="D695" s="338" t="s">
        <v>165</v>
      </c>
      <c r="E695" s="339" t="s">
        <v>611</v>
      </c>
      <c r="F695" s="340" t="s">
        <v>612</v>
      </c>
      <c r="G695" s="341" t="s">
        <v>188</v>
      </c>
      <c r="H695" s="342">
        <v>50.5</v>
      </c>
      <c r="I695" s="107"/>
      <c r="J695" s="343">
        <f>ROUND(I695*H695,2)</f>
        <v>0</v>
      </c>
      <c r="K695" s="340" t="s">
        <v>169</v>
      </c>
      <c r="L695" s="268"/>
      <c r="M695" s="401" t="s">
        <v>5</v>
      </c>
      <c r="N695" s="402" t="s">
        <v>53</v>
      </c>
      <c r="O695" s="269"/>
      <c r="P695" s="403">
        <f>O695*H695</f>
        <v>0</v>
      </c>
      <c r="Q695" s="403">
        <v>0</v>
      </c>
      <c r="R695" s="403">
        <f>Q695*H695</f>
        <v>0</v>
      </c>
      <c r="S695" s="403">
        <v>0</v>
      </c>
      <c r="T695" s="404">
        <f>S695*H695</f>
        <v>0</v>
      </c>
      <c r="AR695" s="386" t="s">
        <v>333</v>
      </c>
      <c r="AT695" s="386" t="s">
        <v>165</v>
      </c>
      <c r="AU695" s="386" t="s">
        <v>90</v>
      </c>
      <c r="AY695" s="386" t="s">
        <v>163</v>
      </c>
      <c r="BE695" s="405">
        <f>IF(N695="základní",J695,0)</f>
        <v>0</v>
      </c>
      <c r="BF695" s="405">
        <f>IF(N695="snížená",J695,0)</f>
        <v>0</v>
      </c>
      <c r="BG695" s="405">
        <f>IF(N695="zákl. přenesená",J695,0)</f>
        <v>0</v>
      </c>
      <c r="BH695" s="405">
        <f>IF(N695="sníž. přenesená",J695,0)</f>
        <v>0</v>
      </c>
      <c r="BI695" s="405">
        <f>IF(N695="nulová",J695,0)</f>
        <v>0</v>
      </c>
      <c r="BJ695" s="386" t="s">
        <v>44</v>
      </c>
      <c r="BK695" s="405">
        <f>ROUND(I695*H695,2)</f>
        <v>0</v>
      </c>
      <c r="BL695" s="386" t="s">
        <v>333</v>
      </c>
      <c r="BM695" s="386" t="s">
        <v>1257</v>
      </c>
    </row>
    <row r="696" spans="2:65" s="267" customFormat="1" ht="31.5" customHeight="1">
      <c r="B696" s="268"/>
      <c r="C696" s="338" t="s">
        <v>582</v>
      </c>
      <c r="D696" s="338" t="s">
        <v>165</v>
      </c>
      <c r="E696" s="339" t="s">
        <v>615</v>
      </c>
      <c r="F696" s="340" t="s">
        <v>616</v>
      </c>
      <c r="G696" s="341" t="s">
        <v>188</v>
      </c>
      <c r="H696" s="342">
        <v>50.5</v>
      </c>
      <c r="I696" s="107"/>
      <c r="J696" s="343">
        <f>ROUND(I696*H696,2)</f>
        <v>0</v>
      </c>
      <c r="K696" s="340" t="s">
        <v>169</v>
      </c>
      <c r="L696" s="268"/>
      <c r="M696" s="401" t="s">
        <v>5</v>
      </c>
      <c r="N696" s="402" t="s">
        <v>53</v>
      </c>
      <c r="O696" s="269"/>
      <c r="P696" s="403">
        <f>O696*H696</f>
        <v>0</v>
      </c>
      <c r="Q696" s="403">
        <v>1E-05</v>
      </c>
      <c r="R696" s="403">
        <f>Q696*H696</f>
        <v>0.000505</v>
      </c>
      <c r="S696" s="403">
        <v>0</v>
      </c>
      <c r="T696" s="404">
        <f>S696*H696</f>
        <v>0</v>
      </c>
      <c r="AR696" s="386" t="s">
        <v>333</v>
      </c>
      <c r="AT696" s="386" t="s">
        <v>165</v>
      </c>
      <c r="AU696" s="386" t="s">
        <v>90</v>
      </c>
      <c r="AY696" s="386" t="s">
        <v>163</v>
      </c>
      <c r="BE696" s="405">
        <f>IF(N696="základní",J696,0)</f>
        <v>0</v>
      </c>
      <c r="BF696" s="405">
        <f>IF(N696="snížená",J696,0)</f>
        <v>0</v>
      </c>
      <c r="BG696" s="405">
        <f>IF(N696="zákl. přenesená",J696,0)</f>
        <v>0</v>
      </c>
      <c r="BH696" s="405">
        <f>IF(N696="sníž. přenesená",J696,0)</f>
        <v>0</v>
      </c>
      <c r="BI696" s="405">
        <f>IF(N696="nulová",J696,0)</f>
        <v>0</v>
      </c>
      <c r="BJ696" s="386" t="s">
        <v>44</v>
      </c>
      <c r="BK696" s="405">
        <f>ROUND(I696*H696,2)</f>
        <v>0</v>
      </c>
      <c r="BL696" s="386" t="s">
        <v>333</v>
      </c>
      <c r="BM696" s="386" t="s">
        <v>1258</v>
      </c>
    </row>
    <row r="697" spans="2:63" s="330" customFormat="1" ht="37.35" customHeight="1">
      <c r="B697" s="331"/>
      <c r="D697" s="335" t="s">
        <v>81</v>
      </c>
      <c r="E697" s="380" t="s">
        <v>618</v>
      </c>
      <c r="F697" s="380" t="s">
        <v>619</v>
      </c>
      <c r="J697" s="381">
        <f>BK697</f>
        <v>0</v>
      </c>
      <c r="L697" s="331"/>
      <c r="M697" s="395"/>
      <c r="N697" s="396"/>
      <c r="O697" s="396"/>
      <c r="P697" s="397">
        <f>SUM(P698:P702)</f>
        <v>0</v>
      </c>
      <c r="Q697" s="396"/>
      <c r="R697" s="397">
        <f>SUM(R698:R702)</f>
        <v>0</v>
      </c>
      <c r="S697" s="396"/>
      <c r="T697" s="398">
        <f>SUM(T698:T702)</f>
        <v>0</v>
      </c>
      <c r="AR697" s="332" t="s">
        <v>96</v>
      </c>
      <c r="AT697" s="399" t="s">
        <v>81</v>
      </c>
      <c r="AU697" s="399" t="s">
        <v>82</v>
      </c>
      <c r="AY697" s="332" t="s">
        <v>163</v>
      </c>
      <c r="BK697" s="400">
        <f>SUM(BK698:BK702)</f>
        <v>0</v>
      </c>
    </row>
    <row r="698" spans="2:65" s="267" customFormat="1" ht="22.5" customHeight="1">
      <c r="B698" s="268"/>
      <c r="C698" s="338" t="s">
        <v>587</v>
      </c>
      <c r="D698" s="338" t="s">
        <v>165</v>
      </c>
      <c r="E698" s="339" t="s">
        <v>621</v>
      </c>
      <c r="F698" s="340" t="s">
        <v>622</v>
      </c>
      <c r="G698" s="341" t="s">
        <v>623</v>
      </c>
      <c r="H698" s="342">
        <v>20</v>
      </c>
      <c r="I698" s="107"/>
      <c r="J698" s="343">
        <f>ROUND(I698*H698,2)</f>
        <v>0</v>
      </c>
      <c r="K698" s="340" t="s">
        <v>169</v>
      </c>
      <c r="L698" s="268"/>
      <c r="M698" s="401" t="s">
        <v>5</v>
      </c>
      <c r="N698" s="402" t="s">
        <v>53</v>
      </c>
      <c r="O698" s="269"/>
      <c r="P698" s="403">
        <f>O698*H698</f>
        <v>0</v>
      </c>
      <c r="Q698" s="403">
        <v>0</v>
      </c>
      <c r="R698" s="403">
        <f>Q698*H698</f>
        <v>0</v>
      </c>
      <c r="S698" s="403">
        <v>0</v>
      </c>
      <c r="T698" s="404">
        <f>S698*H698</f>
        <v>0</v>
      </c>
      <c r="AR698" s="386" t="s">
        <v>624</v>
      </c>
      <c r="AT698" s="386" t="s">
        <v>165</v>
      </c>
      <c r="AU698" s="386" t="s">
        <v>44</v>
      </c>
      <c r="AY698" s="386" t="s">
        <v>163</v>
      </c>
      <c r="BE698" s="405">
        <f>IF(N698="základní",J698,0)</f>
        <v>0</v>
      </c>
      <c r="BF698" s="405">
        <f>IF(N698="snížená",J698,0)</f>
        <v>0</v>
      </c>
      <c r="BG698" s="405">
        <f>IF(N698="zákl. přenesená",J698,0)</f>
        <v>0</v>
      </c>
      <c r="BH698" s="405">
        <f>IF(N698="sníž. přenesená",J698,0)</f>
        <v>0</v>
      </c>
      <c r="BI698" s="405">
        <f>IF(N698="nulová",J698,0)</f>
        <v>0</v>
      </c>
      <c r="BJ698" s="386" t="s">
        <v>44</v>
      </c>
      <c r="BK698" s="405">
        <f>ROUND(I698*H698,2)</f>
        <v>0</v>
      </c>
      <c r="BL698" s="386" t="s">
        <v>624</v>
      </c>
      <c r="BM698" s="386" t="s">
        <v>1259</v>
      </c>
    </row>
    <row r="699" spans="2:51" s="344" customFormat="1" ht="13.5">
      <c r="B699" s="345"/>
      <c r="D699" s="346" t="s">
        <v>171</v>
      </c>
      <c r="E699" s="347" t="s">
        <v>5</v>
      </c>
      <c r="F699" s="348" t="s">
        <v>626</v>
      </c>
      <c r="H699" s="349" t="s">
        <v>5</v>
      </c>
      <c r="L699" s="345"/>
      <c r="M699" s="406"/>
      <c r="N699" s="407"/>
      <c r="O699" s="407"/>
      <c r="P699" s="407"/>
      <c r="Q699" s="407"/>
      <c r="R699" s="407"/>
      <c r="S699" s="407"/>
      <c r="T699" s="408"/>
      <c r="AT699" s="349" t="s">
        <v>171</v>
      </c>
      <c r="AU699" s="349" t="s">
        <v>44</v>
      </c>
      <c r="AV699" s="344" t="s">
        <v>44</v>
      </c>
      <c r="AW699" s="344" t="s">
        <v>42</v>
      </c>
      <c r="AX699" s="344" t="s">
        <v>82</v>
      </c>
      <c r="AY699" s="349" t="s">
        <v>163</v>
      </c>
    </row>
    <row r="700" spans="2:51" s="344" customFormat="1" ht="13.5">
      <c r="B700" s="345"/>
      <c r="D700" s="346" t="s">
        <v>171</v>
      </c>
      <c r="E700" s="347" t="s">
        <v>5</v>
      </c>
      <c r="F700" s="348" t="s">
        <v>627</v>
      </c>
      <c r="H700" s="349" t="s">
        <v>5</v>
      </c>
      <c r="L700" s="345"/>
      <c r="M700" s="406"/>
      <c r="N700" s="407"/>
      <c r="O700" s="407"/>
      <c r="P700" s="407"/>
      <c r="Q700" s="407"/>
      <c r="R700" s="407"/>
      <c r="S700" s="407"/>
      <c r="T700" s="408"/>
      <c r="AT700" s="349" t="s">
        <v>171</v>
      </c>
      <c r="AU700" s="349" t="s">
        <v>44</v>
      </c>
      <c r="AV700" s="344" t="s">
        <v>44</v>
      </c>
      <c r="AW700" s="344" t="s">
        <v>42</v>
      </c>
      <c r="AX700" s="344" t="s">
        <v>82</v>
      </c>
      <c r="AY700" s="349" t="s">
        <v>163</v>
      </c>
    </row>
    <row r="701" spans="2:51" s="350" customFormat="1" ht="13.5">
      <c r="B701" s="351"/>
      <c r="D701" s="346" t="s">
        <v>171</v>
      </c>
      <c r="E701" s="352" t="s">
        <v>5</v>
      </c>
      <c r="F701" s="353" t="s">
        <v>1260</v>
      </c>
      <c r="H701" s="354">
        <v>20</v>
      </c>
      <c r="L701" s="351"/>
      <c r="M701" s="409"/>
      <c r="N701" s="410"/>
      <c r="O701" s="410"/>
      <c r="P701" s="410"/>
      <c r="Q701" s="410"/>
      <c r="R701" s="410"/>
      <c r="S701" s="410"/>
      <c r="T701" s="411"/>
      <c r="AT701" s="352" t="s">
        <v>171</v>
      </c>
      <c r="AU701" s="352" t="s">
        <v>44</v>
      </c>
      <c r="AV701" s="350" t="s">
        <v>90</v>
      </c>
      <c r="AW701" s="350" t="s">
        <v>42</v>
      </c>
      <c r="AX701" s="350" t="s">
        <v>82</v>
      </c>
      <c r="AY701" s="352" t="s">
        <v>163</v>
      </c>
    </row>
    <row r="702" spans="2:51" s="360" customFormat="1" ht="13.5">
      <c r="B702" s="361"/>
      <c r="D702" s="346" t="s">
        <v>171</v>
      </c>
      <c r="E702" s="373" t="s">
        <v>5</v>
      </c>
      <c r="F702" s="374" t="s">
        <v>185</v>
      </c>
      <c r="H702" s="375">
        <v>20</v>
      </c>
      <c r="L702" s="361"/>
      <c r="M702" s="415"/>
      <c r="N702" s="416"/>
      <c r="O702" s="416"/>
      <c r="P702" s="416"/>
      <c r="Q702" s="416"/>
      <c r="R702" s="416"/>
      <c r="S702" s="416"/>
      <c r="T702" s="417"/>
      <c r="AT702" s="418" t="s">
        <v>171</v>
      </c>
      <c r="AU702" s="418" t="s">
        <v>44</v>
      </c>
      <c r="AV702" s="360" t="s">
        <v>96</v>
      </c>
      <c r="AW702" s="360" t="s">
        <v>42</v>
      </c>
      <c r="AX702" s="360" t="s">
        <v>44</v>
      </c>
      <c r="AY702" s="418" t="s">
        <v>163</v>
      </c>
    </row>
    <row r="703" spans="2:63" s="330" customFormat="1" ht="37.35" customHeight="1">
      <c r="B703" s="331"/>
      <c r="D703" s="332" t="s">
        <v>81</v>
      </c>
      <c r="E703" s="333" t="s">
        <v>629</v>
      </c>
      <c r="F703" s="333" t="s">
        <v>630</v>
      </c>
      <c r="J703" s="334">
        <f>BK703</f>
        <v>0</v>
      </c>
      <c r="L703" s="331"/>
      <c r="M703" s="395"/>
      <c r="N703" s="396"/>
      <c r="O703" s="396"/>
      <c r="P703" s="397">
        <f>P704+P706</f>
        <v>0</v>
      </c>
      <c r="Q703" s="396"/>
      <c r="R703" s="397">
        <f>R704+R706</f>
        <v>0</v>
      </c>
      <c r="S703" s="396"/>
      <c r="T703" s="398">
        <f>T704+T706</f>
        <v>0</v>
      </c>
      <c r="AR703" s="332" t="s">
        <v>99</v>
      </c>
      <c r="AT703" s="399" t="s">
        <v>81</v>
      </c>
      <c r="AU703" s="399" t="s">
        <v>82</v>
      </c>
      <c r="AY703" s="332" t="s">
        <v>163</v>
      </c>
      <c r="BK703" s="400">
        <f>BK704+BK706</f>
        <v>0</v>
      </c>
    </row>
    <row r="704" spans="2:63" s="330" customFormat="1" ht="19.9" customHeight="1">
      <c r="B704" s="331"/>
      <c r="D704" s="335" t="s">
        <v>81</v>
      </c>
      <c r="E704" s="336" t="s">
        <v>631</v>
      </c>
      <c r="F704" s="336" t="s">
        <v>632</v>
      </c>
      <c r="J704" s="337">
        <f>BK704</f>
        <v>0</v>
      </c>
      <c r="L704" s="331"/>
      <c r="M704" s="395"/>
      <c r="N704" s="396"/>
      <c r="O704" s="396"/>
      <c r="P704" s="397">
        <f>P705</f>
        <v>0</v>
      </c>
      <c r="Q704" s="396"/>
      <c r="R704" s="397">
        <f>R705</f>
        <v>0</v>
      </c>
      <c r="S704" s="396"/>
      <c r="T704" s="398">
        <f>T705</f>
        <v>0</v>
      </c>
      <c r="AR704" s="332" t="s">
        <v>99</v>
      </c>
      <c r="AT704" s="399" t="s">
        <v>81</v>
      </c>
      <c r="AU704" s="399" t="s">
        <v>44</v>
      </c>
      <c r="AY704" s="332" t="s">
        <v>163</v>
      </c>
      <c r="BK704" s="400">
        <f>BK705</f>
        <v>0</v>
      </c>
    </row>
    <row r="705" spans="2:65" s="267" customFormat="1" ht="22.5" customHeight="1">
      <c r="B705" s="268"/>
      <c r="C705" s="338" t="s">
        <v>592</v>
      </c>
      <c r="D705" s="338" t="s">
        <v>165</v>
      </c>
      <c r="E705" s="339" t="s">
        <v>634</v>
      </c>
      <c r="F705" s="340" t="s">
        <v>635</v>
      </c>
      <c r="G705" s="341" t="s">
        <v>168</v>
      </c>
      <c r="H705" s="342">
        <v>1</v>
      </c>
      <c r="I705" s="107"/>
      <c r="J705" s="343">
        <f>ROUND(I705*H705,2)</f>
        <v>0</v>
      </c>
      <c r="K705" s="340" t="s">
        <v>169</v>
      </c>
      <c r="L705" s="268"/>
      <c r="M705" s="401" t="s">
        <v>5</v>
      </c>
      <c r="N705" s="402" t="s">
        <v>53</v>
      </c>
      <c r="O705" s="269"/>
      <c r="P705" s="403">
        <f>O705*H705</f>
        <v>0</v>
      </c>
      <c r="Q705" s="403">
        <v>0</v>
      </c>
      <c r="R705" s="403">
        <f>Q705*H705</f>
        <v>0</v>
      </c>
      <c r="S705" s="403">
        <v>0</v>
      </c>
      <c r="T705" s="404">
        <f>S705*H705</f>
        <v>0</v>
      </c>
      <c r="AR705" s="386" t="s">
        <v>636</v>
      </c>
      <c r="AT705" s="386" t="s">
        <v>165</v>
      </c>
      <c r="AU705" s="386" t="s">
        <v>90</v>
      </c>
      <c r="AY705" s="386" t="s">
        <v>163</v>
      </c>
      <c r="BE705" s="405">
        <f>IF(N705="základní",J705,0)</f>
        <v>0</v>
      </c>
      <c r="BF705" s="405">
        <f>IF(N705="snížená",J705,0)</f>
        <v>0</v>
      </c>
      <c r="BG705" s="405">
        <f>IF(N705="zákl. přenesená",J705,0)</f>
        <v>0</v>
      </c>
      <c r="BH705" s="405">
        <f>IF(N705="sníž. přenesená",J705,0)</f>
        <v>0</v>
      </c>
      <c r="BI705" s="405">
        <f>IF(N705="nulová",J705,0)</f>
        <v>0</v>
      </c>
      <c r="BJ705" s="386" t="s">
        <v>44</v>
      </c>
      <c r="BK705" s="405">
        <f>ROUND(I705*H705,2)</f>
        <v>0</v>
      </c>
      <c r="BL705" s="386" t="s">
        <v>636</v>
      </c>
      <c r="BM705" s="386" t="s">
        <v>1261</v>
      </c>
    </row>
    <row r="706" spans="2:63" s="330" customFormat="1" ht="29.85" customHeight="1">
      <c r="B706" s="331"/>
      <c r="D706" s="335" t="s">
        <v>81</v>
      </c>
      <c r="E706" s="336" t="s">
        <v>638</v>
      </c>
      <c r="F706" s="336" t="s">
        <v>639</v>
      </c>
      <c r="J706" s="337">
        <f>BK706</f>
        <v>0</v>
      </c>
      <c r="L706" s="331"/>
      <c r="M706" s="395"/>
      <c r="N706" s="396"/>
      <c r="O706" s="396"/>
      <c r="P706" s="397">
        <f>P707</f>
        <v>0</v>
      </c>
      <c r="Q706" s="396"/>
      <c r="R706" s="397">
        <f>R707</f>
        <v>0</v>
      </c>
      <c r="S706" s="396"/>
      <c r="T706" s="398">
        <f>T707</f>
        <v>0</v>
      </c>
      <c r="AR706" s="332" t="s">
        <v>99</v>
      </c>
      <c r="AT706" s="399" t="s">
        <v>81</v>
      </c>
      <c r="AU706" s="399" t="s">
        <v>44</v>
      </c>
      <c r="AY706" s="332" t="s">
        <v>163</v>
      </c>
      <c r="BK706" s="400">
        <f>BK707</f>
        <v>0</v>
      </c>
    </row>
    <row r="707" spans="2:65" s="267" customFormat="1" ht="31.5" customHeight="1">
      <c r="B707" s="268"/>
      <c r="C707" s="338" t="s">
        <v>597</v>
      </c>
      <c r="D707" s="338" t="s">
        <v>165</v>
      </c>
      <c r="E707" s="339" t="s">
        <v>641</v>
      </c>
      <c r="F707" s="340" t="s">
        <v>642</v>
      </c>
      <c r="G707" s="341" t="s">
        <v>643</v>
      </c>
      <c r="H707" s="342">
        <v>328</v>
      </c>
      <c r="I707" s="107"/>
      <c r="J707" s="343">
        <f>ROUND(I707*H707,2)</f>
        <v>0</v>
      </c>
      <c r="K707" s="340" t="s">
        <v>169</v>
      </c>
      <c r="L707" s="268"/>
      <c r="M707" s="401" t="s">
        <v>5</v>
      </c>
      <c r="N707" s="424" t="s">
        <v>53</v>
      </c>
      <c r="O707" s="425"/>
      <c r="P707" s="426">
        <f>O707*H707</f>
        <v>0</v>
      </c>
      <c r="Q707" s="426">
        <v>0</v>
      </c>
      <c r="R707" s="426">
        <f>Q707*H707</f>
        <v>0</v>
      </c>
      <c r="S707" s="426">
        <v>0</v>
      </c>
      <c r="T707" s="427">
        <f>S707*H707</f>
        <v>0</v>
      </c>
      <c r="AR707" s="386" t="s">
        <v>636</v>
      </c>
      <c r="AT707" s="386" t="s">
        <v>165</v>
      </c>
      <c r="AU707" s="386" t="s">
        <v>90</v>
      </c>
      <c r="AY707" s="386" t="s">
        <v>163</v>
      </c>
      <c r="BE707" s="405">
        <f>IF(N707="základní",J707,0)</f>
        <v>0</v>
      </c>
      <c r="BF707" s="405">
        <f>IF(N707="snížená",J707,0)</f>
        <v>0</v>
      </c>
      <c r="BG707" s="405">
        <f>IF(N707="zákl. přenesená",J707,0)</f>
        <v>0</v>
      </c>
      <c r="BH707" s="405">
        <f>IF(N707="sníž. přenesená",J707,0)</f>
        <v>0</v>
      </c>
      <c r="BI707" s="405">
        <f>IF(N707="nulová",J707,0)</f>
        <v>0</v>
      </c>
      <c r="BJ707" s="386" t="s">
        <v>44</v>
      </c>
      <c r="BK707" s="405">
        <f>ROUND(I707*H707,2)</f>
        <v>0</v>
      </c>
      <c r="BL707" s="386" t="s">
        <v>636</v>
      </c>
      <c r="BM707" s="386" t="s">
        <v>1262</v>
      </c>
    </row>
    <row r="708" spans="2:12" s="267" customFormat="1" ht="6.95" customHeight="1">
      <c r="B708" s="294"/>
      <c r="C708" s="295"/>
      <c r="D708" s="295"/>
      <c r="E708" s="295"/>
      <c r="F708" s="295"/>
      <c r="G708" s="295"/>
      <c r="H708" s="295"/>
      <c r="I708" s="295"/>
      <c r="J708" s="295"/>
      <c r="K708" s="295"/>
      <c r="L708" s="268"/>
    </row>
  </sheetData>
  <sheetProtection password="C712" sheet="1" objects="1" scenarios="1"/>
  <autoFilter ref="C89:K707"/>
  <mergeCells count="9">
    <mergeCell ref="E80:H80"/>
    <mergeCell ref="E82:H8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326"/>
  <sheetViews>
    <sheetView showGridLines="0" workbookViewId="0" topLeftCell="A1">
      <pane ySplit="1" topLeftCell="A80" activePane="bottomLeft" state="frozen"/>
      <selection pane="bottomLeft" activeCell="I93" sqref="I93"/>
    </sheetView>
  </sheetViews>
  <sheetFormatPr defaultColWidth="9.33203125" defaultRowHeight="13.5"/>
  <cols>
    <col min="1" max="1" width="8.33203125" style="258" customWidth="1"/>
    <col min="2" max="2" width="1.66796875" style="258" customWidth="1"/>
    <col min="3" max="3" width="4.16015625" style="258" customWidth="1"/>
    <col min="4" max="4" width="4.33203125" style="258" customWidth="1"/>
    <col min="5" max="5" width="17.16015625" style="258" customWidth="1"/>
    <col min="6" max="6" width="75" style="258" customWidth="1"/>
    <col min="7" max="7" width="8.66015625" style="258" customWidth="1"/>
    <col min="8" max="8" width="11.16015625" style="258" customWidth="1"/>
    <col min="9" max="9" width="12.66015625" style="258" customWidth="1"/>
    <col min="10" max="10" width="23.5" style="258" customWidth="1"/>
    <col min="11" max="11" width="15.5" style="258" customWidth="1"/>
    <col min="12" max="12" width="9.33203125" style="258" customWidth="1"/>
    <col min="13" max="18" width="9.33203125" style="258" hidden="1" customWidth="1"/>
    <col min="19" max="19" width="8.16015625" style="258" hidden="1" customWidth="1"/>
    <col min="20" max="20" width="29.66015625" style="258" hidden="1" customWidth="1"/>
    <col min="21" max="21" width="16.33203125" style="258" hidden="1" customWidth="1"/>
    <col min="22" max="22" width="12.33203125" style="258" customWidth="1"/>
    <col min="23" max="23" width="16.33203125" style="258" customWidth="1"/>
    <col min="24" max="24" width="12.33203125" style="258" customWidth="1"/>
    <col min="25" max="25" width="15" style="258" customWidth="1"/>
    <col min="26" max="26" width="11" style="258" customWidth="1"/>
    <col min="27" max="27" width="15" style="258" customWidth="1"/>
    <col min="28" max="28" width="16.33203125" style="258" customWidth="1"/>
    <col min="29" max="29" width="11" style="258" customWidth="1"/>
    <col min="30" max="30" width="15" style="258" customWidth="1"/>
    <col min="31" max="31" width="16.33203125" style="258" customWidth="1"/>
    <col min="32" max="43" width="9.33203125" style="258" customWidth="1"/>
    <col min="44" max="65" width="9.33203125" style="258" hidden="1" customWidth="1"/>
    <col min="66" max="16384" width="9.33203125" style="258" customWidth="1"/>
  </cols>
  <sheetData>
    <row r="1" spans="1:70" ht="21.75" customHeight="1">
      <c r="A1" s="383"/>
      <c r="B1" s="17"/>
      <c r="C1" s="17"/>
      <c r="D1" s="18" t="s">
        <v>1</v>
      </c>
      <c r="E1" s="17"/>
      <c r="F1" s="384" t="s">
        <v>120</v>
      </c>
      <c r="G1" s="530" t="s">
        <v>121</v>
      </c>
      <c r="H1" s="530"/>
      <c r="I1" s="17"/>
      <c r="J1" s="384" t="s">
        <v>122</v>
      </c>
      <c r="K1" s="18" t="s">
        <v>123</v>
      </c>
      <c r="L1" s="384" t="s">
        <v>124</v>
      </c>
      <c r="M1" s="384"/>
      <c r="N1" s="384"/>
      <c r="O1" s="384"/>
      <c r="P1" s="384"/>
      <c r="Q1" s="384"/>
      <c r="R1" s="384"/>
      <c r="S1" s="384"/>
      <c r="T1" s="384"/>
      <c r="U1" s="385"/>
      <c r="V1" s="385"/>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row>
    <row r="2" spans="3:46" ht="36.95" customHeight="1">
      <c r="L2" s="531" t="s">
        <v>8</v>
      </c>
      <c r="M2" s="532"/>
      <c r="N2" s="532"/>
      <c r="O2" s="532"/>
      <c r="P2" s="532"/>
      <c r="Q2" s="532"/>
      <c r="R2" s="532"/>
      <c r="S2" s="532"/>
      <c r="T2" s="532"/>
      <c r="U2" s="532"/>
      <c r="V2" s="532"/>
      <c r="AT2" s="386" t="s">
        <v>104</v>
      </c>
    </row>
    <row r="3" spans="2:46" ht="6.95" customHeight="1">
      <c r="B3" s="259"/>
      <c r="C3" s="260"/>
      <c r="D3" s="260"/>
      <c r="E3" s="260"/>
      <c r="F3" s="260"/>
      <c r="G3" s="260"/>
      <c r="H3" s="260"/>
      <c r="I3" s="260"/>
      <c r="J3" s="260"/>
      <c r="K3" s="261"/>
      <c r="AT3" s="386" t="s">
        <v>90</v>
      </c>
    </row>
    <row r="4" spans="2:46" ht="36.95" customHeight="1">
      <c r="B4" s="262"/>
      <c r="C4" s="263"/>
      <c r="D4" s="264" t="s">
        <v>125</v>
      </c>
      <c r="E4" s="263"/>
      <c r="F4" s="263"/>
      <c r="G4" s="263"/>
      <c r="H4" s="263"/>
      <c r="I4" s="263"/>
      <c r="J4" s="263"/>
      <c r="K4" s="265"/>
      <c r="M4" s="387" t="s">
        <v>13</v>
      </c>
      <c r="AT4" s="386" t="s">
        <v>6</v>
      </c>
    </row>
    <row r="5" spans="2:11" ht="6.95" customHeight="1">
      <c r="B5" s="262"/>
      <c r="C5" s="263"/>
      <c r="D5" s="263"/>
      <c r="E5" s="263"/>
      <c r="F5" s="263"/>
      <c r="G5" s="263"/>
      <c r="H5" s="263"/>
      <c r="I5" s="263"/>
      <c r="J5" s="263"/>
      <c r="K5" s="265"/>
    </row>
    <row r="6" spans="2:11" ht="15">
      <c r="B6" s="262"/>
      <c r="C6" s="263"/>
      <c r="D6" s="266" t="s">
        <v>19</v>
      </c>
      <c r="E6" s="263"/>
      <c r="F6" s="263"/>
      <c r="G6" s="263"/>
      <c r="H6" s="263"/>
      <c r="I6" s="263"/>
      <c r="J6" s="263"/>
      <c r="K6" s="265"/>
    </row>
    <row r="7" spans="2:11" ht="22.5" customHeight="1">
      <c r="B7" s="262"/>
      <c r="C7" s="263"/>
      <c r="D7" s="263"/>
      <c r="E7" s="525" t="str">
        <f>'Rekapitulace stavby'!K6</f>
        <v>Výměna nevyhovujících požárních uzávěrů objektů - Masarykova nemocnice Úl.</v>
      </c>
      <c r="F7" s="526"/>
      <c r="G7" s="526"/>
      <c r="H7" s="526"/>
      <c r="I7" s="263"/>
      <c r="J7" s="263"/>
      <c r="K7" s="265"/>
    </row>
    <row r="8" spans="2:11" s="267" customFormat="1" ht="15">
      <c r="B8" s="268"/>
      <c r="C8" s="269"/>
      <c r="D8" s="266" t="s">
        <v>126</v>
      </c>
      <c r="E8" s="269"/>
      <c r="F8" s="269"/>
      <c r="G8" s="269"/>
      <c r="H8" s="269"/>
      <c r="I8" s="269"/>
      <c r="J8" s="269"/>
      <c r="K8" s="270"/>
    </row>
    <row r="9" spans="2:11" s="267" customFormat="1" ht="36.95" customHeight="1">
      <c r="B9" s="268"/>
      <c r="C9" s="269"/>
      <c r="D9" s="269"/>
      <c r="E9" s="527" t="s">
        <v>1263</v>
      </c>
      <c r="F9" s="528"/>
      <c r="G9" s="528"/>
      <c r="H9" s="528"/>
      <c r="I9" s="269"/>
      <c r="J9" s="269"/>
      <c r="K9" s="270"/>
    </row>
    <row r="10" spans="2:11" s="267" customFormat="1" ht="13.5">
      <c r="B10" s="268"/>
      <c r="C10" s="269"/>
      <c r="D10" s="269"/>
      <c r="E10" s="269"/>
      <c r="F10" s="269"/>
      <c r="G10" s="269"/>
      <c r="H10" s="269"/>
      <c r="I10" s="269"/>
      <c r="J10" s="269"/>
      <c r="K10" s="270"/>
    </row>
    <row r="11" spans="2:11" s="267" customFormat="1" ht="14.45" customHeight="1">
      <c r="B11" s="268"/>
      <c r="C11" s="269"/>
      <c r="D11" s="266" t="s">
        <v>21</v>
      </c>
      <c r="E11" s="269"/>
      <c r="F11" s="271" t="s">
        <v>22</v>
      </c>
      <c r="G11" s="269"/>
      <c r="H11" s="269"/>
      <c r="I11" s="266" t="s">
        <v>23</v>
      </c>
      <c r="J11" s="271" t="s">
        <v>24</v>
      </c>
      <c r="K11" s="270"/>
    </row>
    <row r="12" spans="2:11" s="267" customFormat="1" ht="14.45" customHeight="1">
      <c r="B12" s="268"/>
      <c r="C12" s="269"/>
      <c r="D12" s="266" t="s">
        <v>25</v>
      </c>
      <c r="E12" s="269"/>
      <c r="F12" s="271" t="s">
        <v>26</v>
      </c>
      <c r="G12" s="269"/>
      <c r="H12" s="269"/>
      <c r="I12" s="266" t="s">
        <v>27</v>
      </c>
      <c r="J12" s="272" t="str">
        <f>'Rekapitulace stavby'!AN8</f>
        <v>09.02.2017</v>
      </c>
      <c r="K12" s="270"/>
    </row>
    <row r="13" spans="2:11" s="267" customFormat="1" ht="21.75" customHeight="1">
      <c r="B13" s="268"/>
      <c r="C13" s="269"/>
      <c r="D13" s="273" t="s">
        <v>29</v>
      </c>
      <c r="E13" s="269"/>
      <c r="F13" s="274" t="s">
        <v>30</v>
      </c>
      <c r="G13" s="269"/>
      <c r="H13" s="269"/>
      <c r="I13" s="273" t="s">
        <v>31</v>
      </c>
      <c r="J13" s="274" t="s">
        <v>32</v>
      </c>
      <c r="K13" s="270"/>
    </row>
    <row r="14" spans="2:11" s="267" customFormat="1" ht="14.45" customHeight="1">
      <c r="B14" s="268"/>
      <c r="C14" s="269"/>
      <c r="D14" s="266" t="s">
        <v>33</v>
      </c>
      <c r="E14" s="269"/>
      <c r="F14" s="269"/>
      <c r="G14" s="269"/>
      <c r="H14" s="269"/>
      <c r="I14" s="266" t="s">
        <v>34</v>
      </c>
      <c r="J14" s="271" t="s">
        <v>35</v>
      </c>
      <c r="K14" s="270"/>
    </row>
    <row r="15" spans="2:11" s="267" customFormat="1" ht="18" customHeight="1">
      <c r="B15" s="268"/>
      <c r="C15" s="269"/>
      <c r="D15" s="269"/>
      <c r="E15" s="271" t="s">
        <v>36</v>
      </c>
      <c r="F15" s="269"/>
      <c r="G15" s="269"/>
      <c r="H15" s="269"/>
      <c r="I15" s="266" t="s">
        <v>37</v>
      </c>
      <c r="J15" s="271" t="s">
        <v>38</v>
      </c>
      <c r="K15" s="270"/>
    </row>
    <row r="16" spans="2:11" s="267" customFormat="1" ht="6.95" customHeight="1">
      <c r="B16" s="268"/>
      <c r="C16" s="269"/>
      <c r="D16" s="269"/>
      <c r="E16" s="269"/>
      <c r="F16" s="269"/>
      <c r="G16" s="269"/>
      <c r="H16" s="269"/>
      <c r="I16" s="269"/>
      <c r="J16" s="269"/>
      <c r="K16" s="270"/>
    </row>
    <row r="17" spans="2:11" s="267" customFormat="1" ht="14.45" customHeight="1">
      <c r="B17" s="268"/>
      <c r="C17" s="269"/>
      <c r="D17" s="266" t="s">
        <v>39</v>
      </c>
      <c r="E17" s="269"/>
      <c r="F17" s="269"/>
      <c r="G17" s="269"/>
      <c r="H17" s="269"/>
      <c r="I17" s="266" t="s">
        <v>34</v>
      </c>
      <c r="J17" s="271" t="str">
        <f>IF('Rekapitulace stavby'!AN13="Vyplň údaj","",IF('Rekapitulace stavby'!AN13="","",'Rekapitulace stavby'!AN13))</f>
        <v/>
      </c>
      <c r="K17" s="270"/>
    </row>
    <row r="18" spans="2:11" s="267" customFormat="1" ht="18" customHeight="1">
      <c r="B18" s="268"/>
      <c r="C18" s="269"/>
      <c r="D18" s="269"/>
      <c r="E18" s="271" t="str">
        <f>IF('Rekapitulace stavby'!E14="Vyplň údaj","",IF('Rekapitulace stavby'!E14="","",'Rekapitulace stavby'!E14))</f>
        <v/>
      </c>
      <c r="F18" s="269"/>
      <c r="G18" s="269"/>
      <c r="H18" s="269"/>
      <c r="I18" s="266" t="s">
        <v>37</v>
      </c>
      <c r="J18" s="271" t="str">
        <f>IF('Rekapitulace stavby'!AN14="Vyplň údaj","",IF('Rekapitulace stavby'!AN14="","",'Rekapitulace stavby'!AN14))</f>
        <v/>
      </c>
      <c r="K18" s="270"/>
    </row>
    <row r="19" spans="2:11" s="267" customFormat="1" ht="6.95" customHeight="1">
      <c r="B19" s="268"/>
      <c r="C19" s="269"/>
      <c r="D19" s="269"/>
      <c r="E19" s="269"/>
      <c r="F19" s="269"/>
      <c r="G19" s="269"/>
      <c r="H19" s="269"/>
      <c r="I19" s="269"/>
      <c r="J19" s="269"/>
      <c r="K19" s="270"/>
    </row>
    <row r="20" spans="2:11" s="267" customFormat="1" ht="14.45" customHeight="1">
      <c r="B20" s="268"/>
      <c r="C20" s="269"/>
      <c r="D20" s="266" t="s">
        <v>41</v>
      </c>
      <c r="E20" s="269"/>
      <c r="F20" s="269"/>
      <c r="G20" s="269"/>
      <c r="H20" s="269"/>
      <c r="I20" s="266" t="s">
        <v>34</v>
      </c>
      <c r="J20" s="271" t="s">
        <v>5</v>
      </c>
      <c r="K20" s="270"/>
    </row>
    <row r="21" spans="2:11" s="267" customFormat="1" ht="18" customHeight="1">
      <c r="B21" s="268"/>
      <c r="C21" s="269"/>
      <c r="D21" s="269"/>
      <c r="E21" s="271" t="s">
        <v>43</v>
      </c>
      <c r="F21" s="269"/>
      <c r="G21" s="269"/>
      <c r="H21" s="269"/>
      <c r="I21" s="266" t="s">
        <v>37</v>
      </c>
      <c r="J21" s="271" t="s">
        <v>5</v>
      </c>
      <c r="K21" s="270"/>
    </row>
    <row r="22" spans="2:11" s="267" customFormat="1" ht="6.95" customHeight="1">
      <c r="B22" s="268"/>
      <c r="C22" s="269"/>
      <c r="D22" s="269"/>
      <c r="E22" s="269"/>
      <c r="F22" s="269"/>
      <c r="G22" s="269"/>
      <c r="H22" s="269"/>
      <c r="I22" s="269"/>
      <c r="J22" s="269"/>
      <c r="K22" s="270"/>
    </row>
    <row r="23" spans="2:11" s="267" customFormat="1" ht="14.45" customHeight="1">
      <c r="B23" s="268"/>
      <c r="C23" s="269"/>
      <c r="D23" s="266" t="s">
        <v>45</v>
      </c>
      <c r="E23" s="269"/>
      <c r="F23" s="269"/>
      <c r="G23" s="269"/>
      <c r="H23" s="269"/>
      <c r="I23" s="269"/>
      <c r="J23" s="269"/>
      <c r="K23" s="270"/>
    </row>
    <row r="24" spans="2:11" s="275" customFormat="1" ht="63" customHeight="1">
      <c r="B24" s="276"/>
      <c r="C24" s="277"/>
      <c r="D24" s="277"/>
      <c r="E24" s="529" t="s">
        <v>47</v>
      </c>
      <c r="F24" s="529"/>
      <c r="G24" s="529"/>
      <c r="H24" s="529"/>
      <c r="I24" s="277"/>
      <c r="J24" s="277"/>
      <c r="K24" s="278"/>
    </row>
    <row r="25" spans="2:11" s="267" customFormat="1" ht="6.95" customHeight="1">
      <c r="B25" s="268"/>
      <c r="C25" s="269"/>
      <c r="D25" s="269"/>
      <c r="E25" s="269"/>
      <c r="F25" s="269"/>
      <c r="G25" s="269"/>
      <c r="H25" s="269"/>
      <c r="I25" s="269"/>
      <c r="J25" s="269"/>
      <c r="K25" s="270"/>
    </row>
    <row r="26" spans="2:11" s="267" customFormat="1" ht="6.95" customHeight="1">
      <c r="B26" s="268"/>
      <c r="C26" s="269"/>
      <c r="D26" s="279"/>
      <c r="E26" s="279"/>
      <c r="F26" s="279"/>
      <c r="G26" s="279"/>
      <c r="H26" s="279"/>
      <c r="I26" s="279"/>
      <c r="J26" s="279"/>
      <c r="K26" s="280"/>
    </row>
    <row r="27" spans="2:11" s="267" customFormat="1" ht="25.35" customHeight="1">
      <c r="B27" s="268"/>
      <c r="C27" s="269"/>
      <c r="D27" s="281" t="s">
        <v>48</v>
      </c>
      <c r="E27" s="269"/>
      <c r="F27" s="269"/>
      <c r="G27" s="269"/>
      <c r="H27" s="269"/>
      <c r="I27" s="269"/>
      <c r="J27" s="282">
        <f>ROUND(J90,0)</f>
        <v>0</v>
      </c>
      <c r="K27" s="270"/>
    </row>
    <row r="28" spans="2:11" s="267" customFormat="1" ht="6.95" customHeight="1">
      <c r="B28" s="268"/>
      <c r="C28" s="269"/>
      <c r="D28" s="279"/>
      <c r="E28" s="279"/>
      <c r="F28" s="279"/>
      <c r="G28" s="279"/>
      <c r="H28" s="279"/>
      <c r="I28" s="279"/>
      <c r="J28" s="279"/>
      <c r="K28" s="280"/>
    </row>
    <row r="29" spans="2:11" s="267" customFormat="1" ht="14.45" customHeight="1">
      <c r="B29" s="268"/>
      <c r="C29" s="269"/>
      <c r="D29" s="269"/>
      <c r="E29" s="269"/>
      <c r="F29" s="283" t="s">
        <v>50</v>
      </c>
      <c r="G29" s="269"/>
      <c r="H29" s="269"/>
      <c r="I29" s="283" t="s">
        <v>49</v>
      </c>
      <c r="J29" s="283" t="s">
        <v>51</v>
      </c>
      <c r="K29" s="270"/>
    </row>
    <row r="30" spans="2:11" s="267" customFormat="1" ht="14.45" customHeight="1">
      <c r="B30" s="268"/>
      <c r="C30" s="269"/>
      <c r="D30" s="284" t="s">
        <v>52</v>
      </c>
      <c r="E30" s="284" t="s">
        <v>53</v>
      </c>
      <c r="F30" s="285">
        <f>ROUND(SUM(BE90:BE325),0)</f>
        <v>0</v>
      </c>
      <c r="G30" s="269"/>
      <c r="H30" s="269"/>
      <c r="I30" s="286">
        <v>0.21</v>
      </c>
      <c r="J30" s="285">
        <f>ROUND(ROUND((SUM(BE90:BE325)),0)*I30,1)</f>
        <v>0</v>
      </c>
      <c r="K30" s="270"/>
    </row>
    <row r="31" spans="2:11" s="267" customFormat="1" ht="14.45" customHeight="1">
      <c r="B31" s="268"/>
      <c r="C31" s="269"/>
      <c r="D31" s="269"/>
      <c r="E31" s="284" t="s">
        <v>54</v>
      </c>
      <c r="F31" s="285">
        <f>ROUND(SUM(BF90:BF325),0)</f>
        <v>0</v>
      </c>
      <c r="G31" s="269"/>
      <c r="H31" s="269"/>
      <c r="I31" s="286">
        <v>0.15</v>
      </c>
      <c r="J31" s="285">
        <f>ROUND(ROUND((SUM(BF90:BF325)),0)*I31,1)</f>
        <v>0</v>
      </c>
      <c r="K31" s="270"/>
    </row>
    <row r="32" spans="2:11" s="267" customFormat="1" ht="14.45" customHeight="1" hidden="1">
      <c r="B32" s="268"/>
      <c r="C32" s="269"/>
      <c r="D32" s="269"/>
      <c r="E32" s="284" t="s">
        <v>55</v>
      </c>
      <c r="F32" s="285">
        <f>ROUND(SUM(BG90:BG325),0)</f>
        <v>0</v>
      </c>
      <c r="G32" s="269"/>
      <c r="H32" s="269"/>
      <c r="I32" s="286">
        <v>0.21</v>
      </c>
      <c r="J32" s="285">
        <v>0</v>
      </c>
      <c r="K32" s="270"/>
    </row>
    <row r="33" spans="2:11" s="267" customFormat="1" ht="14.45" customHeight="1" hidden="1">
      <c r="B33" s="268"/>
      <c r="C33" s="269"/>
      <c r="D33" s="269"/>
      <c r="E33" s="284" t="s">
        <v>56</v>
      </c>
      <c r="F33" s="285">
        <f>ROUND(SUM(BH90:BH325),0)</f>
        <v>0</v>
      </c>
      <c r="G33" s="269"/>
      <c r="H33" s="269"/>
      <c r="I33" s="286">
        <v>0.15</v>
      </c>
      <c r="J33" s="285">
        <v>0</v>
      </c>
      <c r="K33" s="270"/>
    </row>
    <row r="34" spans="2:11" s="267" customFormat="1" ht="14.45" customHeight="1" hidden="1">
      <c r="B34" s="268"/>
      <c r="C34" s="269"/>
      <c r="D34" s="269"/>
      <c r="E34" s="284" t="s">
        <v>57</v>
      </c>
      <c r="F34" s="285">
        <f>ROUND(SUM(BI90:BI325),0)</f>
        <v>0</v>
      </c>
      <c r="G34" s="269"/>
      <c r="H34" s="269"/>
      <c r="I34" s="286">
        <v>0</v>
      </c>
      <c r="J34" s="285">
        <v>0</v>
      </c>
      <c r="K34" s="270"/>
    </row>
    <row r="35" spans="2:11" s="267" customFormat="1" ht="6.95" customHeight="1">
      <c r="B35" s="268"/>
      <c r="C35" s="269"/>
      <c r="D35" s="269"/>
      <c r="E35" s="269"/>
      <c r="F35" s="269"/>
      <c r="G35" s="269"/>
      <c r="H35" s="269"/>
      <c r="I35" s="269"/>
      <c r="J35" s="269"/>
      <c r="K35" s="270"/>
    </row>
    <row r="36" spans="2:11" s="267" customFormat="1" ht="25.35" customHeight="1">
      <c r="B36" s="268"/>
      <c r="C36" s="287"/>
      <c r="D36" s="288" t="s">
        <v>58</v>
      </c>
      <c r="E36" s="289"/>
      <c r="F36" s="289"/>
      <c r="G36" s="290" t="s">
        <v>59</v>
      </c>
      <c r="H36" s="291" t="s">
        <v>60</v>
      </c>
      <c r="I36" s="289"/>
      <c r="J36" s="292">
        <f>SUM(J27:J34)</f>
        <v>0</v>
      </c>
      <c r="K36" s="293"/>
    </row>
    <row r="37" spans="2:11" s="267" customFormat="1" ht="14.45" customHeight="1">
      <c r="B37" s="294"/>
      <c r="C37" s="295"/>
      <c r="D37" s="295"/>
      <c r="E37" s="295"/>
      <c r="F37" s="295"/>
      <c r="G37" s="295"/>
      <c r="H37" s="295"/>
      <c r="I37" s="295"/>
      <c r="J37" s="295"/>
      <c r="K37" s="296"/>
    </row>
    <row r="41" spans="2:11" s="267" customFormat="1" ht="6.95" customHeight="1">
      <c r="B41" s="297"/>
      <c r="C41" s="298"/>
      <c r="D41" s="298"/>
      <c r="E41" s="298"/>
      <c r="F41" s="298"/>
      <c r="G41" s="298"/>
      <c r="H41" s="298"/>
      <c r="I41" s="298"/>
      <c r="J41" s="298"/>
      <c r="K41" s="299"/>
    </row>
    <row r="42" spans="2:11" s="267" customFormat="1" ht="36.95" customHeight="1">
      <c r="B42" s="268"/>
      <c r="C42" s="264" t="s">
        <v>128</v>
      </c>
      <c r="D42" s="269"/>
      <c r="E42" s="269"/>
      <c r="F42" s="269"/>
      <c r="G42" s="269"/>
      <c r="H42" s="269"/>
      <c r="I42" s="269"/>
      <c r="J42" s="269"/>
      <c r="K42" s="270"/>
    </row>
    <row r="43" spans="2:11" s="267" customFormat="1" ht="6.95" customHeight="1">
      <c r="B43" s="268"/>
      <c r="C43" s="269"/>
      <c r="D43" s="269"/>
      <c r="E43" s="269"/>
      <c r="F43" s="269"/>
      <c r="G43" s="269"/>
      <c r="H43" s="269"/>
      <c r="I43" s="269"/>
      <c r="J43" s="269"/>
      <c r="K43" s="270"/>
    </row>
    <row r="44" spans="2:11" s="267" customFormat="1" ht="14.45" customHeight="1">
      <c r="B44" s="268"/>
      <c r="C44" s="266" t="s">
        <v>19</v>
      </c>
      <c r="D44" s="269"/>
      <c r="E44" s="269"/>
      <c r="F44" s="269"/>
      <c r="G44" s="269"/>
      <c r="H44" s="269"/>
      <c r="I44" s="269"/>
      <c r="J44" s="269"/>
      <c r="K44" s="270"/>
    </row>
    <row r="45" spans="2:11" s="267" customFormat="1" ht="22.5" customHeight="1">
      <c r="B45" s="268"/>
      <c r="C45" s="269"/>
      <c r="D45" s="269"/>
      <c r="E45" s="525" t="str">
        <f>E7</f>
        <v>Výměna nevyhovujících požárních uzávěrů objektů - Masarykova nemocnice Úl.</v>
      </c>
      <c r="F45" s="526"/>
      <c r="G45" s="526"/>
      <c r="H45" s="526"/>
      <c r="I45" s="269"/>
      <c r="J45" s="269"/>
      <c r="K45" s="270"/>
    </row>
    <row r="46" spans="2:11" s="267" customFormat="1" ht="14.45" customHeight="1">
      <c r="B46" s="268"/>
      <c r="C46" s="266" t="s">
        <v>126</v>
      </c>
      <c r="D46" s="269"/>
      <c r="E46" s="269"/>
      <c r="F46" s="269"/>
      <c r="G46" s="269"/>
      <c r="H46" s="269"/>
      <c r="I46" s="269"/>
      <c r="J46" s="269"/>
      <c r="K46" s="270"/>
    </row>
    <row r="47" spans="2:11" s="267" customFormat="1" ht="23.25" customHeight="1">
      <c r="B47" s="268"/>
      <c r="C47" s="269"/>
      <c r="D47" s="269"/>
      <c r="E47" s="533" t="str">
        <f>E9</f>
        <v>6 - Budova CH</v>
      </c>
      <c r="F47" s="534"/>
      <c r="G47" s="534"/>
      <c r="H47" s="534"/>
      <c r="I47" s="269"/>
      <c r="J47" s="269"/>
      <c r="K47" s="270"/>
    </row>
    <row r="48" spans="2:11" s="267" customFormat="1" ht="6.95" customHeight="1">
      <c r="B48" s="268"/>
      <c r="C48" s="269"/>
      <c r="D48" s="269"/>
      <c r="E48" s="269"/>
      <c r="F48" s="269"/>
      <c r="G48" s="269"/>
      <c r="H48" s="269"/>
      <c r="I48" s="269"/>
      <c r="J48" s="269"/>
      <c r="K48" s="270"/>
    </row>
    <row r="49" spans="2:11" s="267" customFormat="1" ht="18" customHeight="1">
      <c r="B49" s="268"/>
      <c r="C49" s="266" t="s">
        <v>25</v>
      </c>
      <c r="D49" s="269"/>
      <c r="E49" s="269"/>
      <c r="F49" s="271" t="str">
        <f>F12</f>
        <v>Ústí nad Labem</v>
      </c>
      <c r="G49" s="269"/>
      <c r="H49" s="269"/>
      <c r="I49" s="266" t="s">
        <v>27</v>
      </c>
      <c r="J49" s="272" t="str">
        <f>IF(J12="","",J12)</f>
        <v>09.02.2017</v>
      </c>
      <c r="K49" s="270"/>
    </row>
    <row r="50" spans="2:11" s="267" customFormat="1" ht="6.95" customHeight="1">
      <c r="B50" s="268"/>
      <c r="C50" s="269"/>
      <c r="D50" s="269"/>
      <c r="E50" s="269"/>
      <c r="F50" s="269"/>
      <c r="G50" s="269"/>
      <c r="H50" s="269"/>
      <c r="I50" s="269"/>
      <c r="J50" s="269"/>
      <c r="K50" s="270"/>
    </row>
    <row r="51" spans="2:11" s="267" customFormat="1" ht="15">
      <c r="B51" s="268"/>
      <c r="C51" s="266" t="s">
        <v>33</v>
      </c>
      <c r="D51" s="269"/>
      <c r="E51" s="269"/>
      <c r="F51" s="271" t="str">
        <f>E15</f>
        <v>Krajská zdravotní, a.s.</v>
      </c>
      <c r="G51" s="269"/>
      <c r="H51" s="269"/>
      <c r="I51" s="266" t="s">
        <v>41</v>
      </c>
      <c r="J51" s="271" t="str">
        <f>E21</f>
        <v>PBŘ</v>
      </c>
      <c r="K51" s="270"/>
    </row>
    <row r="52" spans="2:11" s="267" customFormat="1" ht="14.45" customHeight="1">
      <c r="B52" s="268"/>
      <c r="C52" s="266" t="s">
        <v>39</v>
      </c>
      <c r="D52" s="269"/>
      <c r="E52" s="269"/>
      <c r="F52" s="271" t="str">
        <f>IF(E18="","",E18)</f>
        <v/>
      </c>
      <c r="G52" s="269"/>
      <c r="H52" s="269"/>
      <c r="I52" s="269"/>
      <c r="J52" s="269"/>
      <c r="K52" s="270"/>
    </row>
    <row r="53" spans="2:11" s="267" customFormat="1" ht="10.35" customHeight="1">
      <c r="B53" s="268"/>
      <c r="C53" s="269"/>
      <c r="D53" s="269"/>
      <c r="E53" s="269"/>
      <c r="F53" s="269"/>
      <c r="G53" s="269"/>
      <c r="H53" s="269"/>
      <c r="I53" s="269"/>
      <c r="J53" s="269"/>
      <c r="K53" s="270"/>
    </row>
    <row r="54" spans="2:11" s="267" customFormat="1" ht="29.25" customHeight="1">
      <c r="B54" s="268"/>
      <c r="C54" s="300" t="s">
        <v>129</v>
      </c>
      <c r="D54" s="287"/>
      <c r="E54" s="287"/>
      <c r="F54" s="287"/>
      <c r="G54" s="287"/>
      <c r="H54" s="287"/>
      <c r="I54" s="287"/>
      <c r="J54" s="301" t="s">
        <v>130</v>
      </c>
      <c r="K54" s="302"/>
    </row>
    <row r="55" spans="2:11" s="267" customFormat="1" ht="10.35" customHeight="1">
      <c r="B55" s="268"/>
      <c r="C55" s="269"/>
      <c r="D55" s="269"/>
      <c r="E55" s="269"/>
      <c r="F55" s="269"/>
      <c r="G55" s="269"/>
      <c r="H55" s="269"/>
      <c r="I55" s="269"/>
      <c r="J55" s="269"/>
      <c r="K55" s="270"/>
    </row>
    <row r="56" spans="2:47" s="267" customFormat="1" ht="29.25" customHeight="1">
      <c r="B56" s="268"/>
      <c r="C56" s="303" t="s">
        <v>131</v>
      </c>
      <c r="D56" s="269"/>
      <c r="E56" s="269"/>
      <c r="F56" s="269"/>
      <c r="G56" s="269"/>
      <c r="H56" s="269"/>
      <c r="I56" s="269"/>
      <c r="J56" s="282">
        <f>J90</f>
        <v>0</v>
      </c>
      <c r="K56" s="270"/>
      <c r="AU56" s="386" t="s">
        <v>132</v>
      </c>
    </row>
    <row r="57" spans="2:11" s="304" customFormat="1" ht="24.95" customHeight="1">
      <c r="B57" s="305"/>
      <c r="C57" s="306"/>
      <c r="D57" s="307" t="s">
        <v>133</v>
      </c>
      <c r="E57" s="308"/>
      <c r="F57" s="308"/>
      <c r="G57" s="308"/>
      <c r="H57" s="308"/>
      <c r="I57" s="308"/>
      <c r="J57" s="309">
        <f>J91</f>
        <v>0</v>
      </c>
      <c r="K57" s="310"/>
    </row>
    <row r="58" spans="2:11" s="311" customFormat="1" ht="19.9" customHeight="1">
      <c r="B58" s="312"/>
      <c r="C58" s="313"/>
      <c r="D58" s="314" t="s">
        <v>134</v>
      </c>
      <c r="E58" s="315"/>
      <c r="F58" s="315"/>
      <c r="G58" s="315"/>
      <c r="H58" s="315"/>
      <c r="I58" s="315"/>
      <c r="J58" s="316">
        <f>J92</f>
        <v>0</v>
      </c>
      <c r="K58" s="317"/>
    </row>
    <row r="59" spans="2:11" s="311" customFormat="1" ht="19.9" customHeight="1">
      <c r="B59" s="312"/>
      <c r="C59" s="313"/>
      <c r="D59" s="314" t="s">
        <v>135</v>
      </c>
      <c r="E59" s="315"/>
      <c r="F59" s="315"/>
      <c r="G59" s="315"/>
      <c r="H59" s="315"/>
      <c r="I59" s="315"/>
      <c r="J59" s="316">
        <f>J136</f>
        <v>0</v>
      </c>
      <c r="K59" s="317"/>
    </row>
    <row r="60" spans="2:11" s="311" customFormat="1" ht="19.9" customHeight="1">
      <c r="B60" s="312"/>
      <c r="C60" s="313"/>
      <c r="D60" s="314" t="s">
        <v>136</v>
      </c>
      <c r="E60" s="315"/>
      <c r="F60" s="315"/>
      <c r="G60" s="315"/>
      <c r="H60" s="315"/>
      <c r="I60" s="315"/>
      <c r="J60" s="316">
        <f>J170</f>
        <v>0</v>
      </c>
      <c r="K60" s="317"/>
    </row>
    <row r="61" spans="2:11" s="311" customFormat="1" ht="19.9" customHeight="1">
      <c r="B61" s="312"/>
      <c r="C61" s="313"/>
      <c r="D61" s="314" t="s">
        <v>137</v>
      </c>
      <c r="E61" s="315"/>
      <c r="F61" s="315"/>
      <c r="G61" s="315"/>
      <c r="H61" s="315"/>
      <c r="I61" s="315"/>
      <c r="J61" s="316">
        <f>J186</f>
        <v>0</v>
      </c>
      <c r="K61" s="317"/>
    </row>
    <row r="62" spans="2:11" s="304" customFormat="1" ht="24.95" customHeight="1">
      <c r="B62" s="305"/>
      <c r="C62" s="306"/>
      <c r="D62" s="307" t="s">
        <v>138</v>
      </c>
      <c r="E62" s="308"/>
      <c r="F62" s="308"/>
      <c r="G62" s="308"/>
      <c r="H62" s="308"/>
      <c r="I62" s="308"/>
      <c r="J62" s="309">
        <f>J189</f>
        <v>0</v>
      </c>
      <c r="K62" s="310"/>
    </row>
    <row r="63" spans="2:11" s="311" customFormat="1" ht="19.9" customHeight="1">
      <c r="B63" s="312"/>
      <c r="C63" s="313"/>
      <c r="D63" s="314" t="s">
        <v>139</v>
      </c>
      <c r="E63" s="315"/>
      <c r="F63" s="315"/>
      <c r="G63" s="315"/>
      <c r="H63" s="315"/>
      <c r="I63" s="315"/>
      <c r="J63" s="316">
        <f>J190</f>
        <v>0</v>
      </c>
      <c r="K63" s="317"/>
    </row>
    <row r="64" spans="2:11" s="311" customFormat="1" ht="19.9" customHeight="1">
      <c r="B64" s="312"/>
      <c r="C64" s="313"/>
      <c r="D64" s="314" t="s">
        <v>140</v>
      </c>
      <c r="E64" s="315"/>
      <c r="F64" s="315"/>
      <c r="G64" s="315"/>
      <c r="H64" s="315"/>
      <c r="I64" s="315"/>
      <c r="J64" s="316">
        <f>J225</f>
        <v>0</v>
      </c>
      <c r="K64" s="317"/>
    </row>
    <row r="65" spans="2:11" s="311" customFormat="1" ht="19.9" customHeight="1">
      <c r="B65" s="312"/>
      <c r="C65" s="313"/>
      <c r="D65" s="314" t="s">
        <v>141</v>
      </c>
      <c r="E65" s="315"/>
      <c r="F65" s="315"/>
      <c r="G65" s="315"/>
      <c r="H65" s="315"/>
      <c r="I65" s="315"/>
      <c r="J65" s="316">
        <f>J242</f>
        <v>0</v>
      </c>
      <c r="K65" s="317"/>
    </row>
    <row r="66" spans="2:11" s="311" customFormat="1" ht="19.9" customHeight="1">
      <c r="B66" s="312"/>
      <c r="C66" s="313"/>
      <c r="D66" s="314" t="s">
        <v>142</v>
      </c>
      <c r="E66" s="315"/>
      <c r="F66" s="315"/>
      <c r="G66" s="315"/>
      <c r="H66" s="315"/>
      <c r="I66" s="315"/>
      <c r="J66" s="316">
        <f>J267</f>
        <v>0</v>
      </c>
      <c r="K66" s="317"/>
    </row>
    <row r="67" spans="2:11" s="304" customFormat="1" ht="24.95" customHeight="1">
      <c r="B67" s="305"/>
      <c r="C67" s="306"/>
      <c r="D67" s="307" t="s">
        <v>143</v>
      </c>
      <c r="E67" s="308"/>
      <c r="F67" s="308"/>
      <c r="G67" s="308"/>
      <c r="H67" s="308"/>
      <c r="I67" s="308"/>
      <c r="J67" s="309">
        <f>J315</f>
        <v>0</v>
      </c>
      <c r="K67" s="310"/>
    </row>
    <row r="68" spans="2:11" s="304" customFormat="1" ht="24.95" customHeight="1">
      <c r="B68" s="305"/>
      <c r="C68" s="306"/>
      <c r="D68" s="307" t="s">
        <v>144</v>
      </c>
      <c r="E68" s="308"/>
      <c r="F68" s="308"/>
      <c r="G68" s="308"/>
      <c r="H68" s="308"/>
      <c r="I68" s="308"/>
      <c r="J68" s="309">
        <f>J321</f>
        <v>0</v>
      </c>
      <c r="K68" s="310"/>
    </row>
    <row r="69" spans="2:11" s="311" customFormat="1" ht="19.9" customHeight="1">
      <c r="B69" s="312"/>
      <c r="C69" s="313"/>
      <c r="D69" s="314" t="s">
        <v>145</v>
      </c>
      <c r="E69" s="315"/>
      <c r="F69" s="315"/>
      <c r="G69" s="315"/>
      <c r="H69" s="315"/>
      <c r="I69" s="315"/>
      <c r="J69" s="316">
        <f>J322</f>
        <v>0</v>
      </c>
      <c r="K69" s="317"/>
    </row>
    <row r="70" spans="2:11" s="311" customFormat="1" ht="19.9" customHeight="1">
      <c r="B70" s="312"/>
      <c r="C70" s="313"/>
      <c r="D70" s="314" t="s">
        <v>146</v>
      </c>
      <c r="E70" s="315"/>
      <c r="F70" s="315"/>
      <c r="G70" s="315"/>
      <c r="H70" s="315"/>
      <c r="I70" s="315"/>
      <c r="J70" s="316">
        <f>J324</f>
        <v>0</v>
      </c>
      <c r="K70" s="317"/>
    </row>
    <row r="71" spans="2:11" s="267" customFormat="1" ht="21.75" customHeight="1">
      <c r="B71" s="268"/>
      <c r="C71" s="269"/>
      <c r="D71" s="269"/>
      <c r="E71" s="269"/>
      <c r="F71" s="269"/>
      <c r="G71" s="269"/>
      <c r="H71" s="269"/>
      <c r="I71" s="269"/>
      <c r="J71" s="269"/>
      <c r="K71" s="270"/>
    </row>
    <row r="72" spans="2:11" s="267" customFormat="1" ht="6.95" customHeight="1">
      <c r="B72" s="294"/>
      <c r="C72" s="295"/>
      <c r="D72" s="295"/>
      <c r="E72" s="295"/>
      <c r="F72" s="295"/>
      <c r="G72" s="295"/>
      <c r="H72" s="295"/>
      <c r="I72" s="295"/>
      <c r="J72" s="295"/>
      <c r="K72" s="296"/>
    </row>
    <row r="76" spans="2:12" s="267" customFormat="1" ht="6.95" customHeight="1">
      <c r="B76" s="297"/>
      <c r="C76" s="298"/>
      <c r="D76" s="298"/>
      <c r="E76" s="298"/>
      <c r="F76" s="298"/>
      <c r="G76" s="298"/>
      <c r="H76" s="298"/>
      <c r="I76" s="298"/>
      <c r="J76" s="298"/>
      <c r="K76" s="298"/>
      <c r="L76" s="268"/>
    </row>
    <row r="77" spans="2:12" s="267" customFormat="1" ht="36.95" customHeight="1">
      <c r="B77" s="268"/>
      <c r="C77" s="318" t="s">
        <v>147</v>
      </c>
      <c r="L77" s="268"/>
    </row>
    <row r="78" spans="2:12" s="267" customFormat="1" ht="6.95" customHeight="1">
      <c r="B78" s="268"/>
      <c r="L78" s="268"/>
    </row>
    <row r="79" spans="2:12" s="267" customFormat="1" ht="14.45" customHeight="1">
      <c r="B79" s="268"/>
      <c r="C79" s="319" t="s">
        <v>19</v>
      </c>
      <c r="L79" s="268"/>
    </row>
    <row r="80" spans="2:12" s="267" customFormat="1" ht="22.5" customHeight="1">
      <c r="B80" s="268"/>
      <c r="E80" s="520" t="str">
        <f>E7</f>
        <v>Výměna nevyhovujících požárních uzávěrů objektů - Masarykova nemocnice Úl.</v>
      </c>
      <c r="F80" s="521"/>
      <c r="G80" s="521"/>
      <c r="H80" s="521"/>
      <c r="L80" s="268"/>
    </row>
    <row r="81" spans="2:12" s="267" customFormat="1" ht="14.45" customHeight="1">
      <c r="B81" s="268"/>
      <c r="C81" s="319" t="s">
        <v>126</v>
      </c>
      <c r="L81" s="268"/>
    </row>
    <row r="82" spans="2:12" s="267" customFormat="1" ht="23.25" customHeight="1">
      <c r="B82" s="268"/>
      <c r="E82" s="522" t="str">
        <f>E9</f>
        <v>6 - Budova CH</v>
      </c>
      <c r="F82" s="523"/>
      <c r="G82" s="523"/>
      <c r="H82" s="523"/>
      <c r="L82" s="268"/>
    </row>
    <row r="83" spans="2:12" s="267" customFormat="1" ht="6.95" customHeight="1">
      <c r="B83" s="268"/>
      <c r="L83" s="268"/>
    </row>
    <row r="84" spans="2:12" s="267" customFormat="1" ht="18" customHeight="1">
      <c r="B84" s="268"/>
      <c r="C84" s="319" t="s">
        <v>25</v>
      </c>
      <c r="F84" s="320" t="str">
        <f>F12</f>
        <v>Ústí nad Labem</v>
      </c>
      <c r="I84" s="319" t="s">
        <v>27</v>
      </c>
      <c r="J84" s="321" t="str">
        <f>IF(J12="","",J12)</f>
        <v>09.02.2017</v>
      </c>
      <c r="L84" s="268"/>
    </row>
    <row r="85" spans="2:12" s="267" customFormat="1" ht="6.95" customHeight="1">
      <c r="B85" s="268"/>
      <c r="L85" s="268"/>
    </row>
    <row r="86" spans="2:12" s="267" customFormat="1" ht="15">
      <c r="B86" s="268"/>
      <c r="C86" s="319" t="s">
        <v>33</v>
      </c>
      <c r="F86" s="320" t="str">
        <f>E15</f>
        <v>Krajská zdravotní, a.s.</v>
      </c>
      <c r="I86" s="319" t="s">
        <v>41</v>
      </c>
      <c r="J86" s="320" t="str">
        <f>E21</f>
        <v>PBŘ</v>
      </c>
      <c r="L86" s="268"/>
    </row>
    <row r="87" spans="2:12" s="267" customFormat="1" ht="14.45" customHeight="1">
      <c r="B87" s="268"/>
      <c r="C87" s="319" t="s">
        <v>39</v>
      </c>
      <c r="F87" s="320" t="str">
        <f>IF(E18="","",E18)</f>
        <v/>
      </c>
      <c r="L87" s="268"/>
    </row>
    <row r="88" spans="2:12" s="267" customFormat="1" ht="10.35" customHeight="1">
      <c r="B88" s="268"/>
      <c r="L88" s="268"/>
    </row>
    <row r="89" spans="2:20" s="322" customFormat="1" ht="29.25" customHeight="1">
      <c r="B89" s="323"/>
      <c r="C89" s="324" t="s">
        <v>148</v>
      </c>
      <c r="D89" s="325" t="s">
        <v>67</v>
      </c>
      <c r="E89" s="325" t="s">
        <v>63</v>
      </c>
      <c r="F89" s="325" t="s">
        <v>149</v>
      </c>
      <c r="G89" s="325" t="s">
        <v>150</v>
      </c>
      <c r="H89" s="325" t="s">
        <v>151</v>
      </c>
      <c r="I89" s="326" t="s">
        <v>152</v>
      </c>
      <c r="J89" s="325" t="s">
        <v>130</v>
      </c>
      <c r="K89" s="327" t="s">
        <v>153</v>
      </c>
      <c r="L89" s="323"/>
      <c r="M89" s="388" t="s">
        <v>154</v>
      </c>
      <c r="N89" s="389" t="s">
        <v>52</v>
      </c>
      <c r="O89" s="389" t="s">
        <v>155</v>
      </c>
      <c r="P89" s="389" t="s">
        <v>156</v>
      </c>
      <c r="Q89" s="389" t="s">
        <v>157</v>
      </c>
      <c r="R89" s="389" t="s">
        <v>158</v>
      </c>
      <c r="S89" s="389" t="s">
        <v>159</v>
      </c>
      <c r="T89" s="390" t="s">
        <v>160</v>
      </c>
    </row>
    <row r="90" spans="2:63" s="267" customFormat="1" ht="29.25" customHeight="1">
      <c r="B90" s="268"/>
      <c r="C90" s="328" t="s">
        <v>131</v>
      </c>
      <c r="J90" s="329">
        <f>BK90</f>
        <v>0</v>
      </c>
      <c r="L90" s="268"/>
      <c r="M90" s="391"/>
      <c r="N90" s="279"/>
      <c r="O90" s="279"/>
      <c r="P90" s="392">
        <f>P91+P189+P315+P321</f>
        <v>0</v>
      </c>
      <c r="Q90" s="279"/>
      <c r="R90" s="392">
        <f>R91+R189+R315+R321</f>
        <v>0.7060239599999999</v>
      </c>
      <c r="S90" s="279"/>
      <c r="T90" s="393">
        <f>T91+T189+T315+T321</f>
        <v>0.22915690000000002</v>
      </c>
      <c r="AT90" s="386" t="s">
        <v>81</v>
      </c>
      <c r="AU90" s="386" t="s">
        <v>132</v>
      </c>
      <c r="BK90" s="394">
        <f>BK91+BK189+BK315+BK321</f>
        <v>0</v>
      </c>
    </row>
    <row r="91" spans="2:63" s="330" customFormat="1" ht="37.35" customHeight="1">
      <c r="B91" s="331"/>
      <c r="D91" s="332" t="s">
        <v>81</v>
      </c>
      <c r="E91" s="333" t="s">
        <v>161</v>
      </c>
      <c r="F91" s="333" t="s">
        <v>162</v>
      </c>
      <c r="J91" s="334">
        <f>BK91</f>
        <v>0</v>
      </c>
      <c r="L91" s="331"/>
      <c r="M91" s="395"/>
      <c r="N91" s="396"/>
      <c r="O91" s="396"/>
      <c r="P91" s="397">
        <f>P92+P136+P170+P186</f>
        <v>0</v>
      </c>
      <c r="Q91" s="396"/>
      <c r="R91" s="397">
        <f>R92+R136+R170+R186</f>
        <v>0.6384106399999999</v>
      </c>
      <c r="S91" s="396"/>
      <c r="T91" s="398">
        <f>T92+T136+T170+T186</f>
        <v>0.22448600000000002</v>
      </c>
      <c r="AR91" s="332" t="s">
        <v>44</v>
      </c>
      <c r="AT91" s="399" t="s">
        <v>81</v>
      </c>
      <c r="AU91" s="399" t="s">
        <v>82</v>
      </c>
      <c r="AY91" s="332" t="s">
        <v>163</v>
      </c>
      <c r="BK91" s="400">
        <f>BK92+BK136+BK170+BK186</f>
        <v>0</v>
      </c>
    </row>
    <row r="92" spans="2:63" s="330" customFormat="1" ht="19.9" customHeight="1">
      <c r="B92" s="331"/>
      <c r="D92" s="335" t="s">
        <v>81</v>
      </c>
      <c r="E92" s="336" t="s">
        <v>102</v>
      </c>
      <c r="F92" s="336" t="s">
        <v>164</v>
      </c>
      <c r="J92" s="337">
        <f>BK92</f>
        <v>0</v>
      </c>
      <c r="L92" s="331"/>
      <c r="M92" s="395"/>
      <c r="N92" s="396"/>
      <c r="O92" s="396"/>
      <c r="P92" s="397">
        <f>SUM(P93:P135)</f>
        <v>0</v>
      </c>
      <c r="Q92" s="396"/>
      <c r="R92" s="397">
        <f>SUM(R93:R135)</f>
        <v>0.63831405</v>
      </c>
      <c r="S92" s="396"/>
      <c r="T92" s="398">
        <f>SUM(T93:T135)</f>
        <v>0</v>
      </c>
      <c r="AR92" s="332" t="s">
        <v>44</v>
      </c>
      <c r="AT92" s="399" t="s">
        <v>81</v>
      </c>
      <c r="AU92" s="399" t="s">
        <v>44</v>
      </c>
      <c r="AY92" s="332" t="s">
        <v>163</v>
      </c>
      <c r="BK92" s="400">
        <f>SUM(BK93:BK135)</f>
        <v>0</v>
      </c>
    </row>
    <row r="93" spans="2:65" s="267" customFormat="1" ht="31.5" customHeight="1">
      <c r="B93" s="268"/>
      <c r="C93" s="338" t="s">
        <v>44</v>
      </c>
      <c r="D93" s="338" t="s">
        <v>165</v>
      </c>
      <c r="E93" s="339" t="s">
        <v>166</v>
      </c>
      <c r="F93" s="340" t="s">
        <v>167</v>
      </c>
      <c r="G93" s="341" t="s">
        <v>168</v>
      </c>
      <c r="H93" s="342">
        <v>2</v>
      </c>
      <c r="I93" s="107"/>
      <c r="J93" s="343">
        <f>ROUND(I93*H93,2)</f>
        <v>0</v>
      </c>
      <c r="K93" s="340" t="s">
        <v>169</v>
      </c>
      <c r="L93" s="268"/>
      <c r="M93" s="401" t="s">
        <v>5</v>
      </c>
      <c r="N93" s="402" t="s">
        <v>53</v>
      </c>
      <c r="O93" s="269"/>
      <c r="P93" s="403">
        <f>O93*H93</f>
        <v>0</v>
      </c>
      <c r="Q93" s="403">
        <v>0.0102</v>
      </c>
      <c r="R93" s="403">
        <f>Q93*H93</f>
        <v>0.0204</v>
      </c>
      <c r="S93" s="403">
        <v>0</v>
      </c>
      <c r="T93" s="404">
        <f>S93*H93</f>
        <v>0</v>
      </c>
      <c r="AR93" s="386" t="s">
        <v>96</v>
      </c>
      <c r="AT93" s="386" t="s">
        <v>165</v>
      </c>
      <c r="AU93" s="386" t="s">
        <v>90</v>
      </c>
      <c r="AY93" s="386" t="s">
        <v>163</v>
      </c>
      <c r="BE93" s="405">
        <f>IF(N93="základní",J93,0)</f>
        <v>0</v>
      </c>
      <c r="BF93" s="405">
        <f>IF(N93="snížená",J93,0)</f>
        <v>0</v>
      </c>
      <c r="BG93" s="405">
        <f>IF(N93="zákl. přenesená",J93,0)</f>
        <v>0</v>
      </c>
      <c r="BH93" s="405">
        <f>IF(N93="sníž. přenesená",J93,0)</f>
        <v>0</v>
      </c>
      <c r="BI93" s="405">
        <f>IF(N93="nulová",J93,0)</f>
        <v>0</v>
      </c>
      <c r="BJ93" s="386" t="s">
        <v>44</v>
      </c>
      <c r="BK93" s="405">
        <f>ROUND(I93*H93,2)</f>
        <v>0</v>
      </c>
      <c r="BL93" s="386" t="s">
        <v>96</v>
      </c>
      <c r="BM93" s="386" t="s">
        <v>1264</v>
      </c>
    </row>
    <row r="94" spans="2:51" s="344" customFormat="1" ht="13.5">
      <c r="B94" s="345"/>
      <c r="D94" s="346" t="s">
        <v>171</v>
      </c>
      <c r="E94" s="347" t="s">
        <v>5</v>
      </c>
      <c r="F94" s="348" t="s">
        <v>172</v>
      </c>
      <c r="H94" s="349" t="s">
        <v>5</v>
      </c>
      <c r="L94" s="345"/>
      <c r="M94" s="406"/>
      <c r="N94" s="407"/>
      <c r="O94" s="407"/>
      <c r="P94" s="407"/>
      <c r="Q94" s="407"/>
      <c r="R94" s="407"/>
      <c r="S94" s="407"/>
      <c r="T94" s="408"/>
      <c r="AT94" s="349" t="s">
        <v>171</v>
      </c>
      <c r="AU94" s="349" t="s">
        <v>90</v>
      </c>
      <c r="AV94" s="344" t="s">
        <v>44</v>
      </c>
      <c r="AW94" s="344" t="s">
        <v>42</v>
      </c>
      <c r="AX94" s="344" t="s">
        <v>82</v>
      </c>
      <c r="AY94" s="349" t="s">
        <v>163</v>
      </c>
    </row>
    <row r="95" spans="2:51" s="344" customFormat="1" ht="27">
      <c r="B95" s="345"/>
      <c r="D95" s="346" t="s">
        <v>171</v>
      </c>
      <c r="E95" s="347" t="s">
        <v>5</v>
      </c>
      <c r="F95" s="348" t="s">
        <v>173</v>
      </c>
      <c r="H95" s="349" t="s">
        <v>5</v>
      </c>
      <c r="L95" s="345"/>
      <c r="M95" s="406"/>
      <c r="N95" s="407"/>
      <c r="O95" s="407"/>
      <c r="P95" s="407"/>
      <c r="Q95" s="407"/>
      <c r="R95" s="407"/>
      <c r="S95" s="407"/>
      <c r="T95" s="408"/>
      <c r="AT95" s="349" t="s">
        <v>171</v>
      </c>
      <c r="AU95" s="349" t="s">
        <v>90</v>
      </c>
      <c r="AV95" s="344" t="s">
        <v>44</v>
      </c>
      <c r="AW95" s="344" t="s">
        <v>42</v>
      </c>
      <c r="AX95" s="344" t="s">
        <v>82</v>
      </c>
      <c r="AY95" s="349" t="s">
        <v>163</v>
      </c>
    </row>
    <row r="96" spans="2:51" s="350" customFormat="1" ht="13.5">
      <c r="B96" s="351"/>
      <c r="D96" s="346" t="s">
        <v>171</v>
      </c>
      <c r="E96" s="352" t="s">
        <v>5</v>
      </c>
      <c r="F96" s="353" t="s">
        <v>1265</v>
      </c>
      <c r="H96" s="354">
        <v>2</v>
      </c>
      <c r="L96" s="351"/>
      <c r="M96" s="409"/>
      <c r="N96" s="410"/>
      <c r="O96" s="410"/>
      <c r="P96" s="410"/>
      <c r="Q96" s="410"/>
      <c r="R96" s="410"/>
      <c r="S96" s="410"/>
      <c r="T96" s="411"/>
      <c r="AT96" s="352" t="s">
        <v>171</v>
      </c>
      <c r="AU96" s="352" t="s">
        <v>90</v>
      </c>
      <c r="AV96" s="350" t="s">
        <v>90</v>
      </c>
      <c r="AW96" s="350" t="s">
        <v>42</v>
      </c>
      <c r="AX96" s="350" t="s">
        <v>82</v>
      </c>
      <c r="AY96" s="352" t="s">
        <v>163</v>
      </c>
    </row>
    <row r="97" spans="2:51" s="355" customFormat="1" ht="13.5">
      <c r="B97" s="356"/>
      <c r="D97" s="346" t="s">
        <v>171</v>
      </c>
      <c r="E97" s="357" t="s">
        <v>5</v>
      </c>
      <c r="F97" s="358" t="s">
        <v>179</v>
      </c>
      <c r="H97" s="359">
        <v>2</v>
      </c>
      <c r="L97" s="356"/>
      <c r="M97" s="412"/>
      <c r="N97" s="413"/>
      <c r="O97" s="413"/>
      <c r="P97" s="413"/>
      <c r="Q97" s="413"/>
      <c r="R97" s="413"/>
      <c r="S97" s="413"/>
      <c r="T97" s="414"/>
      <c r="AT97" s="357" t="s">
        <v>171</v>
      </c>
      <c r="AU97" s="357" t="s">
        <v>90</v>
      </c>
      <c r="AV97" s="355" t="s">
        <v>93</v>
      </c>
      <c r="AW97" s="355" t="s">
        <v>42</v>
      </c>
      <c r="AX97" s="355" t="s">
        <v>82</v>
      </c>
      <c r="AY97" s="357" t="s">
        <v>163</v>
      </c>
    </row>
    <row r="98" spans="2:51" s="360" customFormat="1" ht="13.5">
      <c r="B98" s="361"/>
      <c r="D98" s="362" t="s">
        <v>171</v>
      </c>
      <c r="E98" s="363" t="s">
        <v>5</v>
      </c>
      <c r="F98" s="364" t="s">
        <v>185</v>
      </c>
      <c r="H98" s="365">
        <v>2</v>
      </c>
      <c r="L98" s="361"/>
      <c r="M98" s="415"/>
      <c r="N98" s="416"/>
      <c r="O98" s="416"/>
      <c r="P98" s="416"/>
      <c r="Q98" s="416"/>
      <c r="R98" s="416"/>
      <c r="S98" s="416"/>
      <c r="T98" s="417"/>
      <c r="AT98" s="418" t="s">
        <v>171</v>
      </c>
      <c r="AU98" s="418" t="s">
        <v>90</v>
      </c>
      <c r="AV98" s="360" t="s">
        <v>96</v>
      </c>
      <c r="AW98" s="360" t="s">
        <v>42</v>
      </c>
      <c r="AX98" s="360" t="s">
        <v>44</v>
      </c>
      <c r="AY98" s="418" t="s">
        <v>163</v>
      </c>
    </row>
    <row r="99" spans="2:65" s="267" customFormat="1" ht="22.5" customHeight="1">
      <c r="B99" s="268"/>
      <c r="C99" s="338" t="s">
        <v>90</v>
      </c>
      <c r="D99" s="338" t="s">
        <v>165</v>
      </c>
      <c r="E99" s="339" t="s">
        <v>186</v>
      </c>
      <c r="F99" s="340" t="s">
        <v>187</v>
      </c>
      <c r="G99" s="341" t="s">
        <v>188</v>
      </c>
      <c r="H99" s="342">
        <v>0.809</v>
      </c>
      <c r="I99" s="107"/>
      <c r="J99" s="343">
        <f>ROUND(I99*H99,2)</f>
        <v>0</v>
      </c>
      <c r="K99" s="340" t="s">
        <v>169</v>
      </c>
      <c r="L99" s="268"/>
      <c r="M99" s="401" t="s">
        <v>5</v>
      </c>
      <c r="N99" s="402" t="s">
        <v>53</v>
      </c>
      <c r="O99" s="269"/>
      <c r="P99" s="403">
        <f>O99*H99</f>
        <v>0</v>
      </c>
      <c r="Q99" s="403">
        <v>0.03045</v>
      </c>
      <c r="R99" s="403">
        <f>Q99*H99</f>
        <v>0.02463405</v>
      </c>
      <c r="S99" s="403">
        <v>0</v>
      </c>
      <c r="T99" s="404">
        <f>S99*H99</f>
        <v>0</v>
      </c>
      <c r="AR99" s="386" t="s">
        <v>96</v>
      </c>
      <c r="AT99" s="386" t="s">
        <v>165</v>
      </c>
      <c r="AU99" s="386" t="s">
        <v>90</v>
      </c>
      <c r="AY99" s="386" t="s">
        <v>163</v>
      </c>
      <c r="BE99" s="405">
        <f>IF(N99="základní",J99,0)</f>
        <v>0</v>
      </c>
      <c r="BF99" s="405">
        <f>IF(N99="snížená",J99,0)</f>
        <v>0</v>
      </c>
      <c r="BG99" s="405">
        <f>IF(N99="zákl. přenesená",J99,0)</f>
        <v>0</v>
      </c>
      <c r="BH99" s="405">
        <f>IF(N99="sníž. přenesená",J99,0)</f>
        <v>0</v>
      </c>
      <c r="BI99" s="405">
        <f>IF(N99="nulová",J99,0)</f>
        <v>0</v>
      </c>
      <c r="BJ99" s="386" t="s">
        <v>44</v>
      </c>
      <c r="BK99" s="405">
        <f>ROUND(I99*H99,2)</f>
        <v>0</v>
      </c>
      <c r="BL99" s="386" t="s">
        <v>96</v>
      </c>
      <c r="BM99" s="386" t="s">
        <v>1266</v>
      </c>
    </row>
    <row r="100" spans="2:47" s="267" customFormat="1" ht="40.5">
      <c r="B100" s="268"/>
      <c r="D100" s="346" t="s">
        <v>190</v>
      </c>
      <c r="F100" s="366" t="s">
        <v>191</v>
      </c>
      <c r="L100" s="268"/>
      <c r="M100" s="419"/>
      <c r="N100" s="269"/>
      <c r="O100" s="269"/>
      <c r="P100" s="269"/>
      <c r="Q100" s="269"/>
      <c r="R100" s="269"/>
      <c r="S100" s="269"/>
      <c r="T100" s="420"/>
      <c r="AT100" s="386" t="s">
        <v>190</v>
      </c>
      <c r="AU100" s="386" t="s">
        <v>90</v>
      </c>
    </row>
    <row r="101" spans="2:51" s="344" customFormat="1" ht="13.5">
      <c r="B101" s="345"/>
      <c r="D101" s="346" t="s">
        <v>171</v>
      </c>
      <c r="E101" s="347" t="s">
        <v>5</v>
      </c>
      <c r="F101" s="348" t="s">
        <v>172</v>
      </c>
      <c r="H101" s="349" t="s">
        <v>5</v>
      </c>
      <c r="L101" s="345"/>
      <c r="M101" s="406"/>
      <c r="N101" s="407"/>
      <c r="O101" s="407"/>
      <c r="P101" s="407"/>
      <c r="Q101" s="407"/>
      <c r="R101" s="407"/>
      <c r="S101" s="407"/>
      <c r="T101" s="408"/>
      <c r="AT101" s="349" t="s">
        <v>171</v>
      </c>
      <c r="AU101" s="349" t="s">
        <v>90</v>
      </c>
      <c r="AV101" s="344" t="s">
        <v>44</v>
      </c>
      <c r="AW101" s="344" t="s">
        <v>42</v>
      </c>
      <c r="AX101" s="344" t="s">
        <v>82</v>
      </c>
      <c r="AY101" s="349" t="s">
        <v>163</v>
      </c>
    </row>
    <row r="102" spans="2:51" s="344" customFormat="1" ht="13.5">
      <c r="B102" s="345"/>
      <c r="D102" s="346" t="s">
        <v>171</v>
      </c>
      <c r="E102" s="347" t="s">
        <v>5</v>
      </c>
      <c r="F102" s="348" t="s">
        <v>192</v>
      </c>
      <c r="H102" s="349" t="s">
        <v>5</v>
      </c>
      <c r="L102" s="345"/>
      <c r="M102" s="406"/>
      <c r="N102" s="407"/>
      <c r="O102" s="407"/>
      <c r="P102" s="407"/>
      <c r="Q102" s="407"/>
      <c r="R102" s="407"/>
      <c r="S102" s="407"/>
      <c r="T102" s="408"/>
      <c r="AT102" s="349" t="s">
        <v>171</v>
      </c>
      <c r="AU102" s="349" t="s">
        <v>90</v>
      </c>
      <c r="AV102" s="344" t="s">
        <v>44</v>
      </c>
      <c r="AW102" s="344" t="s">
        <v>42</v>
      </c>
      <c r="AX102" s="344" t="s">
        <v>82</v>
      </c>
      <c r="AY102" s="349" t="s">
        <v>163</v>
      </c>
    </row>
    <row r="103" spans="2:51" s="350" customFormat="1" ht="13.5">
      <c r="B103" s="351"/>
      <c r="D103" s="346" t="s">
        <v>171</v>
      </c>
      <c r="E103" s="352" t="s">
        <v>5</v>
      </c>
      <c r="F103" s="353" t="s">
        <v>1267</v>
      </c>
      <c r="H103" s="354">
        <v>0.809</v>
      </c>
      <c r="L103" s="351"/>
      <c r="M103" s="409"/>
      <c r="N103" s="410"/>
      <c r="O103" s="410"/>
      <c r="P103" s="410"/>
      <c r="Q103" s="410"/>
      <c r="R103" s="410"/>
      <c r="S103" s="410"/>
      <c r="T103" s="411"/>
      <c r="AT103" s="352" t="s">
        <v>171</v>
      </c>
      <c r="AU103" s="352" t="s">
        <v>90</v>
      </c>
      <c r="AV103" s="350" t="s">
        <v>90</v>
      </c>
      <c r="AW103" s="350" t="s">
        <v>42</v>
      </c>
      <c r="AX103" s="350" t="s">
        <v>82</v>
      </c>
      <c r="AY103" s="352" t="s">
        <v>163</v>
      </c>
    </row>
    <row r="104" spans="2:51" s="355" customFormat="1" ht="13.5">
      <c r="B104" s="356"/>
      <c r="D104" s="346" t="s">
        <v>171</v>
      </c>
      <c r="E104" s="357" t="s">
        <v>5</v>
      </c>
      <c r="F104" s="358" t="s">
        <v>179</v>
      </c>
      <c r="H104" s="359">
        <v>0.809</v>
      </c>
      <c r="L104" s="356"/>
      <c r="M104" s="412"/>
      <c r="N104" s="413"/>
      <c r="O104" s="413"/>
      <c r="P104" s="413"/>
      <c r="Q104" s="413"/>
      <c r="R104" s="413"/>
      <c r="S104" s="413"/>
      <c r="T104" s="414"/>
      <c r="AT104" s="357" t="s">
        <v>171</v>
      </c>
      <c r="AU104" s="357" t="s">
        <v>90</v>
      </c>
      <c r="AV104" s="355" t="s">
        <v>93</v>
      </c>
      <c r="AW104" s="355" t="s">
        <v>42</v>
      </c>
      <c r="AX104" s="355" t="s">
        <v>82</v>
      </c>
      <c r="AY104" s="357" t="s">
        <v>163</v>
      </c>
    </row>
    <row r="105" spans="2:51" s="360" customFormat="1" ht="13.5">
      <c r="B105" s="361"/>
      <c r="D105" s="362" t="s">
        <v>171</v>
      </c>
      <c r="E105" s="363" t="s">
        <v>5</v>
      </c>
      <c r="F105" s="364" t="s">
        <v>185</v>
      </c>
      <c r="H105" s="365">
        <v>0.809</v>
      </c>
      <c r="L105" s="361"/>
      <c r="M105" s="415"/>
      <c r="N105" s="416"/>
      <c r="O105" s="416"/>
      <c r="P105" s="416"/>
      <c r="Q105" s="416"/>
      <c r="R105" s="416"/>
      <c r="S105" s="416"/>
      <c r="T105" s="417"/>
      <c r="AT105" s="418" t="s">
        <v>171</v>
      </c>
      <c r="AU105" s="418" t="s">
        <v>90</v>
      </c>
      <c r="AV105" s="360" t="s">
        <v>96</v>
      </c>
      <c r="AW105" s="360" t="s">
        <v>42</v>
      </c>
      <c r="AX105" s="360" t="s">
        <v>44</v>
      </c>
      <c r="AY105" s="418" t="s">
        <v>163</v>
      </c>
    </row>
    <row r="106" spans="2:65" s="267" customFormat="1" ht="31.5" customHeight="1">
      <c r="B106" s="268"/>
      <c r="C106" s="338" t="s">
        <v>93</v>
      </c>
      <c r="D106" s="338" t="s">
        <v>165</v>
      </c>
      <c r="E106" s="339" t="s">
        <v>211</v>
      </c>
      <c r="F106" s="340" t="s">
        <v>212</v>
      </c>
      <c r="G106" s="430" t="s">
        <v>188</v>
      </c>
      <c r="H106" s="342">
        <v>4</v>
      </c>
      <c r="I106" s="107"/>
      <c r="J106" s="343">
        <f>ROUND(I106*H106,2)</f>
        <v>0</v>
      </c>
      <c r="K106" s="340" t="s">
        <v>169</v>
      </c>
      <c r="L106" s="268"/>
      <c r="M106" s="401" t="s">
        <v>5</v>
      </c>
      <c r="N106" s="402" t="s">
        <v>53</v>
      </c>
      <c r="O106" s="269"/>
      <c r="P106" s="403">
        <f>O106*H106</f>
        <v>0</v>
      </c>
      <c r="Q106" s="403">
        <v>0.00012</v>
      </c>
      <c r="R106" s="403">
        <f>Q106*H106</f>
        <v>0.00048</v>
      </c>
      <c r="S106" s="403">
        <v>0</v>
      </c>
      <c r="T106" s="404">
        <f>S106*H106</f>
        <v>0</v>
      </c>
      <c r="AR106" s="386" t="s">
        <v>96</v>
      </c>
      <c r="AT106" s="386" t="s">
        <v>165</v>
      </c>
      <c r="AU106" s="386" t="s">
        <v>90</v>
      </c>
      <c r="AY106" s="386" t="s">
        <v>163</v>
      </c>
      <c r="BE106" s="405">
        <f>IF(N106="základní",J106,0)</f>
        <v>0</v>
      </c>
      <c r="BF106" s="405">
        <f>IF(N106="snížená",J106,0)</f>
        <v>0</v>
      </c>
      <c r="BG106" s="405">
        <f>IF(N106="zákl. přenesená",J106,0)</f>
        <v>0</v>
      </c>
      <c r="BH106" s="405">
        <f>IF(N106="sníž. přenesená",J106,0)</f>
        <v>0</v>
      </c>
      <c r="BI106" s="405">
        <f>IF(N106="nulová",J106,0)</f>
        <v>0</v>
      </c>
      <c r="BJ106" s="386" t="s">
        <v>44</v>
      </c>
      <c r="BK106" s="405">
        <f>ROUND(I106*H106,2)</f>
        <v>0</v>
      </c>
      <c r="BL106" s="386" t="s">
        <v>96</v>
      </c>
      <c r="BM106" s="386" t="s">
        <v>1268</v>
      </c>
    </row>
    <row r="107" spans="2:47" s="267" customFormat="1" ht="54">
      <c r="B107" s="268"/>
      <c r="D107" s="346" t="s">
        <v>190</v>
      </c>
      <c r="F107" s="429" t="s">
        <v>214</v>
      </c>
      <c r="L107" s="268"/>
      <c r="M107" s="419"/>
      <c r="N107" s="269"/>
      <c r="O107" s="269"/>
      <c r="P107" s="269"/>
      <c r="Q107" s="269"/>
      <c r="R107" s="269"/>
      <c r="S107" s="269"/>
      <c r="T107" s="420"/>
      <c r="AT107" s="386" t="s">
        <v>190</v>
      </c>
      <c r="AU107" s="386" t="s">
        <v>90</v>
      </c>
    </row>
    <row r="108" spans="2:51" s="344" customFormat="1" ht="13.5">
      <c r="B108" s="345"/>
      <c r="D108" s="346" t="s">
        <v>171</v>
      </c>
      <c r="E108" s="347" t="s">
        <v>5</v>
      </c>
      <c r="F108" s="348" t="s">
        <v>172</v>
      </c>
      <c r="H108" s="349" t="s">
        <v>5</v>
      </c>
      <c r="L108" s="345"/>
      <c r="M108" s="406"/>
      <c r="N108" s="407"/>
      <c r="O108" s="407"/>
      <c r="P108" s="407"/>
      <c r="Q108" s="407"/>
      <c r="R108" s="407"/>
      <c r="S108" s="407"/>
      <c r="T108" s="408"/>
      <c r="AT108" s="349" t="s">
        <v>171</v>
      </c>
      <c r="AU108" s="349" t="s">
        <v>90</v>
      </c>
      <c r="AV108" s="344" t="s">
        <v>44</v>
      </c>
      <c r="AW108" s="344" t="s">
        <v>42</v>
      </c>
      <c r="AX108" s="344" t="s">
        <v>82</v>
      </c>
      <c r="AY108" s="349" t="s">
        <v>163</v>
      </c>
    </row>
    <row r="109" spans="2:51" s="344" customFormat="1" ht="27">
      <c r="B109" s="345"/>
      <c r="D109" s="346" t="s">
        <v>171</v>
      </c>
      <c r="E109" s="347" t="s">
        <v>5</v>
      </c>
      <c r="F109" s="348" t="s">
        <v>215</v>
      </c>
      <c r="H109" s="349" t="s">
        <v>5</v>
      </c>
      <c r="L109" s="345"/>
      <c r="M109" s="406"/>
      <c r="N109" s="407"/>
      <c r="O109" s="407"/>
      <c r="P109" s="407"/>
      <c r="Q109" s="407"/>
      <c r="R109" s="407"/>
      <c r="S109" s="407"/>
      <c r="T109" s="408"/>
      <c r="AT109" s="349" t="s">
        <v>171</v>
      </c>
      <c r="AU109" s="349" t="s">
        <v>90</v>
      </c>
      <c r="AV109" s="344" t="s">
        <v>44</v>
      </c>
      <c r="AW109" s="344" t="s">
        <v>42</v>
      </c>
      <c r="AX109" s="344" t="s">
        <v>82</v>
      </c>
      <c r="AY109" s="349" t="s">
        <v>163</v>
      </c>
    </row>
    <row r="110" spans="2:51" s="344" customFormat="1" ht="13.5">
      <c r="B110" s="345"/>
      <c r="D110" s="346" t="s">
        <v>171</v>
      </c>
      <c r="E110" s="347" t="s">
        <v>5</v>
      </c>
      <c r="F110" s="348" t="s">
        <v>1269</v>
      </c>
      <c r="H110" s="349" t="s">
        <v>5</v>
      </c>
      <c r="L110" s="345"/>
      <c r="M110" s="406"/>
      <c r="N110" s="407"/>
      <c r="O110" s="407"/>
      <c r="P110" s="407"/>
      <c r="Q110" s="407"/>
      <c r="R110" s="407"/>
      <c r="S110" s="407"/>
      <c r="T110" s="408"/>
      <c r="AT110" s="349" t="s">
        <v>171</v>
      </c>
      <c r="AU110" s="349" t="s">
        <v>90</v>
      </c>
      <c r="AV110" s="344" t="s">
        <v>44</v>
      </c>
      <c r="AW110" s="344" t="s">
        <v>42</v>
      </c>
      <c r="AX110" s="344" t="s">
        <v>82</v>
      </c>
      <c r="AY110" s="349" t="s">
        <v>163</v>
      </c>
    </row>
    <row r="111" spans="2:51" s="350" customFormat="1" ht="13.5">
      <c r="B111" s="351"/>
      <c r="D111" s="346" t="s">
        <v>171</v>
      </c>
      <c r="E111" s="352" t="s">
        <v>5</v>
      </c>
      <c r="F111" s="353" t="s">
        <v>218</v>
      </c>
      <c r="H111" s="354">
        <v>4</v>
      </c>
      <c r="L111" s="351"/>
      <c r="M111" s="409"/>
      <c r="N111" s="410"/>
      <c r="O111" s="410"/>
      <c r="P111" s="410"/>
      <c r="Q111" s="410"/>
      <c r="R111" s="410"/>
      <c r="S111" s="410"/>
      <c r="T111" s="411"/>
      <c r="AT111" s="352" t="s">
        <v>171</v>
      </c>
      <c r="AU111" s="352" t="s">
        <v>90</v>
      </c>
      <c r="AV111" s="350" t="s">
        <v>90</v>
      </c>
      <c r="AW111" s="350" t="s">
        <v>42</v>
      </c>
      <c r="AX111" s="350" t="s">
        <v>82</v>
      </c>
      <c r="AY111" s="352" t="s">
        <v>163</v>
      </c>
    </row>
    <row r="112" spans="2:51" s="355" customFormat="1" ht="13.5">
      <c r="B112" s="356"/>
      <c r="D112" s="346" t="s">
        <v>171</v>
      </c>
      <c r="E112" s="357" t="s">
        <v>5</v>
      </c>
      <c r="F112" s="358" t="s">
        <v>179</v>
      </c>
      <c r="H112" s="359">
        <v>4</v>
      </c>
      <c r="L112" s="356"/>
      <c r="M112" s="412"/>
      <c r="N112" s="413"/>
      <c r="O112" s="413"/>
      <c r="P112" s="413"/>
      <c r="Q112" s="413"/>
      <c r="R112" s="413"/>
      <c r="S112" s="413"/>
      <c r="T112" s="414"/>
      <c r="AT112" s="357" t="s">
        <v>171</v>
      </c>
      <c r="AU112" s="357" t="s">
        <v>90</v>
      </c>
      <c r="AV112" s="355" t="s">
        <v>93</v>
      </c>
      <c r="AW112" s="355" t="s">
        <v>42</v>
      </c>
      <c r="AX112" s="355" t="s">
        <v>82</v>
      </c>
      <c r="AY112" s="357" t="s">
        <v>163</v>
      </c>
    </row>
    <row r="113" spans="2:51" s="360" customFormat="1" ht="13.5">
      <c r="B113" s="361"/>
      <c r="D113" s="362" t="s">
        <v>171</v>
      </c>
      <c r="E113" s="363" t="s">
        <v>5</v>
      </c>
      <c r="F113" s="364" t="s">
        <v>185</v>
      </c>
      <c r="H113" s="365">
        <v>4</v>
      </c>
      <c r="L113" s="361"/>
      <c r="M113" s="415"/>
      <c r="N113" s="416"/>
      <c r="O113" s="416"/>
      <c r="P113" s="416"/>
      <c r="Q113" s="416"/>
      <c r="R113" s="416"/>
      <c r="S113" s="416"/>
      <c r="T113" s="417"/>
      <c r="AT113" s="418" t="s">
        <v>171</v>
      </c>
      <c r="AU113" s="418" t="s">
        <v>90</v>
      </c>
      <c r="AV113" s="360" t="s">
        <v>96</v>
      </c>
      <c r="AW113" s="360" t="s">
        <v>42</v>
      </c>
      <c r="AX113" s="360" t="s">
        <v>44</v>
      </c>
      <c r="AY113" s="418" t="s">
        <v>163</v>
      </c>
    </row>
    <row r="114" spans="2:65" s="267" customFormat="1" ht="31.5" customHeight="1">
      <c r="B114" s="268"/>
      <c r="C114" s="338" t="s">
        <v>96</v>
      </c>
      <c r="D114" s="338" t="s">
        <v>165</v>
      </c>
      <c r="E114" s="339" t="s">
        <v>219</v>
      </c>
      <c r="F114" s="340" t="s">
        <v>220</v>
      </c>
      <c r="G114" s="341" t="s">
        <v>221</v>
      </c>
      <c r="H114" s="342">
        <v>10.78</v>
      </c>
      <c r="I114" s="107"/>
      <c r="J114" s="343">
        <f>ROUND(I114*H114,2)</f>
        <v>0</v>
      </c>
      <c r="K114" s="340" t="s">
        <v>169</v>
      </c>
      <c r="L114" s="268"/>
      <c r="M114" s="401" t="s">
        <v>5</v>
      </c>
      <c r="N114" s="402" t="s">
        <v>53</v>
      </c>
      <c r="O114" s="269"/>
      <c r="P114" s="403">
        <f>O114*H114</f>
        <v>0</v>
      </c>
      <c r="Q114" s="403">
        <v>0</v>
      </c>
      <c r="R114" s="403">
        <f>Q114*H114</f>
        <v>0</v>
      </c>
      <c r="S114" s="403">
        <v>0</v>
      </c>
      <c r="T114" s="404">
        <f>S114*H114</f>
        <v>0</v>
      </c>
      <c r="AR114" s="386" t="s">
        <v>96</v>
      </c>
      <c r="AT114" s="386" t="s">
        <v>165</v>
      </c>
      <c r="AU114" s="386" t="s">
        <v>90</v>
      </c>
      <c r="AY114" s="386" t="s">
        <v>163</v>
      </c>
      <c r="BE114" s="405">
        <f>IF(N114="základní",J114,0)</f>
        <v>0</v>
      </c>
      <c r="BF114" s="405">
        <f>IF(N114="snížená",J114,0)</f>
        <v>0</v>
      </c>
      <c r="BG114" s="405">
        <f>IF(N114="zákl. přenesená",J114,0)</f>
        <v>0</v>
      </c>
      <c r="BH114" s="405">
        <f>IF(N114="sníž. přenesená",J114,0)</f>
        <v>0</v>
      </c>
      <c r="BI114" s="405">
        <f>IF(N114="nulová",J114,0)</f>
        <v>0</v>
      </c>
      <c r="BJ114" s="386" t="s">
        <v>44</v>
      </c>
      <c r="BK114" s="405">
        <f>ROUND(I114*H114,2)</f>
        <v>0</v>
      </c>
      <c r="BL114" s="386" t="s">
        <v>96</v>
      </c>
      <c r="BM114" s="386" t="s">
        <v>1270</v>
      </c>
    </row>
    <row r="115" spans="2:47" s="267" customFormat="1" ht="54">
      <c r="B115" s="268"/>
      <c r="D115" s="346" t="s">
        <v>190</v>
      </c>
      <c r="F115" s="366" t="s">
        <v>214</v>
      </c>
      <c r="L115" s="268"/>
      <c r="M115" s="419"/>
      <c r="N115" s="269"/>
      <c r="O115" s="269"/>
      <c r="P115" s="269"/>
      <c r="Q115" s="269"/>
      <c r="R115" s="269"/>
      <c r="S115" s="269"/>
      <c r="T115" s="420"/>
      <c r="AT115" s="386" t="s">
        <v>190</v>
      </c>
      <c r="AU115" s="386" t="s">
        <v>90</v>
      </c>
    </row>
    <row r="116" spans="2:51" s="344" customFormat="1" ht="13.5">
      <c r="B116" s="345"/>
      <c r="D116" s="346" t="s">
        <v>171</v>
      </c>
      <c r="E116" s="347" t="s">
        <v>5</v>
      </c>
      <c r="F116" s="348" t="s">
        <v>172</v>
      </c>
      <c r="H116" s="349" t="s">
        <v>5</v>
      </c>
      <c r="L116" s="345"/>
      <c r="M116" s="406"/>
      <c r="N116" s="407"/>
      <c r="O116" s="407"/>
      <c r="P116" s="407"/>
      <c r="Q116" s="407"/>
      <c r="R116" s="407"/>
      <c r="S116" s="407"/>
      <c r="T116" s="408"/>
      <c r="AT116" s="349" t="s">
        <v>171</v>
      </c>
      <c r="AU116" s="349" t="s">
        <v>90</v>
      </c>
      <c r="AV116" s="344" t="s">
        <v>44</v>
      </c>
      <c r="AW116" s="344" t="s">
        <v>42</v>
      </c>
      <c r="AX116" s="344" t="s">
        <v>82</v>
      </c>
      <c r="AY116" s="349" t="s">
        <v>163</v>
      </c>
    </row>
    <row r="117" spans="2:51" s="344" customFormat="1" ht="13.5">
      <c r="B117" s="345"/>
      <c r="D117" s="346" t="s">
        <v>171</v>
      </c>
      <c r="E117" s="347" t="s">
        <v>5</v>
      </c>
      <c r="F117" s="348" t="s">
        <v>223</v>
      </c>
      <c r="H117" s="349" t="s">
        <v>5</v>
      </c>
      <c r="L117" s="345"/>
      <c r="M117" s="406"/>
      <c r="N117" s="407"/>
      <c r="O117" s="407"/>
      <c r="P117" s="407"/>
      <c r="Q117" s="407"/>
      <c r="R117" s="407"/>
      <c r="S117" s="407"/>
      <c r="T117" s="408"/>
      <c r="AT117" s="349" t="s">
        <v>171</v>
      </c>
      <c r="AU117" s="349" t="s">
        <v>90</v>
      </c>
      <c r="AV117" s="344" t="s">
        <v>44</v>
      </c>
      <c r="AW117" s="344" t="s">
        <v>42</v>
      </c>
      <c r="AX117" s="344" t="s">
        <v>82</v>
      </c>
      <c r="AY117" s="349" t="s">
        <v>163</v>
      </c>
    </row>
    <row r="118" spans="2:51" s="350" customFormat="1" ht="13.5">
      <c r="B118" s="351"/>
      <c r="D118" s="346" t="s">
        <v>171</v>
      </c>
      <c r="E118" s="352" t="s">
        <v>5</v>
      </c>
      <c r="F118" s="353" t="s">
        <v>1271</v>
      </c>
      <c r="H118" s="354">
        <v>10.78</v>
      </c>
      <c r="L118" s="351"/>
      <c r="M118" s="409"/>
      <c r="N118" s="410"/>
      <c r="O118" s="410"/>
      <c r="P118" s="410"/>
      <c r="Q118" s="410"/>
      <c r="R118" s="410"/>
      <c r="S118" s="410"/>
      <c r="T118" s="411"/>
      <c r="AT118" s="352" t="s">
        <v>171</v>
      </c>
      <c r="AU118" s="352" t="s">
        <v>90</v>
      </c>
      <c r="AV118" s="350" t="s">
        <v>90</v>
      </c>
      <c r="AW118" s="350" t="s">
        <v>42</v>
      </c>
      <c r="AX118" s="350" t="s">
        <v>82</v>
      </c>
      <c r="AY118" s="352" t="s">
        <v>163</v>
      </c>
    </row>
    <row r="119" spans="2:51" s="355" customFormat="1" ht="13.5">
      <c r="B119" s="356"/>
      <c r="D119" s="346" t="s">
        <v>171</v>
      </c>
      <c r="E119" s="357" t="s">
        <v>5</v>
      </c>
      <c r="F119" s="358" t="s">
        <v>179</v>
      </c>
      <c r="H119" s="359">
        <v>10.78</v>
      </c>
      <c r="L119" s="356"/>
      <c r="M119" s="412"/>
      <c r="N119" s="413"/>
      <c r="O119" s="413"/>
      <c r="P119" s="413"/>
      <c r="Q119" s="413"/>
      <c r="R119" s="413"/>
      <c r="S119" s="413"/>
      <c r="T119" s="414"/>
      <c r="AT119" s="357" t="s">
        <v>171</v>
      </c>
      <c r="AU119" s="357" t="s">
        <v>90</v>
      </c>
      <c r="AV119" s="355" t="s">
        <v>93</v>
      </c>
      <c r="AW119" s="355" t="s">
        <v>42</v>
      </c>
      <c r="AX119" s="355" t="s">
        <v>82</v>
      </c>
      <c r="AY119" s="357" t="s">
        <v>163</v>
      </c>
    </row>
    <row r="120" spans="2:51" s="360" customFormat="1" ht="13.5">
      <c r="B120" s="361"/>
      <c r="D120" s="362" t="s">
        <v>171</v>
      </c>
      <c r="E120" s="363" t="s">
        <v>5</v>
      </c>
      <c r="F120" s="364" t="s">
        <v>185</v>
      </c>
      <c r="H120" s="365">
        <v>10.78</v>
      </c>
      <c r="L120" s="361"/>
      <c r="M120" s="415"/>
      <c r="N120" s="416"/>
      <c r="O120" s="416"/>
      <c r="P120" s="416"/>
      <c r="Q120" s="416"/>
      <c r="R120" s="416"/>
      <c r="S120" s="416"/>
      <c r="T120" s="417"/>
      <c r="AT120" s="418" t="s">
        <v>171</v>
      </c>
      <c r="AU120" s="418" t="s">
        <v>90</v>
      </c>
      <c r="AV120" s="360" t="s">
        <v>96</v>
      </c>
      <c r="AW120" s="360" t="s">
        <v>42</v>
      </c>
      <c r="AX120" s="360" t="s">
        <v>44</v>
      </c>
      <c r="AY120" s="418" t="s">
        <v>163</v>
      </c>
    </row>
    <row r="121" spans="2:65" s="267" customFormat="1" ht="22.5" customHeight="1">
      <c r="B121" s="268"/>
      <c r="C121" s="338" t="s">
        <v>99</v>
      </c>
      <c r="D121" s="338" t="s">
        <v>165</v>
      </c>
      <c r="E121" s="339" t="s">
        <v>242</v>
      </c>
      <c r="F121" s="340" t="s">
        <v>243</v>
      </c>
      <c r="G121" s="341" t="s">
        <v>221</v>
      </c>
      <c r="H121" s="342">
        <v>10.78</v>
      </c>
      <c r="I121" s="107"/>
      <c r="J121" s="343">
        <f>ROUND(I121*H121,2)</f>
        <v>0</v>
      </c>
      <c r="K121" s="340" t="s">
        <v>169</v>
      </c>
      <c r="L121" s="268"/>
      <c r="M121" s="401" t="s">
        <v>5</v>
      </c>
      <c r="N121" s="402" t="s">
        <v>53</v>
      </c>
      <c r="O121" s="269"/>
      <c r="P121" s="403">
        <f>O121*H121</f>
        <v>0</v>
      </c>
      <c r="Q121" s="403">
        <v>0.0015</v>
      </c>
      <c r="R121" s="403">
        <f>Q121*H121</f>
        <v>0.01617</v>
      </c>
      <c r="S121" s="403">
        <v>0</v>
      </c>
      <c r="T121" s="404">
        <f>S121*H121</f>
        <v>0</v>
      </c>
      <c r="AR121" s="386" t="s">
        <v>96</v>
      </c>
      <c r="AT121" s="386" t="s">
        <v>165</v>
      </c>
      <c r="AU121" s="386" t="s">
        <v>90</v>
      </c>
      <c r="AY121" s="386" t="s">
        <v>163</v>
      </c>
      <c r="BE121" s="405">
        <f>IF(N121="základní",J121,0)</f>
        <v>0</v>
      </c>
      <c r="BF121" s="405">
        <f>IF(N121="snížená",J121,0)</f>
        <v>0</v>
      </c>
      <c r="BG121" s="405">
        <f>IF(N121="zákl. přenesená",J121,0)</f>
        <v>0</v>
      </c>
      <c r="BH121" s="405">
        <f>IF(N121="sníž. přenesená",J121,0)</f>
        <v>0</v>
      </c>
      <c r="BI121" s="405">
        <f>IF(N121="nulová",J121,0)</f>
        <v>0</v>
      </c>
      <c r="BJ121" s="386" t="s">
        <v>44</v>
      </c>
      <c r="BK121" s="405">
        <f>ROUND(I121*H121,2)</f>
        <v>0</v>
      </c>
      <c r="BL121" s="386" t="s">
        <v>96</v>
      </c>
      <c r="BM121" s="386" t="s">
        <v>1272</v>
      </c>
    </row>
    <row r="122" spans="2:47" s="267" customFormat="1" ht="54">
      <c r="B122" s="268"/>
      <c r="D122" s="346" t="s">
        <v>190</v>
      </c>
      <c r="F122" s="366" t="s">
        <v>245</v>
      </c>
      <c r="L122" s="268"/>
      <c r="M122" s="419"/>
      <c r="N122" s="269"/>
      <c r="O122" s="269"/>
      <c r="P122" s="269"/>
      <c r="Q122" s="269"/>
      <c r="R122" s="269"/>
      <c r="S122" s="269"/>
      <c r="T122" s="420"/>
      <c r="AT122" s="386" t="s">
        <v>190</v>
      </c>
      <c r="AU122" s="386" t="s">
        <v>90</v>
      </c>
    </row>
    <row r="123" spans="2:51" s="344" customFormat="1" ht="13.5">
      <c r="B123" s="345"/>
      <c r="D123" s="346" t="s">
        <v>171</v>
      </c>
      <c r="E123" s="347" t="s">
        <v>5</v>
      </c>
      <c r="F123" s="348" t="s">
        <v>172</v>
      </c>
      <c r="H123" s="349" t="s">
        <v>5</v>
      </c>
      <c r="L123" s="345"/>
      <c r="M123" s="406"/>
      <c r="N123" s="407"/>
      <c r="O123" s="407"/>
      <c r="P123" s="407"/>
      <c r="Q123" s="407"/>
      <c r="R123" s="407"/>
      <c r="S123" s="407"/>
      <c r="T123" s="408"/>
      <c r="AT123" s="349" t="s">
        <v>171</v>
      </c>
      <c r="AU123" s="349" t="s">
        <v>90</v>
      </c>
      <c r="AV123" s="344" t="s">
        <v>44</v>
      </c>
      <c r="AW123" s="344" t="s">
        <v>42</v>
      </c>
      <c r="AX123" s="344" t="s">
        <v>82</v>
      </c>
      <c r="AY123" s="349" t="s">
        <v>163</v>
      </c>
    </row>
    <row r="124" spans="2:51" s="344" customFormat="1" ht="13.5">
      <c r="B124" s="345"/>
      <c r="D124" s="346" t="s">
        <v>171</v>
      </c>
      <c r="E124" s="347" t="s">
        <v>5</v>
      </c>
      <c r="F124" s="348" t="s">
        <v>246</v>
      </c>
      <c r="H124" s="349" t="s">
        <v>5</v>
      </c>
      <c r="L124" s="345"/>
      <c r="M124" s="406"/>
      <c r="N124" s="407"/>
      <c r="O124" s="407"/>
      <c r="P124" s="407"/>
      <c r="Q124" s="407"/>
      <c r="R124" s="407"/>
      <c r="S124" s="407"/>
      <c r="T124" s="408"/>
      <c r="AT124" s="349" t="s">
        <v>171</v>
      </c>
      <c r="AU124" s="349" t="s">
        <v>90</v>
      </c>
      <c r="AV124" s="344" t="s">
        <v>44</v>
      </c>
      <c r="AW124" s="344" t="s">
        <v>42</v>
      </c>
      <c r="AX124" s="344" t="s">
        <v>82</v>
      </c>
      <c r="AY124" s="349" t="s">
        <v>163</v>
      </c>
    </row>
    <row r="125" spans="2:51" s="350" customFormat="1" ht="13.5">
      <c r="B125" s="351"/>
      <c r="D125" s="346" t="s">
        <v>171</v>
      </c>
      <c r="E125" s="352" t="s">
        <v>5</v>
      </c>
      <c r="F125" s="353" t="s">
        <v>1271</v>
      </c>
      <c r="H125" s="354">
        <v>10.78</v>
      </c>
      <c r="L125" s="351"/>
      <c r="M125" s="409"/>
      <c r="N125" s="410"/>
      <c r="O125" s="410"/>
      <c r="P125" s="410"/>
      <c r="Q125" s="410"/>
      <c r="R125" s="410"/>
      <c r="S125" s="410"/>
      <c r="T125" s="411"/>
      <c r="AT125" s="352" t="s">
        <v>171</v>
      </c>
      <c r="AU125" s="352" t="s">
        <v>90</v>
      </c>
      <c r="AV125" s="350" t="s">
        <v>90</v>
      </c>
      <c r="AW125" s="350" t="s">
        <v>42</v>
      </c>
      <c r="AX125" s="350" t="s">
        <v>82</v>
      </c>
      <c r="AY125" s="352" t="s">
        <v>163</v>
      </c>
    </row>
    <row r="126" spans="2:51" s="355" customFormat="1" ht="13.5">
      <c r="B126" s="356"/>
      <c r="D126" s="346" t="s">
        <v>171</v>
      </c>
      <c r="E126" s="357" t="s">
        <v>5</v>
      </c>
      <c r="F126" s="358" t="s">
        <v>179</v>
      </c>
      <c r="H126" s="359">
        <v>10.78</v>
      </c>
      <c r="L126" s="356"/>
      <c r="M126" s="412"/>
      <c r="N126" s="413"/>
      <c r="O126" s="413"/>
      <c r="P126" s="413"/>
      <c r="Q126" s="413"/>
      <c r="R126" s="413"/>
      <c r="S126" s="413"/>
      <c r="T126" s="414"/>
      <c r="AT126" s="357" t="s">
        <v>171</v>
      </c>
      <c r="AU126" s="357" t="s">
        <v>90</v>
      </c>
      <c r="AV126" s="355" t="s">
        <v>93</v>
      </c>
      <c r="AW126" s="355" t="s">
        <v>42</v>
      </c>
      <c r="AX126" s="355" t="s">
        <v>82</v>
      </c>
      <c r="AY126" s="357" t="s">
        <v>163</v>
      </c>
    </row>
    <row r="127" spans="2:51" s="360" customFormat="1" ht="13.5">
      <c r="B127" s="361"/>
      <c r="D127" s="362" t="s">
        <v>171</v>
      </c>
      <c r="E127" s="363" t="s">
        <v>5</v>
      </c>
      <c r="F127" s="364" t="s">
        <v>185</v>
      </c>
      <c r="H127" s="365">
        <v>10.78</v>
      </c>
      <c r="L127" s="361"/>
      <c r="M127" s="415"/>
      <c r="N127" s="416"/>
      <c r="O127" s="416"/>
      <c r="P127" s="416"/>
      <c r="Q127" s="416"/>
      <c r="R127" s="416"/>
      <c r="S127" s="416"/>
      <c r="T127" s="417"/>
      <c r="AT127" s="418" t="s">
        <v>171</v>
      </c>
      <c r="AU127" s="418" t="s">
        <v>90</v>
      </c>
      <c r="AV127" s="360" t="s">
        <v>96</v>
      </c>
      <c r="AW127" s="360" t="s">
        <v>42</v>
      </c>
      <c r="AX127" s="360" t="s">
        <v>44</v>
      </c>
      <c r="AY127" s="418" t="s">
        <v>163</v>
      </c>
    </row>
    <row r="128" spans="2:65" s="267" customFormat="1" ht="31.5" customHeight="1">
      <c r="B128" s="268"/>
      <c r="C128" s="338" t="s">
        <v>102</v>
      </c>
      <c r="D128" s="338" t="s">
        <v>165</v>
      </c>
      <c r="E128" s="339" t="s">
        <v>266</v>
      </c>
      <c r="F128" s="340" t="s">
        <v>267</v>
      </c>
      <c r="G128" s="341" t="s">
        <v>168</v>
      </c>
      <c r="H128" s="342">
        <v>1</v>
      </c>
      <c r="I128" s="107"/>
      <c r="J128" s="343">
        <f>ROUND(I128*H128,2)</f>
        <v>0</v>
      </c>
      <c r="K128" s="340" t="s">
        <v>169</v>
      </c>
      <c r="L128" s="268"/>
      <c r="M128" s="401" t="s">
        <v>5</v>
      </c>
      <c r="N128" s="402" t="s">
        <v>53</v>
      </c>
      <c r="O128" s="269"/>
      <c r="P128" s="403">
        <f>O128*H128</f>
        <v>0</v>
      </c>
      <c r="Q128" s="403">
        <v>0.54769</v>
      </c>
      <c r="R128" s="403">
        <f>Q128*H128</f>
        <v>0.54769</v>
      </c>
      <c r="S128" s="403">
        <v>0</v>
      </c>
      <c r="T128" s="404">
        <f>S128*H128</f>
        <v>0</v>
      </c>
      <c r="AR128" s="386" t="s">
        <v>96</v>
      </c>
      <c r="AT128" s="386" t="s">
        <v>165</v>
      </c>
      <c r="AU128" s="386" t="s">
        <v>90</v>
      </c>
      <c r="AY128" s="386" t="s">
        <v>163</v>
      </c>
      <c r="BE128" s="405">
        <f>IF(N128="základní",J128,0)</f>
        <v>0</v>
      </c>
      <c r="BF128" s="405">
        <f>IF(N128="snížená",J128,0)</f>
        <v>0</v>
      </c>
      <c r="BG128" s="405">
        <f>IF(N128="zákl. přenesená",J128,0)</f>
        <v>0</v>
      </c>
      <c r="BH128" s="405">
        <f>IF(N128="sníž. přenesená",J128,0)</f>
        <v>0</v>
      </c>
      <c r="BI128" s="405">
        <f>IF(N128="nulová",J128,0)</f>
        <v>0</v>
      </c>
      <c r="BJ128" s="386" t="s">
        <v>44</v>
      </c>
      <c r="BK128" s="405">
        <f>ROUND(I128*H128,2)</f>
        <v>0</v>
      </c>
      <c r="BL128" s="386" t="s">
        <v>96</v>
      </c>
      <c r="BM128" s="386" t="s">
        <v>1273</v>
      </c>
    </row>
    <row r="129" spans="2:47" s="267" customFormat="1" ht="108">
      <c r="B129" s="268"/>
      <c r="D129" s="346" t="s">
        <v>190</v>
      </c>
      <c r="F129" s="366" t="s">
        <v>250</v>
      </c>
      <c r="L129" s="268"/>
      <c r="M129" s="419"/>
      <c r="N129" s="269"/>
      <c r="O129" s="269"/>
      <c r="P129" s="269"/>
      <c r="Q129" s="269"/>
      <c r="R129" s="269"/>
      <c r="S129" s="269"/>
      <c r="T129" s="420"/>
      <c r="AT129" s="386" t="s">
        <v>190</v>
      </c>
      <c r="AU129" s="386" t="s">
        <v>90</v>
      </c>
    </row>
    <row r="130" spans="2:51" s="344" customFormat="1" ht="13.5">
      <c r="B130" s="345"/>
      <c r="D130" s="346" t="s">
        <v>171</v>
      </c>
      <c r="E130" s="347" t="s">
        <v>5</v>
      </c>
      <c r="F130" s="348" t="s">
        <v>172</v>
      </c>
      <c r="H130" s="349" t="s">
        <v>5</v>
      </c>
      <c r="L130" s="345"/>
      <c r="M130" s="406"/>
      <c r="N130" s="407"/>
      <c r="O130" s="407"/>
      <c r="P130" s="407"/>
      <c r="Q130" s="407"/>
      <c r="R130" s="407"/>
      <c r="S130" s="407"/>
      <c r="T130" s="408"/>
      <c r="AT130" s="349" t="s">
        <v>171</v>
      </c>
      <c r="AU130" s="349" t="s">
        <v>90</v>
      </c>
      <c r="AV130" s="344" t="s">
        <v>44</v>
      </c>
      <c r="AW130" s="344" t="s">
        <v>42</v>
      </c>
      <c r="AX130" s="344" t="s">
        <v>82</v>
      </c>
      <c r="AY130" s="349" t="s">
        <v>163</v>
      </c>
    </row>
    <row r="131" spans="2:51" s="344" customFormat="1" ht="13.5">
      <c r="B131" s="345"/>
      <c r="D131" s="346" t="s">
        <v>171</v>
      </c>
      <c r="E131" s="347" t="s">
        <v>5</v>
      </c>
      <c r="F131" s="348" t="s">
        <v>1274</v>
      </c>
      <c r="H131" s="349" t="s">
        <v>5</v>
      </c>
      <c r="L131" s="345"/>
      <c r="M131" s="406"/>
      <c r="N131" s="407"/>
      <c r="O131" s="407"/>
      <c r="P131" s="407"/>
      <c r="Q131" s="407"/>
      <c r="R131" s="407"/>
      <c r="S131" s="407"/>
      <c r="T131" s="408"/>
      <c r="AT131" s="349" t="s">
        <v>171</v>
      </c>
      <c r="AU131" s="349" t="s">
        <v>90</v>
      </c>
      <c r="AV131" s="344" t="s">
        <v>44</v>
      </c>
      <c r="AW131" s="344" t="s">
        <v>42</v>
      </c>
      <c r="AX131" s="344" t="s">
        <v>82</v>
      </c>
      <c r="AY131" s="349" t="s">
        <v>163</v>
      </c>
    </row>
    <row r="132" spans="2:51" s="350" customFormat="1" ht="13.5">
      <c r="B132" s="351"/>
      <c r="D132" s="346" t="s">
        <v>171</v>
      </c>
      <c r="E132" s="352" t="s">
        <v>5</v>
      </c>
      <c r="F132" s="353" t="s">
        <v>252</v>
      </c>
      <c r="H132" s="354">
        <v>1</v>
      </c>
      <c r="L132" s="351"/>
      <c r="M132" s="409"/>
      <c r="N132" s="410"/>
      <c r="O132" s="410"/>
      <c r="P132" s="410"/>
      <c r="Q132" s="410"/>
      <c r="R132" s="410"/>
      <c r="S132" s="410"/>
      <c r="T132" s="411"/>
      <c r="AT132" s="352" t="s">
        <v>171</v>
      </c>
      <c r="AU132" s="352" t="s">
        <v>90</v>
      </c>
      <c r="AV132" s="350" t="s">
        <v>90</v>
      </c>
      <c r="AW132" s="350" t="s">
        <v>42</v>
      </c>
      <c r="AX132" s="350" t="s">
        <v>82</v>
      </c>
      <c r="AY132" s="352" t="s">
        <v>163</v>
      </c>
    </row>
    <row r="133" spans="2:51" s="355" customFormat="1" ht="13.5">
      <c r="B133" s="356"/>
      <c r="D133" s="346" t="s">
        <v>171</v>
      </c>
      <c r="E133" s="357" t="s">
        <v>5</v>
      </c>
      <c r="F133" s="358" t="s">
        <v>179</v>
      </c>
      <c r="H133" s="359">
        <v>1</v>
      </c>
      <c r="L133" s="356"/>
      <c r="M133" s="412"/>
      <c r="N133" s="413"/>
      <c r="O133" s="413"/>
      <c r="P133" s="413"/>
      <c r="Q133" s="413"/>
      <c r="R133" s="413"/>
      <c r="S133" s="413"/>
      <c r="T133" s="414"/>
      <c r="AT133" s="357" t="s">
        <v>171</v>
      </c>
      <c r="AU133" s="357" t="s">
        <v>90</v>
      </c>
      <c r="AV133" s="355" t="s">
        <v>93</v>
      </c>
      <c r="AW133" s="355" t="s">
        <v>42</v>
      </c>
      <c r="AX133" s="355" t="s">
        <v>82</v>
      </c>
      <c r="AY133" s="357" t="s">
        <v>163</v>
      </c>
    </row>
    <row r="134" spans="2:51" s="360" customFormat="1" ht="13.5">
      <c r="B134" s="361"/>
      <c r="D134" s="362" t="s">
        <v>171</v>
      </c>
      <c r="E134" s="363" t="s">
        <v>5</v>
      </c>
      <c r="F134" s="364" t="s">
        <v>185</v>
      </c>
      <c r="H134" s="365">
        <v>1</v>
      </c>
      <c r="L134" s="361"/>
      <c r="M134" s="415"/>
      <c r="N134" s="416"/>
      <c r="O134" s="416"/>
      <c r="P134" s="416"/>
      <c r="Q134" s="416"/>
      <c r="R134" s="416"/>
      <c r="S134" s="416"/>
      <c r="T134" s="417"/>
      <c r="AT134" s="418" t="s">
        <v>171</v>
      </c>
      <c r="AU134" s="418" t="s">
        <v>90</v>
      </c>
      <c r="AV134" s="360" t="s">
        <v>96</v>
      </c>
      <c r="AW134" s="360" t="s">
        <v>42</v>
      </c>
      <c r="AX134" s="360" t="s">
        <v>44</v>
      </c>
      <c r="AY134" s="418" t="s">
        <v>163</v>
      </c>
    </row>
    <row r="135" spans="2:65" s="267" customFormat="1" ht="22.5" customHeight="1">
      <c r="B135" s="268"/>
      <c r="C135" s="367" t="s">
        <v>105</v>
      </c>
      <c r="D135" s="367" t="s">
        <v>256</v>
      </c>
      <c r="E135" s="368" t="s">
        <v>275</v>
      </c>
      <c r="F135" s="369" t="s">
        <v>276</v>
      </c>
      <c r="G135" s="370" t="s">
        <v>168</v>
      </c>
      <c r="H135" s="371">
        <v>1</v>
      </c>
      <c r="I135" s="137"/>
      <c r="J135" s="372">
        <f>ROUND(I135*H135,2)</f>
        <v>0</v>
      </c>
      <c r="K135" s="369" t="s">
        <v>169</v>
      </c>
      <c r="L135" s="421"/>
      <c r="M135" s="422" t="s">
        <v>5</v>
      </c>
      <c r="N135" s="423" t="s">
        <v>53</v>
      </c>
      <c r="O135" s="269"/>
      <c r="P135" s="403">
        <f>O135*H135</f>
        <v>0</v>
      </c>
      <c r="Q135" s="403">
        <v>0.02894</v>
      </c>
      <c r="R135" s="403">
        <f>Q135*H135</f>
        <v>0.02894</v>
      </c>
      <c r="S135" s="403">
        <v>0</v>
      </c>
      <c r="T135" s="404">
        <f>S135*H135</f>
        <v>0</v>
      </c>
      <c r="AR135" s="386" t="s">
        <v>108</v>
      </c>
      <c r="AT135" s="386" t="s">
        <v>256</v>
      </c>
      <c r="AU135" s="386" t="s">
        <v>90</v>
      </c>
      <c r="AY135" s="386" t="s">
        <v>163</v>
      </c>
      <c r="BE135" s="405">
        <f>IF(N135="základní",J135,0)</f>
        <v>0</v>
      </c>
      <c r="BF135" s="405">
        <f>IF(N135="snížená",J135,0)</f>
        <v>0</v>
      </c>
      <c r="BG135" s="405">
        <f>IF(N135="zákl. přenesená",J135,0)</f>
        <v>0</v>
      </c>
      <c r="BH135" s="405">
        <f>IF(N135="sníž. přenesená",J135,0)</f>
        <v>0</v>
      </c>
      <c r="BI135" s="405">
        <f>IF(N135="nulová",J135,0)</f>
        <v>0</v>
      </c>
      <c r="BJ135" s="386" t="s">
        <v>44</v>
      </c>
      <c r="BK135" s="405">
        <f>ROUND(I135*H135,2)</f>
        <v>0</v>
      </c>
      <c r="BL135" s="386" t="s">
        <v>96</v>
      </c>
      <c r="BM135" s="386" t="s">
        <v>1275</v>
      </c>
    </row>
    <row r="136" spans="2:63" s="330" customFormat="1" ht="29.85" customHeight="1">
      <c r="B136" s="331"/>
      <c r="D136" s="335" t="s">
        <v>81</v>
      </c>
      <c r="E136" s="336" t="s">
        <v>111</v>
      </c>
      <c r="F136" s="336" t="s">
        <v>282</v>
      </c>
      <c r="J136" s="337">
        <f>BK136</f>
        <v>0</v>
      </c>
      <c r="L136" s="331"/>
      <c r="M136" s="395"/>
      <c r="N136" s="396"/>
      <c r="O136" s="396"/>
      <c r="P136" s="397">
        <f>SUM(P137:P169)</f>
        <v>0</v>
      </c>
      <c r="Q136" s="396"/>
      <c r="R136" s="397">
        <f>SUM(R137:R169)</f>
        <v>9.659000000000002E-05</v>
      </c>
      <c r="S136" s="396"/>
      <c r="T136" s="398">
        <f>SUM(T137:T169)</f>
        <v>0.22448600000000002</v>
      </c>
      <c r="AR136" s="332" t="s">
        <v>44</v>
      </c>
      <c r="AT136" s="399" t="s">
        <v>81</v>
      </c>
      <c r="AU136" s="399" t="s">
        <v>44</v>
      </c>
      <c r="AY136" s="332" t="s">
        <v>163</v>
      </c>
      <c r="BK136" s="400">
        <f>SUM(BK137:BK169)</f>
        <v>0</v>
      </c>
    </row>
    <row r="137" spans="2:65" s="267" customFormat="1" ht="31.5" customHeight="1">
      <c r="B137" s="268"/>
      <c r="C137" s="338" t="s">
        <v>108</v>
      </c>
      <c r="D137" s="338" t="s">
        <v>165</v>
      </c>
      <c r="E137" s="339" t="s">
        <v>284</v>
      </c>
      <c r="F137" s="340" t="s">
        <v>285</v>
      </c>
      <c r="G137" s="341" t="s">
        <v>188</v>
      </c>
      <c r="H137" s="342">
        <v>2.857</v>
      </c>
      <c r="I137" s="107"/>
      <c r="J137" s="343">
        <f>ROUND(I137*H137,2)</f>
        <v>0</v>
      </c>
      <c r="K137" s="340" t="s">
        <v>169</v>
      </c>
      <c r="L137" s="268"/>
      <c r="M137" s="401" t="s">
        <v>5</v>
      </c>
      <c r="N137" s="402" t="s">
        <v>53</v>
      </c>
      <c r="O137" s="269"/>
      <c r="P137" s="403">
        <f>O137*H137</f>
        <v>0</v>
      </c>
      <c r="Q137" s="403">
        <v>1E-05</v>
      </c>
      <c r="R137" s="403">
        <f>Q137*H137</f>
        <v>2.8570000000000006E-05</v>
      </c>
      <c r="S137" s="403">
        <v>0</v>
      </c>
      <c r="T137" s="404">
        <f>S137*H137</f>
        <v>0</v>
      </c>
      <c r="AR137" s="386" t="s">
        <v>96</v>
      </c>
      <c r="AT137" s="386" t="s">
        <v>165</v>
      </c>
      <c r="AU137" s="386" t="s">
        <v>90</v>
      </c>
      <c r="AY137" s="386" t="s">
        <v>163</v>
      </c>
      <c r="BE137" s="405">
        <f>IF(N137="základní",J137,0)</f>
        <v>0</v>
      </c>
      <c r="BF137" s="405">
        <f>IF(N137="snížená",J137,0)</f>
        <v>0</v>
      </c>
      <c r="BG137" s="405">
        <f>IF(N137="zákl. přenesená",J137,0)</f>
        <v>0</v>
      </c>
      <c r="BH137" s="405">
        <f>IF(N137="sníž. přenesená",J137,0)</f>
        <v>0</v>
      </c>
      <c r="BI137" s="405">
        <f>IF(N137="nulová",J137,0)</f>
        <v>0</v>
      </c>
      <c r="BJ137" s="386" t="s">
        <v>44</v>
      </c>
      <c r="BK137" s="405">
        <f>ROUND(I137*H137,2)</f>
        <v>0</v>
      </c>
      <c r="BL137" s="386" t="s">
        <v>96</v>
      </c>
      <c r="BM137" s="386" t="s">
        <v>1276</v>
      </c>
    </row>
    <row r="138" spans="2:47" s="267" customFormat="1" ht="175.5">
      <c r="B138" s="268"/>
      <c r="D138" s="346" t="s">
        <v>190</v>
      </c>
      <c r="F138" s="366" t="s">
        <v>287</v>
      </c>
      <c r="L138" s="268"/>
      <c r="M138" s="419"/>
      <c r="N138" s="269"/>
      <c r="O138" s="269"/>
      <c r="P138" s="269"/>
      <c r="Q138" s="269"/>
      <c r="R138" s="269"/>
      <c r="S138" s="269"/>
      <c r="T138" s="420"/>
      <c r="AT138" s="386" t="s">
        <v>190</v>
      </c>
      <c r="AU138" s="386" t="s">
        <v>90</v>
      </c>
    </row>
    <row r="139" spans="2:51" s="344" customFormat="1" ht="13.5">
      <c r="B139" s="345"/>
      <c r="D139" s="346" t="s">
        <v>171</v>
      </c>
      <c r="E139" s="347" t="s">
        <v>5</v>
      </c>
      <c r="F139" s="348" t="s">
        <v>172</v>
      </c>
      <c r="H139" s="349" t="s">
        <v>5</v>
      </c>
      <c r="L139" s="345"/>
      <c r="M139" s="406"/>
      <c r="N139" s="407"/>
      <c r="O139" s="407"/>
      <c r="P139" s="407"/>
      <c r="Q139" s="407"/>
      <c r="R139" s="407"/>
      <c r="S139" s="407"/>
      <c r="T139" s="408"/>
      <c r="AT139" s="349" t="s">
        <v>171</v>
      </c>
      <c r="AU139" s="349" t="s">
        <v>90</v>
      </c>
      <c r="AV139" s="344" t="s">
        <v>44</v>
      </c>
      <c r="AW139" s="344" t="s">
        <v>42</v>
      </c>
      <c r="AX139" s="344" t="s">
        <v>82</v>
      </c>
      <c r="AY139" s="349" t="s">
        <v>163</v>
      </c>
    </row>
    <row r="140" spans="2:51" s="350" customFormat="1" ht="13.5">
      <c r="B140" s="351"/>
      <c r="D140" s="346" t="s">
        <v>171</v>
      </c>
      <c r="E140" s="352" t="s">
        <v>5</v>
      </c>
      <c r="F140" s="353" t="s">
        <v>1277</v>
      </c>
      <c r="H140" s="354">
        <v>2.857</v>
      </c>
      <c r="L140" s="351"/>
      <c r="M140" s="409"/>
      <c r="N140" s="410"/>
      <c r="O140" s="410"/>
      <c r="P140" s="410"/>
      <c r="Q140" s="410"/>
      <c r="R140" s="410"/>
      <c r="S140" s="410"/>
      <c r="T140" s="411"/>
      <c r="AT140" s="352" t="s">
        <v>171</v>
      </c>
      <c r="AU140" s="352" t="s">
        <v>90</v>
      </c>
      <c r="AV140" s="350" t="s">
        <v>90</v>
      </c>
      <c r="AW140" s="350" t="s">
        <v>42</v>
      </c>
      <c r="AX140" s="350" t="s">
        <v>82</v>
      </c>
      <c r="AY140" s="352" t="s">
        <v>163</v>
      </c>
    </row>
    <row r="141" spans="2:51" s="355" customFormat="1" ht="13.5">
      <c r="B141" s="356"/>
      <c r="D141" s="346" t="s">
        <v>171</v>
      </c>
      <c r="E141" s="357" t="s">
        <v>5</v>
      </c>
      <c r="F141" s="358" t="s">
        <v>179</v>
      </c>
      <c r="H141" s="359">
        <v>2.857</v>
      </c>
      <c r="L141" s="356"/>
      <c r="M141" s="412"/>
      <c r="N141" s="413"/>
      <c r="O141" s="413"/>
      <c r="P141" s="413"/>
      <c r="Q141" s="413"/>
      <c r="R141" s="413"/>
      <c r="S141" s="413"/>
      <c r="T141" s="414"/>
      <c r="AT141" s="357" t="s">
        <v>171</v>
      </c>
      <c r="AU141" s="357" t="s">
        <v>90</v>
      </c>
      <c r="AV141" s="355" t="s">
        <v>93</v>
      </c>
      <c r="AW141" s="355" t="s">
        <v>42</v>
      </c>
      <c r="AX141" s="355" t="s">
        <v>82</v>
      </c>
      <c r="AY141" s="357" t="s">
        <v>163</v>
      </c>
    </row>
    <row r="142" spans="2:51" s="360" customFormat="1" ht="13.5">
      <c r="B142" s="361"/>
      <c r="D142" s="362" t="s">
        <v>171</v>
      </c>
      <c r="E142" s="363" t="s">
        <v>5</v>
      </c>
      <c r="F142" s="364" t="s">
        <v>185</v>
      </c>
      <c r="H142" s="365">
        <v>2.857</v>
      </c>
      <c r="L142" s="361"/>
      <c r="M142" s="415"/>
      <c r="N142" s="416"/>
      <c r="O142" s="416"/>
      <c r="P142" s="416"/>
      <c r="Q142" s="416"/>
      <c r="R142" s="416"/>
      <c r="S142" s="416"/>
      <c r="T142" s="417"/>
      <c r="AT142" s="418" t="s">
        <v>171</v>
      </c>
      <c r="AU142" s="418" t="s">
        <v>90</v>
      </c>
      <c r="AV142" s="360" t="s">
        <v>96</v>
      </c>
      <c r="AW142" s="360" t="s">
        <v>42</v>
      </c>
      <c r="AX142" s="360" t="s">
        <v>44</v>
      </c>
      <c r="AY142" s="418" t="s">
        <v>163</v>
      </c>
    </row>
    <row r="143" spans="2:65" s="267" customFormat="1" ht="22.5" customHeight="1">
      <c r="B143" s="268"/>
      <c r="C143" s="338" t="s">
        <v>111</v>
      </c>
      <c r="D143" s="338" t="s">
        <v>165</v>
      </c>
      <c r="E143" s="339" t="s">
        <v>307</v>
      </c>
      <c r="F143" s="340" t="s">
        <v>308</v>
      </c>
      <c r="G143" s="341" t="s">
        <v>188</v>
      </c>
      <c r="H143" s="342">
        <v>1.401</v>
      </c>
      <c r="I143" s="107"/>
      <c r="J143" s="343">
        <f>ROUND(I143*H143,2)</f>
        <v>0</v>
      </c>
      <c r="K143" s="340" t="s">
        <v>169</v>
      </c>
      <c r="L143" s="268"/>
      <c r="M143" s="401" t="s">
        <v>5</v>
      </c>
      <c r="N143" s="402" t="s">
        <v>53</v>
      </c>
      <c r="O143" s="269"/>
      <c r="P143" s="403">
        <f>O143*H143</f>
        <v>0</v>
      </c>
      <c r="Q143" s="403">
        <v>2E-05</v>
      </c>
      <c r="R143" s="403">
        <f>Q143*H143</f>
        <v>2.8020000000000003E-05</v>
      </c>
      <c r="S143" s="403">
        <v>0</v>
      </c>
      <c r="T143" s="404">
        <f>S143*H143</f>
        <v>0</v>
      </c>
      <c r="AR143" s="386" t="s">
        <v>96</v>
      </c>
      <c r="AT143" s="386" t="s">
        <v>165</v>
      </c>
      <c r="AU143" s="386" t="s">
        <v>90</v>
      </c>
      <c r="AY143" s="386" t="s">
        <v>163</v>
      </c>
      <c r="BE143" s="405">
        <f>IF(N143="základní",J143,0)</f>
        <v>0</v>
      </c>
      <c r="BF143" s="405">
        <f>IF(N143="snížená",J143,0)</f>
        <v>0</v>
      </c>
      <c r="BG143" s="405">
        <f>IF(N143="zákl. přenesená",J143,0)</f>
        <v>0</v>
      </c>
      <c r="BH143" s="405">
        <f>IF(N143="sníž. přenesená",J143,0)</f>
        <v>0</v>
      </c>
      <c r="BI143" s="405">
        <f>IF(N143="nulová",J143,0)</f>
        <v>0</v>
      </c>
      <c r="BJ143" s="386" t="s">
        <v>44</v>
      </c>
      <c r="BK143" s="405">
        <f>ROUND(I143*H143,2)</f>
        <v>0</v>
      </c>
      <c r="BL143" s="386" t="s">
        <v>96</v>
      </c>
      <c r="BM143" s="386" t="s">
        <v>1278</v>
      </c>
    </row>
    <row r="144" spans="2:47" s="267" customFormat="1" ht="175.5">
      <c r="B144" s="268"/>
      <c r="D144" s="346" t="s">
        <v>190</v>
      </c>
      <c r="F144" s="366" t="s">
        <v>287</v>
      </c>
      <c r="L144" s="268"/>
      <c r="M144" s="419"/>
      <c r="N144" s="269"/>
      <c r="O144" s="269"/>
      <c r="P144" s="269"/>
      <c r="Q144" s="269"/>
      <c r="R144" s="269"/>
      <c r="S144" s="269"/>
      <c r="T144" s="420"/>
      <c r="AT144" s="386" t="s">
        <v>190</v>
      </c>
      <c r="AU144" s="386" t="s">
        <v>90</v>
      </c>
    </row>
    <row r="145" spans="2:51" s="344" customFormat="1" ht="13.5">
      <c r="B145" s="345"/>
      <c r="D145" s="346" t="s">
        <v>171</v>
      </c>
      <c r="E145" s="347" t="s">
        <v>5</v>
      </c>
      <c r="F145" s="348" t="s">
        <v>172</v>
      </c>
      <c r="H145" s="349" t="s">
        <v>5</v>
      </c>
      <c r="L145" s="345"/>
      <c r="M145" s="406"/>
      <c r="N145" s="407"/>
      <c r="O145" s="407"/>
      <c r="P145" s="407"/>
      <c r="Q145" s="407"/>
      <c r="R145" s="407"/>
      <c r="S145" s="407"/>
      <c r="T145" s="408"/>
      <c r="AT145" s="349" t="s">
        <v>171</v>
      </c>
      <c r="AU145" s="349" t="s">
        <v>90</v>
      </c>
      <c r="AV145" s="344" t="s">
        <v>44</v>
      </c>
      <c r="AW145" s="344" t="s">
        <v>42</v>
      </c>
      <c r="AX145" s="344" t="s">
        <v>82</v>
      </c>
      <c r="AY145" s="349" t="s">
        <v>163</v>
      </c>
    </row>
    <row r="146" spans="2:51" s="344" customFormat="1" ht="13.5">
      <c r="B146" s="345"/>
      <c r="D146" s="346" t="s">
        <v>171</v>
      </c>
      <c r="E146" s="347" t="s">
        <v>5</v>
      </c>
      <c r="F146" s="348" t="s">
        <v>310</v>
      </c>
      <c r="H146" s="349" t="s">
        <v>5</v>
      </c>
      <c r="L146" s="345"/>
      <c r="M146" s="406"/>
      <c r="N146" s="407"/>
      <c r="O146" s="407"/>
      <c r="P146" s="407"/>
      <c r="Q146" s="407"/>
      <c r="R146" s="407"/>
      <c r="S146" s="407"/>
      <c r="T146" s="408"/>
      <c r="AT146" s="349" t="s">
        <v>171</v>
      </c>
      <c r="AU146" s="349" t="s">
        <v>90</v>
      </c>
      <c r="AV146" s="344" t="s">
        <v>44</v>
      </c>
      <c r="AW146" s="344" t="s">
        <v>42</v>
      </c>
      <c r="AX146" s="344" t="s">
        <v>82</v>
      </c>
      <c r="AY146" s="349" t="s">
        <v>163</v>
      </c>
    </row>
    <row r="147" spans="2:51" s="350" customFormat="1" ht="13.5">
      <c r="B147" s="351"/>
      <c r="D147" s="346" t="s">
        <v>171</v>
      </c>
      <c r="E147" s="352" t="s">
        <v>5</v>
      </c>
      <c r="F147" s="353" t="s">
        <v>1279</v>
      </c>
      <c r="H147" s="354">
        <v>1.401</v>
      </c>
      <c r="L147" s="351"/>
      <c r="M147" s="409"/>
      <c r="N147" s="410"/>
      <c r="O147" s="410"/>
      <c r="P147" s="410"/>
      <c r="Q147" s="410"/>
      <c r="R147" s="410"/>
      <c r="S147" s="410"/>
      <c r="T147" s="411"/>
      <c r="AT147" s="352" t="s">
        <v>171</v>
      </c>
      <c r="AU147" s="352" t="s">
        <v>90</v>
      </c>
      <c r="AV147" s="350" t="s">
        <v>90</v>
      </c>
      <c r="AW147" s="350" t="s">
        <v>42</v>
      </c>
      <c r="AX147" s="350" t="s">
        <v>82</v>
      </c>
      <c r="AY147" s="352" t="s">
        <v>163</v>
      </c>
    </row>
    <row r="148" spans="2:51" s="355" customFormat="1" ht="13.5">
      <c r="B148" s="356"/>
      <c r="D148" s="346" t="s">
        <v>171</v>
      </c>
      <c r="E148" s="357" t="s">
        <v>5</v>
      </c>
      <c r="F148" s="358" t="s">
        <v>179</v>
      </c>
      <c r="H148" s="359">
        <v>1.401</v>
      </c>
      <c r="L148" s="356"/>
      <c r="M148" s="412"/>
      <c r="N148" s="413"/>
      <c r="O148" s="413"/>
      <c r="P148" s="413"/>
      <c r="Q148" s="413"/>
      <c r="R148" s="413"/>
      <c r="S148" s="413"/>
      <c r="T148" s="414"/>
      <c r="AT148" s="357" t="s">
        <v>171</v>
      </c>
      <c r="AU148" s="357" t="s">
        <v>90</v>
      </c>
      <c r="AV148" s="355" t="s">
        <v>93</v>
      </c>
      <c r="AW148" s="355" t="s">
        <v>42</v>
      </c>
      <c r="AX148" s="355" t="s">
        <v>82</v>
      </c>
      <c r="AY148" s="357" t="s">
        <v>163</v>
      </c>
    </row>
    <row r="149" spans="2:51" s="360" customFormat="1" ht="13.5">
      <c r="B149" s="361"/>
      <c r="D149" s="362" t="s">
        <v>171</v>
      </c>
      <c r="E149" s="363" t="s">
        <v>5</v>
      </c>
      <c r="F149" s="364" t="s">
        <v>185</v>
      </c>
      <c r="H149" s="365">
        <v>1.401</v>
      </c>
      <c r="L149" s="361"/>
      <c r="M149" s="415"/>
      <c r="N149" s="416"/>
      <c r="O149" s="416"/>
      <c r="P149" s="416"/>
      <c r="Q149" s="416"/>
      <c r="R149" s="416"/>
      <c r="S149" s="416"/>
      <c r="T149" s="417"/>
      <c r="AT149" s="418" t="s">
        <v>171</v>
      </c>
      <c r="AU149" s="418" t="s">
        <v>90</v>
      </c>
      <c r="AV149" s="360" t="s">
        <v>96</v>
      </c>
      <c r="AW149" s="360" t="s">
        <v>42</v>
      </c>
      <c r="AX149" s="360" t="s">
        <v>44</v>
      </c>
      <c r="AY149" s="418" t="s">
        <v>163</v>
      </c>
    </row>
    <row r="150" spans="2:65" s="267" customFormat="1" ht="22.5" customHeight="1">
      <c r="B150" s="268"/>
      <c r="C150" s="338" t="s">
        <v>114</v>
      </c>
      <c r="D150" s="338" t="s">
        <v>165</v>
      </c>
      <c r="E150" s="339" t="s">
        <v>329</v>
      </c>
      <c r="F150" s="340" t="s">
        <v>330</v>
      </c>
      <c r="G150" s="341" t="s">
        <v>188</v>
      </c>
      <c r="H150" s="342">
        <v>4</v>
      </c>
      <c r="I150" s="107"/>
      <c r="J150" s="343">
        <f>ROUND(I150*H150,2)</f>
        <v>0</v>
      </c>
      <c r="K150" s="340" t="s">
        <v>169</v>
      </c>
      <c r="L150" s="268"/>
      <c r="M150" s="401" t="s">
        <v>5</v>
      </c>
      <c r="N150" s="402" t="s">
        <v>53</v>
      </c>
      <c r="O150" s="269"/>
      <c r="P150" s="403">
        <f>O150*H150</f>
        <v>0</v>
      </c>
      <c r="Q150" s="403">
        <v>1E-05</v>
      </c>
      <c r="R150" s="403">
        <f>Q150*H150</f>
        <v>4E-05</v>
      </c>
      <c r="S150" s="403">
        <v>0</v>
      </c>
      <c r="T150" s="404">
        <f>S150*H150</f>
        <v>0</v>
      </c>
      <c r="AR150" s="386" t="s">
        <v>96</v>
      </c>
      <c r="AT150" s="386" t="s">
        <v>165</v>
      </c>
      <c r="AU150" s="386" t="s">
        <v>90</v>
      </c>
      <c r="AY150" s="386" t="s">
        <v>163</v>
      </c>
      <c r="BE150" s="405">
        <f>IF(N150="základní",J150,0)</f>
        <v>0</v>
      </c>
      <c r="BF150" s="405">
        <f>IF(N150="snížená",J150,0)</f>
        <v>0</v>
      </c>
      <c r="BG150" s="405">
        <f>IF(N150="zákl. přenesená",J150,0)</f>
        <v>0</v>
      </c>
      <c r="BH150" s="405">
        <f>IF(N150="sníž. přenesená",J150,0)</f>
        <v>0</v>
      </c>
      <c r="BI150" s="405">
        <f>IF(N150="nulová",J150,0)</f>
        <v>0</v>
      </c>
      <c r="BJ150" s="386" t="s">
        <v>44</v>
      </c>
      <c r="BK150" s="405">
        <f>ROUND(I150*H150,2)</f>
        <v>0</v>
      </c>
      <c r="BL150" s="386" t="s">
        <v>96</v>
      </c>
      <c r="BM150" s="386" t="s">
        <v>1280</v>
      </c>
    </row>
    <row r="151" spans="2:47" s="267" customFormat="1" ht="175.5">
      <c r="B151" s="268"/>
      <c r="D151" s="346" t="s">
        <v>190</v>
      </c>
      <c r="F151" s="366" t="s">
        <v>287</v>
      </c>
      <c r="L151" s="268"/>
      <c r="M151" s="419"/>
      <c r="N151" s="269"/>
      <c r="O151" s="269"/>
      <c r="P151" s="269"/>
      <c r="Q151" s="269"/>
      <c r="R151" s="269"/>
      <c r="S151" s="269"/>
      <c r="T151" s="420"/>
      <c r="AT151" s="386" t="s">
        <v>190</v>
      </c>
      <c r="AU151" s="386" t="s">
        <v>90</v>
      </c>
    </row>
    <row r="152" spans="2:51" s="344" customFormat="1" ht="13.5">
      <c r="B152" s="345"/>
      <c r="D152" s="346" t="s">
        <v>171</v>
      </c>
      <c r="E152" s="347" t="s">
        <v>5</v>
      </c>
      <c r="F152" s="348" t="s">
        <v>172</v>
      </c>
      <c r="H152" s="349" t="s">
        <v>5</v>
      </c>
      <c r="L152" s="345"/>
      <c r="M152" s="406"/>
      <c r="N152" s="407"/>
      <c r="O152" s="407"/>
      <c r="P152" s="407"/>
      <c r="Q152" s="407"/>
      <c r="R152" s="407"/>
      <c r="S152" s="407"/>
      <c r="T152" s="408"/>
      <c r="AT152" s="349" t="s">
        <v>171</v>
      </c>
      <c r="AU152" s="349" t="s">
        <v>90</v>
      </c>
      <c r="AV152" s="344" t="s">
        <v>44</v>
      </c>
      <c r="AW152" s="344" t="s">
        <v>42</v>
      </c>
      <c r="AX152" s="344" t="s">
        <v>82</v>
      </c>
      <c r="AY152" s="349" t="s">
        <v>163</v>
      </c>
    </row>
    <row r="153" spans="2:51" s="344" customFormat="1" ht="13.5">
      <c r="B153" s="345"/>
      <c r="D153" s="346" t="s">
        <v>171</v>
      </c>
      <c r="E153" s="347" t="s">
        <v>5</v>
      </c>
      <c r="F153" s="348" t="s">
        <v>332</v>
      </c>
      <c r="H153" s="349" t="s">
        <v>5</v>
      </c>
      <c r="L153" s="345"/>
      <c r="M153" s="406"/>
      <c r="N153" s="407"/>
      <c r="O153" s="407"/>
      <c r="P153" s="407"/>
      <c r="Q153" s="407"/>
      <c r="R153" s="407"/>
      <c r="S153" s="407"/>
      <c r="T153" s="408"/>
      <c r="AT153" s="349" t="s">
        <v>171</v>
      </c>
      <c r="AU153" s="349" t="s">
        <v>90</v>
      </c>
      <c r="AV153" s="344" t="s">
        <v>44</v>
      </c>
      <c r="AW153" s="344" t="s">
        <v>42</v>
      </c>
      <c r="AX153" s="344" t="s">
        <v>82</v>
      </c>
      <c r="AY153" s="349" t="s">
        <v>163</v>
      </c>
    </row>
    <row r="154" spans="2:51" s="344" customFormat="1" ht="13.5">
      <c r="B154" s="345"/>
      <c r="D154" s="346" t="s">
        <v>171</v>
      </c>
      <c r="E154" s="347" t="s">
        <v>5</v>
      </c>
      <c r="F154" s="348" t="s">
        <v>1274</v>
      </c>
      <c r="H154" s="349" t="s">
        <v>5</v>
      </c>
      <c r="L154" s="345"/>
      <c r="M154" s="406"/>
      <c r="N154" s="407"/>
      <c r="O154" s="407"/>
      <c r="P154" s="407"/>
      <c r="Q154" s="407"/>
      <c r="R154" s="407"/>
      <c r="S154" s="407"/>
      <c r="T154" s="408"/>
      <c r="AT154" s="349" t="s">
        <v>171</v>
      </c>
      <c r="AU154" s="349" t="s">
        <v>90</v>
      </c>
      <c r="AV154" s="344" t="s">
        <v>44</v>
      </c>
      <c r="AW154" s="344" t="s">
        <v>42</v>
      </c>
      <c r="AX154" s="344" t="s">
        <v>82</v>
      </c>
      <c r="AY154" s="349" t="s">
        <v>163</v>
      </c>
    </row>
    <row r="155" spans="2:51" s="350" customFormat="1" ht="13.5">
      <c r="B155" s="351"/>
      <c r="D155" s="346" t="s">
        <v>171</v>
      </c>
      <c r="E155" s="352" t="s">
        <v>5</v>
      </c>
      <c r="F155" s="353" t="s">
        <v>218</v>
      </c>
      <c r="H155" s="354">
        <v>4</v>
      </c>
      <c r="L155" s="351"/>
      <c r="M155" s="409"/>
      <c r="N155" s="410"/>
      <c r="O155" s="410"/>
      <c r="P155" s="410"/>
      <c r="Q155" s="410"/>
      <c r="R155" s="410"/>
      <c r="S155" s="410"/>
      <c r="T155" s="411"/>
      <c r="AT155" s="352" t="s">
        <v>171</v>
      </c>
      <c r="AU155" s="352" t="s">
        <v>90</v>
      </c>
      <c r="AV155" s="350" t="s">
        <v>90</v>
      </c>
      <c r="AW155" s="350" t="s">
        <v>42</v>
      </c>
      <c r="AX155" s="350" t="s">
        <v>82</v>
      </c>
      <c r="AY155" s="352" t="s">
        <v>163</v>
      </c>
    </row>
    <row r="156" spans="2:51" s="355" customFormat="1" ht="13.5">
      <c r="B156" s="356"/>
      <c r="D156" s="346" t="s">
        <v>171</v>
      </c>
      <c r="E156" s="357" t="s">
        <v>5</v>
      </c>
      <c r="F156" s="358" t="s">
        <v>179</v>
      </c>
      <c r="H156" s="359">
        <v>4</v>
      </c>
      <c r="L156" s="356"/>
      <c r="M156" s="412"/>
      <c r="N156" s="413"/>
      <c r="O156" s="413"/>
      <c r="P156" s="413"/>
      <c r="Q156" s="413"/>
      <c r="R156" s="413"/>
      <c r="S156" s="413"/>
      <c r="T156" s="414"/>
      <c r="AT156" s="357" t="s">
        <v>171</v>
      </c>
      <c r="AU156" s="357" t="s">
        <v>90</v>
      </c>
      <c r="AV156" s="355" t="s">
        <v>93</v>
      </c>
      <c r="AW156" s="355" t="s">
        <v>42</v>
      </c>
      <c r="AX156" s="355" t="s">
        <v>82</v>
      </c>
      <c r="AY156" s="357" t="s">
        <v>163</v>
      </c>
    </row>
    <row r="157" spans="2:51" s="360" customFormat="1" ht="13.5">
      <c r="B157" s="361"/>
      <c r="D157" s="362" t="s">
        <v>171</v>
      </c>
      <c r="E157" s="363" t="s">
        <v>5</v>
      </c>
      <c r="F157" s="364" t="s">
        <v>185</v>
      </c>
      <c r="H157" s="365">
        <v>4</v>
      </c>
      <c r="L157" s="361"/>
      <c r="M157" s="415"/>
      <c r="N157" s="416"/>
      <c r="O157" s="416"/>
      <c r="P157" s="416"/>
      <c r="Q157" s="416"/>
      <c r="R157" s="416"/>
      <c r="S157" s="416"/>
      <c r="T157" s="417"/>
      <c r="AT157" s="418" t="s">
        <v>171</v>
      </c>
      <c r="AU157" s="418" t="s">
        <v>90</v>
      </c>
      <c r="AV157" s="360" t="s">
        <v>96</v>
      </c>
      <c r="AW157" s="360" t="s">
        <v>42</v>
      </c>
      <c r="AX157" s="360" t="s">
        <v>44</v>
      </c>
      <c r="AY157" s="418" t="s">
        <v>163</v>
      </c>
    </row>
    <row r="158" spans="2:65" s="267" customFormat="1" ht="31.5" customHeight="1">
      <c r="B158" s="268"/>
      <c r="C158" s="338" t="s">
        <v>117</v>
      </c>
      <c r="D158" s="338" t="s">
        <v>165</v>
      </c>
      <c r="E158" s="339" t="s">
        <v>334</v>
      </c>
      <c r="F158" s="340" t="s">
        <v>335</v>
      </c>
      <c r="G158" s="341" t="s">
        <v>188</v>
      </c>
      <c r="H158" s="342">
        <v>0.809</v>
      </c>
      <c r="I158" s="107"/>
      <c r="J158" s="343">
        <f>ROUND(I158*H158,2)</f>
        <v>0</v>
      </c>
      <c r="K158" s="340" t="s">
        <v>169</v>
      </c>
      <c r="L158" s="268"/>
      <c r="M158" s="401" t="s">
        <v>5</v>
      </c>
      <c r="N158" s="402" t="s">
        <v>53</v>
      </c>
      <c r="O158" s="269"/>
      <c r="P158" s="403">
        <f>O158*H158</f>
        <v>0</v>
      </c>
      <c r="Q158" s="403">
        <v>0</v>
      </c>
      <c r="R158" s="403">
        <f>Q158*H158</f>
        <v>0</v>
      </c>
      <c r="S158" s="403">
        <v>0.055</v>
      </c>
      <c r="T158" s="404">
        <f>S158*H158</f>
        <v>0.044495</v>
      </c>
      <c r="AR158" s="386" t="s">
        <v>96</v>
      </c>
      <c r="AT158" s="386" t="s">
        <v>165</v>
      </c>
      <c r="AU158" s="386" t="s">
        <v>90</v>
      </c>
      <c r="AY158" s="386" t="s">
        <v>163</v>
      </c>
      <c r="BE158" s="405">
        <f>IF(N158="základní",J158,0)</f>
        <v>0</v>
      </c>
      <c r="BF158" s="405">
        <f>IF(N158="snížená",J158,0)</f>
        <v>0</v>
      </c>
      <c r="BG158" s="405">
        <f>IF(N158="zákl. přenesená",J158,0)</f>
        <v>0</v>
      </c>
      <c r="BH158" s="405">
        <f>IF(N158="sníž. přenesená",J158,0)</f>
        <v>0</v>
      </c>
      <c r="BI158" s="405">
        <f>IF(N158="nulová",J158,0)</f>
        <v>0</v>
      </c>
      <c r="BJ158" s="386" t="s">
        <v>44</v>
      </c>
      <c r="BK158" s="405">
        <f>ROUND(I158*H158,2)</f>
        <v>0</v>
      </c>
      <c r="BL158" s="386" t="s">
        <v>96</v>
      </c>
      <c r="BM158" s="386" t="s">
        <v>1281</v>
      </c>
    </row>
    <row r="159" spans="2:51" s="344" customFormat="1" ht="13.5">
      <c r="B159" s="345"/>
      <c r="D159" s="346" t="s">
        <v>171</v>
      </c>
      <c r="E159" s="347" t="s">
        <v>5</v>
      </c>
      <c r="F159" s="348" t="s">
        <v>172</v>
      </c>
      <c r="H159" s="349" t="s">
        <v>5</v>
      </c>
      <c r="L159" s="345"/>
      <c r="M159" s="406"/>
      <c r="N159" s="407"/>
      <c r="O159" s="407"/>
      <c r="P159" s="407"/>
      <c r="Q159" s="407"/>
      <c r="R159" s="407"/>
      <c r="S159" s="407"/>
      <c r="T159" s="408"/>
      <c r="AT159" s="349" t="s">
        <v>171</v>
      </c>
      <c r="AU159" s="349" t="s">
        <v>90</v>
      </c>
      <c r="AV159" s="344" t="s">
        <v>44</v>
      </c>
      <c r="AW159" s="344" t="s">
        <v>42</v>
      </c>
      <c r="AX159" s="344" t="s">
        <v>82</v>
      </c>
      <c r="AY159" s="349" t="s">
        <v>163</v>
      </c>
    </row>
    <row r="160" spans="2:51" s="344" customFormat="1" ht="13.5">
      <c r="B160" s="345"/>
      <c r="D160" s="346" t="s">
        <v>171</v>
      </c>
      <c r="E160" s="347" t="s">
        <v>5</v>
      </c>
      <c r="F160" s="348" t="s">
        <v>192</v>
      </c>
      <c r="H160" s="349" t="s">
        <v>5</v>
      </c>
      <c r="L160" s="345"/>
      <c r="M160" s="406"/>
      <c r="N160" s="407"/>
      <c r="O160" s="407"/>
      <c r="P160" s="407"/>
      <c r="Q160" s="407"/>
      <c r="R160" s="407"/>
      <c r="S160" s="407"/>
      <c r="T160" s="408"/>
      <c r="AT160" s="349" t="s">
        <v>171</v>
      </c>
      <c r="AU160" s="349" t="s">
        <v>90</v>
      </c>
      <c r="AV160" s="344" t="s">
        <v>44</v>
      </c>
      <c r="AW160" s="344" t="s">
        <v>42</v>
      </c>
      <c r="AX160" s="344" t="s">
        <v>82</v>
      </c>
      <c r="AY160" s="349" t="s">
        <v>163</v>
      </c>
    </row>
    <row r="161" spans="2:51" s="350" customFormat="1" ht="13.5">
      <c r="B161" s="351"/>
      <c r="D161" s="346" t="s">
        <v>171</v>
      </c>
      <c r="E161" s="352" t="s">
        <v>5</v>
      </c>
      <c r="F161" s="353" t="s">
        <v>1267</v>
      </c>
      <c r="H161" s="354">
        <v>0.809</v>
      </c>
      <c r="L161" s="351"/>
      <c r="M161" s="409"/>
      <c r="N161" s="410"/>
      <c r="O161" s="410"/>
      <c r="P161" s="410"/>
      <c r="Q161" s="410"/>
      <c r="R161" s="410"/>
      <c r="S161" s="410"/>
      <c r="T161" s="411"/>
      <c r="AT161" s="352" t="s">
        <v>171</v>
      </c>
      <c r="AU161" s="352" t="s">
        <v>90</v>
      </c>
      <c r="AV161" s="350" t="s">
        <v>90</v>
      </c>
      <c r="AW161" s="350" t="s">
        <v>42</v>
      </c>
      <c r="AX161" s="350" t="s">
        <v>82</v>
      </c>
      <c r="AY161" s="352" t="s">
        <v>163</v>
      </c>
    </row>
    <row r="162" spans="2:51" s="355" customFormat="1" ht="13.5">
      <c r="B162" s="356"/>
      <c r="D162" s="346" t="s">
        <v>171</v>
      </c>
      <c r="E162" s="357" t="s">
        <v>5</v>
      </c>
      <c r="F162" s="358" t="s">
        <v>179</v>
      </c>
      <c r="H162" s="359">
        <v>0.809</v>
      </c>
      <c r="L162" s="356"/>
      <c r="M162" s="412"/>
      <c r="N162" s="413"/>
      <c r="O162" s="413"/>
      <c r="P162" s="413"/>
      <c r="Q162" s="413"/>
      <c r="R162" s="413"/>
      <c r="S162" s="413"/>
      <c r="T162" s="414"/>
      <c r="AT162" s="357" t="s">
        <v>171</v>
      </c>
      <c r="AU162" s="357" t="s">
        <v>90</v>
      </c>
      <c r="AV162" s="355" t="s">
        <v>93</v>
      </c>
      <c r="AW162" s="355" t="s">
        <v>42</v>
      </c>
      <c r="AX162" s="355" t="s">
        <v>82</v>
      </c>
      <c r="AY162" s="357" t="s">
        <v>163</v>
      </c>
    </row>
    <row r="163" spans="2:51" s="360" customFormat="1" ht="13.5">
      <c r="B163" s="361"/>
      <c r="D163" s="362" t="s">
        <v>171</v>
      </c>
      <c r="E163" s="363" t="s">
        <v>5</v>
      </c>
      <c r="F163" s="364" t="s">
        <v>185</v>
      </c>
      <c r="H163" s="365">
        <v>0.809</v>
      </c>
      <c r="L163" s="361"/>
      <c r="M163" s="415"/>
      <c r="N163" s="416"/>
      <c r="O163" s="416"/>
      <c r="P163" s="416"/>
      <c r="Q163" s="416"/>
      <c r="R163" s="416"/>
      <c r="S163" s="416"/>
      <c r="T163" s="417"/>
      <c r="AT163" s="418" t="s">
        <v>171</v>
      </c>
      <c r="AU163" s="418" t="s">
        <v>90</v>
      </c>
      <c r="AV163" s="360" t="s">
        <v>96</v>
      </c>
      <c r="AW163" s="360" t="s">
        <v>42</v>
      </c>
      <c r="AX163" s="360" t="s">
        <v>44</v>
      </c>
      <c r="AY163" s="418" t="s">
        <v>163</v>
      </c>
    </row>
    <row r="164" spans="2:65" s="267" customFormat="1" ht="31.5" customHeight="1">
      <c r="B164" s="268"/>
      <c r="C164" s="338" t="s">
        <v>278</v>
      </c>
      <c r="D164" s="338" t="s">
        <v>165</v>
      </c>
      <c r="E164" s="339" t="s">
        <v>346</v>
      </c>
      <c r="F164" s="340" t="s">
        <v>347</v>
      </c>
      <c r="G164" s="341" t="s">
        <v>188</v>
      </c>
      <c r="H164" s="342">
        <v>2.857</v>
      </c>
      <c r="I164" s="107"/>
      <c r="J164" s="343">
        <f>ROUND(I164*H164,2)</f>
        <v>0</v>
      </c>
      <c r="K164" s="340" t="s">
        <v>169</v>
      </c>
      <c r="L164" s="268"/>
      <c r="M164" s="401" t="s">
        <v>5</v>
      </c>
      <c r="N164" s="402" t="s">
        <v>53</v>
      </c>
      <c r="O164" s="269"/>
      <c r="P164" s="403">
        <f>O164*H164</f>
        <v>0</v>
      </c>
      <c r="Q164" s="403">
        <v>0</v>
      </c>
      <c r="R164" s="403">
        <f>Q164*H164</f>
        <v>0</v>
      </c>
      <c r="S164" s="403">
        <v>0.063</v>
      </c>
      <c r="T164" s="404">
        <f>S164*H164</f>
        <v>0.179991</v>
      </c>
      <c r="AR164" s="386" t="s">
        <v>96</v>
      </c>
      <c r="AT164" s="386" t="s">
        <v>165</v>
      </c>
      <c r="AU164" s="386" t="s">
        <v>90</v>
      </c>
      <c r="AY164" s="386" t="s">
        <v>163</v>
      </c>
      <c r="BE164" s="405">
        <f>IF(N164="základní",J164,0)</f>
        <v>0</v>
      </c>
      <c r="BF164" s="405">
        <f>IF(N164="snížená",J164,0)</f>
        <v>0</v>
      </c>
      <c r="BG164" s="405">
        <f>IF(N164="zákl. přenesená",J164,0)</f>
        <v>0</v>
      </c>
      <c r="BH164" s="405">
        <f>IF(N164="sníž. přenesená",J164,0)</f>
        <v>0</v>
      </c>
      <c r="BI164" s="405">
        <f>IF(N164="nulová",J164,0)</f>
        <v>0</v>
      </c>
      <c r="BJ164" s="386" t="s">
        <v>44</v>
      </c>
      <c r="BK164" s="405">
        <f>ROUND(I164*H164,2)</f>
        <v>0</v>
      </c>
      <c r="BL164" s="386" t="s">
        <v>96</v>
      </c>
      <c r="BM164" s="386" t="s">
        <v>1282</v>
      </c>
    </row>
    <row r="165" spans="2:47" s="267" customFormat="1" ht="40.5">
      <c r="B165" s="268"/>
      <c r="D165" s="346" t="s">
        <v>190</v>
      </c>
      <c r="F165" s="366" t="s">
        <v>341</v>
      </c>
      <c r="L165" s="268"/>
      <c r="M165" s="419"/>
      <c r="N165" s="269"/>
      <c r="O165" s="269"/>
      <c r="P165" s="269"/>
      <c r="Q165" s="269"/>
      <c r="R165" s="269"/>
      <c r="S165" s="269"/>
      <c r="T165" s="420"/>
      <c r="AT165" s="386" t="s">
        <v>190</v>
      </c>
      <c r="AU165" s="386" t="s">
        <v>90</v>
      </c>
    </row>
    <row r="166" spans="2:51" s="344" customFormat="1" ht="13.5">
      <c r="B166" s="345"/>
      <c r="D166" s="346" t="s">
        <v>171</v>
      </c>
      <c r="E166" s="347" t="s">
        <v>5</v>
      </c>
      <c r="F166" s="348" t="s">
        <v>172</v>
      </c>
      <c r="H166" s="349" t="s">
        <v>5</v>
      </c>
      <c r="L166" s="345"/>
      <c r="M166" s="406"/>
      <c r="N166" s="407"/>
      <c r="O166" s="407"/>
      <c r="P166" s="407"/>
      <c r="Q166" s="407"/>
      <c r="R166" s="407"/>
      <c r="S166" s="407"/>
      <c r="T166" s="408"/>
      <c r="AT166" s="349" t="s">
        <v>171</v>
      </c>
      <c r="AU166" s="349" t="s">
        <v>90</v>
      </c>
      <c r="AV166" s="344" t="s">
        <v>44</v>
      </c>
      <c r="AW166" s="344" t="s">
        <v>42</v>
      </c>
      <c r="AX166" s="344" t="s">
        <v>82</v>
      </c>
      <c r="AY166" s="349" t="s">
        <v>163</v>
      </c>
    </row>
    <row r="167" spans="2:51" s="350" customFormat="1" ht="13.5">
      <c r="B167" s="351"/>
      <c r="D167" s="346" t="s">
        <v>171</v>
      </c>
      <c r="E167" s="352" t="s">
        <v>5</v>
      </c>
      <c r="F167" s="353" t="s">
        <v>1283</v>
      </c>
      <c r="H167" s="354">
        <v>2.857</v>
      </c>
      <c r="L167" s="351"/>
      <c r="M167" s="409"/>
      <c r="N167" s="410"/>
      <c r="O167" s="410"/>
      <c r="P167" s="410"/>
      <c r="Q167" s="410"/>
      <c r="R167" s="410"/>
      <c r="S167" s="410"/>
      <c r="T167" s="411"/>
      <c r="AT167" s="352" t="s">
        <v>171</v>
      </c>
      <c r="AU167" s="352" t="s">
        <v>90</v>
      </c>
      <c r="AV167" s="350" t="s">
        <v>90</v>
      </c>
      <c r="AW167" s="350" t="s">
        <v>42</v>
      </c>
      <c r="AX167" s="350" t="s">
        <v>82</v>
      </c>
      <c r="AY167" s="352" t="s">
        <v>163</v>
      </c>
    </row>
    <row r="168" spans="2:51" s="355" customFormat="1" ht="13.5">
      <c r="B168" s="356"/>
      <c r="D168" s="346" t="s">
        <v>171</v>
      </c>
      <c r="E168" s="357" t="s">
        <v>5</v>
      </c>
      <c r="F168" s="358" t="s">
        <v>179</v>
      </c>
      <c r="H168" s="359">
        <v>2.857</v>
      </c>
      <c r="L168" s="356"/>
      <c r="M168" s="412"/>
      <c r="N168" s="413"/>
      <c r="O168" s="413"/>
      <c r="P168" s="413"/>
      <c r="Q168" s="413"/>
      <c r="R168" s="413"/>
      <c r="S168" s="413"/>
      <c r="T168" s="414"/>
      <c r="AT168" s="357" t="s">
        <v>171</v>
      </c>
      <c r="AU168" s="357" t="s">
        <v>90</v>
      </c>
      <c r="AV168" s="355" t="s">
        <v>93</v>
      </c>
      <c r="AW168" s="355" t="s">
        <v>42</v>
      </c>
      <c r="AX168" s="355" t="s">
        <v>82</v>
      </c>
      <c r="AY168" s="357" t="s">
        <v>163</v>
      </c>
    </row>
    <row r="169" spans="2:51" s="360" customFormat="1" ht="13.5">
      <c r="B169" s="361"/>
      <c r="D169" s="346" t="s">
        <v>171</v>
      </c>
      <c r="E169" s="373" t="s">
        <v>5</v>
      </c>
      <c r="F169" s="374" t="s">
        <v>185</v>
      </c>
      <c r="H169" s="375">
        <v>2.857</v>
      </c>
      <c r="L169" s="361"/>
      <c r="M169" s="415"/>
      <c r="N169" s="416"/>
      <c r="O169" s="416"/>
      <c r="P169" s="416"/>
      <c r="Q169" s="416"/>
      <c r="R169" s="416"/>
      <c r="S169" s="416"/>
      <c r="T169" s="417"/>
      <c r="AT169" s="418" t="s">
        <v>171</v>
      </c>
      <c r="AU169" s="418" t="s">
        <v>90</v>
      </c>
      <c r="AV169" s="360" t="s">
        <v>96</v>
      </c>
      <c r="AW169" s="360" t="s">
        <v>42</v>
      </c>
      <c r="AX169" s="360" t="s">
        <v>44</v>
      </c>
      <c r="AY169" s="418" t="s">
        <v>163</v>
      </c>
    </row>
    <row r="170" spans="2:63" s="330" customFormat="1" ht="29.85" customHeight="1">
      <c r="B170" s="331"/>
      <c r="D170" s="335" t="s">
        <v>81</v>
      </c>
      <c r="E170" s="336" t="s">
        <v>364</v>
      </c>
      <c r="F170" s="336" t="s">
        <v>365</v>
      </c>
      <c r="J170" s="337">
        <f>BK170</f>
        <v>0</v>
      </c>
      <c r="L170" s="331"/>
      <c r="M170" s="395"/>
      <c r="N170" s="396"/>
      <c r="O170" s="396"/>
      <c r="P170" s="397">
        <f>SUM(P171:P185)</f>
        <v>0</v>
      </c>
      <c r="Q170" s="396"/>
      <c r="R170" s="397">
        <f>SUM(R171:R185)</f>
        <v>0</v>
      </c>
      <c r="S170" s="396"/>
      <c r="T170" s="398">
        <f>SUM(T171:T185)</f>
        <v>0</v>
      </c>
      <c r="AR170" s="332" t="s">
        <v>44</v>
      </c>
      <c r="AT170" s="399" t="s">
        <v>81</v>
      </c>
      <c r="AU170" s="399" t="s">
        <v>44</v>
      </c>
      <c r="AY170" s="332" t="s">
        <v>163</v>
      </c>
      <c r="BK170" s="400">
        <f>SUM(BK171:BK185)</f>
        <v>0</v>
      </c>
    </row>
    <row r="171" spans="2:65" s="267" customFormat="1" ht="31.5" customHeight="1">
      <c r="B171" s="268"/>
      <c r="C171" s="338" t="s">
        <v>283</v>
      </c>
      <c r="D171" s="338" t="s">
        <v>165</v>
      </c>
      <c r="E171" s="339" t="s">
        <v>1284</v>
      </c>
      <c r="F171" s="340" t="s">
        <v>1285</v>
      </c>
      <c r="G171" s="341" t="s">
        <v>369</v>
      </c>
      <c r="H171" s="342">
        <v>0.229</v>
      </c>
      <c r="I171" s="107"/>
      <c r="J171" s="343">
        <f>ROUND(I171*H171,2)</f>
        <v>0</v>
      </c>
      <c r="K171" s="340" t="s">
        <v>169</v>
      </c>
      <c r="L171" s="268"/>
      <c r="M171" s="401" t="s">
        <v>5</v>
      </c>
      <c r="N171" s="402" t="s">
        <v>53</v>
      </c>
      <c r="O171" s="269"/>
      <c r="P171" s="403">
        <f>O171*H171</f>
        <v>0</v>
      </c>
      <c r="Q171" s="403">
        <v>0</v>
      </c>
      <c r="R171" s="403">
        <f>Q171*H171</f>
        <v>0</v>
      </c>
      <c r="S171" s="403">
        <v>0</v>
      </c>
      <c r="T171" s="404">
        <f>S171*H171</f>
        <v>0</v>
      </c>
      <c r="AR171" s="386" t="s">
        <v>96</v>
      </c>
      <c r="AT171" s="386" t="s">
        <v>165</v>
      </c>
      <c r="AU171" s="386" t="s">
        <v>90</v>
      </c>
      <c r="AY171" s="386" t="s">
        <v>163</v>
      </c>
      <c r="BE171" s="405">
        <f>IF(N171="základní",J171,0)</f>
        <v>0</v>
      </c>
      <c r="BF171" s="405">
        <f>IF(N171="snížená",J171,0)</f>
        <v>0</v>
      </c>
      <c r="BG171" s="405">
        <f>IF(N171="zákl. přenesená",J171,0)</f>
        <v>0</v>
      </c>
      <c r="BH171" s="405">
        <f>IF(N171="sníž. přenesená",J171,0)</f>
        <v>0</v>
      </c>
      <c r="BI171" s="405">
        <f>IF(N171="nulová",J171,0)</f>
        <v>0</v>
      </c>
      <c r="BJ171" s="386" t="s">
        <v>44</v>
      </c>
      <c r="BK171" s="405">
        <f>ROUND(I171*H171,2)</f>
        <v>0</v>
      </c>
      <c r="BL171" s="386" t="s">
        <v>96</v>
      </c>
      <c r="BM171" s="386" t="s">
        <v>1286</v>
      </c>
    </row>
    <row r="172" spans="2:47" s="267" customFormat="1" ht="121.5">
      <c r="B172" s="268"/>
      <c r="D172" s="362" t="s">
        <v>190</v>
      </c>
      <c r="F172" s="376" t="s">
        <v>371</v>
      </c>
      <c r="L172" s="268"/>
      <c r="M172" s="419"/>
      <c r="N172" s="269"/>
      <c r="O172" s="269"/>
      <c r="P172" s="269"/>
      <c r="Q172" s="269"/>
      <c r="R172" s="269"/>
      <c r="S172" s="269"/>
      <c r="T172" s="420"/>
      <c r="AT172" s="386" t="s">
        <v>190</v>
      </c>
      <c r="AU172" s="386" t="s">
        <v>90</v>
      </c>
    </row>
    <row r="173" spans="2:65" s="267" customFormat="1" ht="44.25" customHeight="1">
      <c r="B173" s="268"/>
      <c r="C173" s="338" t="s">
        <v>306</v>
      </c>
      <c r="D173" s="338" t="s">
        <v>165</v>
      </c>
      <c r="E173" s="339" t="s">
        <v>373</v>
      </c>
      <c r="F173" s="340" t="s">
        <v>374</v>
      </c>
      <c r="G173" s="341" t="s">
        <v>369</v>
      </c>
      <c r="H173" s="342">
        <v>1.145</v>
      </c>
      <c r="I173" s="107"/>
      <c r="J173" s="343">
        <f>ROUND(I173*H173,2)</f>
        <v>0</v>
      </c>
      <c r="K173" s="340" t="s">
        <v>169</v>
      </c>
      <c r="L173" s="268"/>
      <c r="M173" s="401" t="s">
        <v>5</v>
      </c>
      <c r="N173" s="402" t="s">
        <v>53</v>
      </c>
      <c r="O173" s="269"/>
      <c r="P173" s="403">
        <f>O173*H173</f>
        <v>0</v>
      </c>
      <c r="Q173" s="403">
        <v>0</v>
      </c>
      <c r="R173" s="403">
        <f>Q173*H173</f>
        <v>0</v>
      </c>
      <c r="S173" s="403">
        <v>0</v>
      </c>
      <c r="T173" s="404">
        <f>S173*H173</f>
        <v>0</v>
      </c>
      <c r="AR173" s="386" t="s">
        <v>96</v>
      </c>
      <c r="AT173" s="386" t="s">
        <v>165</v>
      </c>
      <c r="AU173" s="386" t="s">
        <v>90</v>
      </c>
      <c r="AY173" s="386" t="s">
        <v>163</v>
      </c>
      <c r="BE173" s="405">
        <f>IF(N173="základní",J173,0)</f>
        <v>0</v>
      </c>
      <c r="BF173" s="405">
        <f>IF(N173="snížená",J173,0)</f>
        <v>0</v>
      </c>
      <c r="BG173" s="405">
        <f>IF(N173="zákl. přenesená",J173,0)</f>
        <v>0</v>
      </c>
      <c r="BH173" s="405">
        <f>IF(N173="sníž. přenesená",J173,0)</f>
        <v>0</v>
      </c>
      <c r="BI173" s="405">
        <f>IF(N173="nulová",J173,0)</f>
        <v>0</v>
      </c>
      <c r="BJ173" s="386" t="s">
        <v>44</v>
      </c>
      <c r="BK173" s="405">
        <f>ROUND(I173*H173,2)</f>
        <v>0</v>
      </c>
      <c r="BL173" s="386" t="s">
        <v>96</v>
      </c>
      <c r="BM173" s="386" t="s">
        <v>1287</v>
      </c>
    </row>
    <row r="174" spans="2:47" s="267" customFormat="1" ht="121.5">
      <c r="B174" s="268"/>
      <c r="D174" s="346" t="s">
        <v>190</v>
      </c>
      <c r="F174" s="366" t="s">
        <v>371</v>
      </c>
      <c r="L174" s="268"/>
      <c r="M174" s="419"/>
      <c r="N174" s="269"/>
      <c r="O174" s="269"/>
      <c r="P174" s="269"/>
      <c r="Q174" s="269"/>
      <c r="R174" s="269"/>
      <c r="S174" s="269"/>
      <c r="T174" s="420"/>
      <c r="AT174" s="386" t="s">
        <v>190</v>
      </c>
      <c r="AU174" s="386" t="s">
        <v>90</v>
      </c>
    </row>
    <row r="175" spans="2:51" s="350" customFormat="1" ht="13.5">
      <c r="B175" s="351"/>
      <c r="D175" s="362" t="s">
        <v>171</v>
      </c>
      <c r="F175" s="377" t="s">
        <v>1288</v>
      </c>
      <c r="H175" s="378">
        <v>1.145</v>
      </c>
      <c r="L175" s="351"/>
      <c r="M175" s="409"/>
      <c r="N175" s="410"/>
      <c r="O175" s="410"/>
      <c r="P175" s="410"/>
      <c r="Q175" s="410"/>
      <c r="R175" s="410"/>
      <c r="S175" s="410"/>
      <c r="T175" s="411"/>
      <c r="AT175" s="352" t="s">
        <v>171</v>
      </c>
      <c r="AU175" s="352" t="s">
        <v>90</v>
      </c>
      <c r="AV175" s="350" t="s">
        <v>90</v>
      </c>
      <c r="AW175" s="350" t="s">
        <v>6</v>
      </c>
      <c r="AX175" s="350" t="s">
        <v>44</v>
      </c>
      <c r="AY175" s="352" t="s">
        <v>163</v>
      </c>
    </row>
    <row r="176" spans="2:65" s="267" customFormat="1" ht="31.5" customHeight="1">
      <c r="B176" s="268"/>
      <c r="C176" s="338" t="s">
        <v>11</v>
      </c>
      <c r="D176" s="338" t="s">
        <v>165</v>
      </c>
      <c r="E176" s="339" t="s">
        <v>377</v>
      </c>
      <c r="F176" s="340" t="s">
        <v>378</v>
      </c>
      <c r="G176" s="341" t="s">
        <v>369</v>
      </c>
      <c r="H176" s="342">
        <v>0.229</v>
      </c>
      <c r="I176" s="107"/>
      <c r="J176" s="343">
        <f>ROUND(I176*H176,2)</f>
        <v>0</v>
      </c>
      <c r="K176" s="340" t="s">
        <v>169</v>
      </c>
      <c r="L176" s="268"/>
      <c r="M176" s="401" t="s">
        <v>5</v>
      </c>
      <c r="N176" s="402" t="s">
        <v>53</v>
      </c>
      <c r="O176" s="269"/>
      <c r="P176" s="403">
        <f>O176*H176</f>
        <v>0</v>
      </c>
      <c r="Q176" s="403">
        <v>0</v>
      </c>
      <c r="R176" s="403">
        <f>Q176*H176</f>
        <v>0</v>
      </c>
      <c r="S176" s="403">
        <v>0</v>
      </c>
      <c r="T176" s="404">
        <f>S176*H176</f>
        <v>0</v>
      </c>
      <c r="AR176" s="386" t="s">
        <v>96</v>
      </c>
      <c r="AT176" s="386" t="s">
        <v>165</v>
      </c>
      <c r="AU176" s="386" t="s">
        <v>90</v>
      </c>
      <c r="AY176" s="386" t="s">
        <v>163</v>
      </c>
      <c r="BE176" s="405">
        <f>IF(N176="základní",J176,0)</f>
        <v>0</v>
      </c>
      <c r="BF176" s="405">
        <f>IF(N176="snížená",J176,0)</f>
        <v>0</v>
      </c>
      <c r="BG176" s="405">
        <f>IF(N176="zákl. přenesená",J176,0)</f>
        <v>0</v>
      </c>
      <c r="BH176" s="405">
        <f>IF(N176="sníž. přenesená",J176,0)</f>
        <v>0</v>
      </c>
      <c r="BI176" s="405">
        <f>IF(N176="nulová",J176,0)</f>
        <v>0</v>
      </c>
      <c r="BJ176" s="386" t="s">
        <v>44</v>
      </c>
      <c r="BK176" s="405">
        <f>ROUND(I176*H176,2)</f>
        <v>0</v>
      </c>
      <c r="BL176" s="386" t="s">
        <v>96</v>
      </c>
      <c r="BM176" s="386" t="s">
        <v>1289</v>
      </c>
    </row>
    <row r="177" spans="2:47" s="267" customFormat="1" ht="81">
      <c r="B177" s="268"/>
      <c r="D177" s="362" t="s">
        <v>190</v>
      </c>
      <c r="F177" s="376" t="s">
        <v>380</v>
      </c>
      <c r="L177" s="268"/>
      <c r="M177" s="419"/>
      <c r="N177" s="269"/>
      <c r="O177" s="269"/>
      <c r="P177" s="269"/>
      <c r="Q177" s="269"/>
      <c r="R177" s="269"/>
      <c r="S177" s="269"/>
      <c r="T177" s="420"/>
      <c r="AT177" s="386" t="s">
        <v>190</v>
      </c>
      <c r="AU177" s="386" t="s">
        <v>90</v>
      </c>
    </row>
    <row r="178" spans="2:65" s="267" customFormat="1" ht="31.5" customHeight="1">
      <c r="B178" s="268"/>
      <c r="C178" s="338" t="s">
        <v>333</v>
      </c>
      <c r="D178" s="338" t="s">
        <v>165</v>
      </c>
      <c r="E178" s="339" t="s">
        <v>382</v>
      </c>
      <c r="F178" s="340" t="s">
        <v>383</v>
      </c>
      <c r="G178" s="341" t="s">
        <v>369</v>
      </c>
      <c r="H178" s="342">
        <v>0.687</v>
      </c>
      <c r="I178" s="107"/>
      <c r="J178" s="343">
        <f>ROUND(I178*H178,2)</f>
        <v>0</v>
      </c>
      <c r="K178" s="340" t="s">
        <v>169</v>
      </c>
      <c r="L178" s="268"/>
      <c r="M178" s="401" t="s">
        <v>5</v>
      </c>
      <c r="N178" s="402" t="s">
        <v>53</v>
      </c>
      <c r="O178" s="269"/>
      <c r="P178" s="403">
        <f>O178*H178</f>
        <v>0</v>
      </c>
      <c r="Q178" s="403">
        <v>0</v>
      </c>
      <c r="R178" s="403">
        <f>Q178*H178</f>
        <v>0</v>
      </c>
      <c r="S178" s="403">
        <v>0</v>
      </c>
      <c r="T178" s="404">
        <f>S178*H178</f>
        <v>0</v>
      </c>
      <c r="AR178" s="386" t="s">
        <v>96</v>
      </c>
      <c r="AT178" s="386" t="s">
        <v>165</v>
      </c>
      <c r="AU178" s="386" t="s">
        <v>90</v>
      </c>
      <c r="AY178" s="386" t="s">
        <v>163</v>
      </c>
      <c r="BE178" s="405">
        <f>IF(N178="základní",J178,0)</f>
        <v>0</v>
      </c>
      <c r="BF178" s="405">
        <f>IF(N178="snížená",J178,0)</f>
        <v>0</v>
      </c>
      <c r="BG178" s="405">
        <f>IF(N178="zákl. přenesená",J178,0)</f>
        <v>0</v>
      </c>
      <c r="BH178" s="405">
        <f>IF(N178="sníž. přenesená",J178,0)</f>
        <v>0</v>
      </c>
      <c r="BI178" s="405">
        <f>IF(N178="nulová",J178,0)</f>
        <v>0</v>
      </c>
      <c r="BJ178" s="386" t="s">
        <v>44</v>
      </c>
      <c r="BK178" s="405">
        <f>ROUND(I178*H178,2)</f>
        <v>0</v>
      </c>
      <c r="BL178" s="386" t="s">
        <v>96</v>
      </c>
      <c r="BM178" s="386" t="s">
        <v>1290</v>
      </c>
    </row>
    <row r="179" spans="2:47" s="267" customFormat="1" ht="81">
      <c r="B179" s="268"/>
      <c r="D179" s="346" t="s">
        <v>190</v>
      </c>
      <c r="F179" s="366" t="s">
        <v>380</v>
      </c>
      <c r="L179" s="268"/>
      <c r="M179" s="419"/>
      <c r="N179" s="269"/>
      <c r="O179" s="269"/>
      <c r="P179" s="269"/>
      <c r="Q179" s="269"/>
      <c r="R179" s="269"/>
      <c r="S179" s="269"/>
      <c r="T179" s="420"/>
      <c r="AT179" s="386" t="s">
        <v>190</v>
      </c>
      <c r="AU179" s="386" t="s">
        <v>90</v>
      </c>
    </row>
    <row r="180" spans="2:51" s="350" customFormat="1" ht="13.5">
      <c r="B180" s="351"/>
      <c r="D180" s="362" t="s">
        <v>171</v>
      </c>
      <c r="F180" s="377" t="s">
        <v>1291</v>
      </c>
      <c r="H180" s="378">
        <v>0.687</v>
      </c>
      <c r="L180" s="351"/>
      <c r="M180" s="409"/>
      <c r="N180" s="410"/>
      <c r="O180" s="410"/>
      <c r="P180" s="410"/>
      <c r="Q180" s="410"/>
      <c r="R180" s="410"/>
      <c r="S180" s="410"/>
      <c r="T180" s="411"/>
      <c r="AT180" s="352" t="s">
        <v>171</v>
      </c>
      <c r="AU180" s="352" t="s">
        <v>90</v>
      </c>
      <c r="AV180" s="350" t="s">
        <v>90</v>
      </c>
      <c r="AW180" s="350" t="s">
        <v>6</v>
      </c>
      <c r="AX180" s="350" t="s">
        <v>44</v>
      </c>
      <c r="AY180" s="352" t="s">
        <v>163</v>
      </c>
    </row>
    <row r="181" spans="2:65" s="267" customFormat="1" ht="22.5" customHeight="1">
      <c r="B181" s="268"/>
      <c r="C181" s="338" t="s">
        <v>337</v>
      </c>
      <c r="D181" s="338" t="s">
        <v>165</v>
      </c>
      <c r="E181" s="339" t="s">
        <v>387</v>
      </c>
      <c r="F181" s="340" t="s">
        <v>388</v>
      </c>
      <c r="G181" s="341" t="s">
        <v>369</v>
      </c>
      <c r="H181" s="342">
        <v>0.144</v>
      </c>
      <c r="I181" s="107"/>
      <c r="J181" s="343">
        <f>ROUND(I181*H181,2)</f>
        <v>0</v>
      </c>
      <c r="K181" s="340" t="s">
        <v>169</v>
      </c>
      <c r="L181" s="268"/>
      <c r="M181" s="401" t="s">
        <v>5</v>
      </c>
      <c r="N181" s="402" t="s">
        <v>53</v>
      </c>
      <c r="O181" s="269"/>
      <c r="P181" s="403">
        <f>O181*H181</f>
        <v>0</v>
      </c>
      <c r="Q181" s="403">
        <v>0</v>
      </c>
      <c r="R181" s="403">
        <f>Q181*H181</f>
        <v>0</v>
      </c>
      <c r="S181" s="403">
        <v>0</v>
      </c>
      <c r="T181" s="404">
        <f>S181*H181</f>
        <v>0</v>
      </c>
      <c r="AR181" s="386" t="s">
        <v>96</v>
      </c>
      <c r="AT181" s="386" t="s">
        <v>165</v>
      </c>
      <c r="AU181" s="386" t="s">
        <v>90</v>
      </c>
      <c r="AY181" s="386" t="s">
        <v>163</v>
      </c>
      <c r="BE181" s="405">
        <f>IF(N181="základní",J181,0)</f>
        <v>0</v>
      </c>
      <c r="BF181" s="405">
        <f>IF(N181="snížená",J181,0)</f>
        <v>0</v>
      </c>
      <c r="BG181" s="405">
        <f>IF(N181="zákl. přenesená",J181,0)</f>
        <v>0</v>
      </c>
      <c r="BH181" s="405">
        <f>IF(N181="sníž. přenesená",J181,0)</f>
        <v>0</v>
      </c>
      <c r="BI181" s="405">
        <f>IF(N181="nulová",J181,0)</f>
        <v>0</v>
      </c>
      <c r="BJ181" s="386" t="s">
        <v>44</v>
      </c>
      <c r="BK181" s="405">
        <f>ROUND(I181*H181,2)</f>
        <v>0</v>
      </c>
      <c r="BL181" s="386" t="s">
        <v>96</v>
      </c>
      <c r="BM181" s="386" t="s">
        <v>1292</v>
      </c>
    </row>
    <row r="182" spans="2:47" s="267" customFormat="1" ht="67.5">
      <c r="B182" s="268"/>
      <c r="D182" s="362" t="s">
        <v>190</v>
      </c>
      <c r="F182" s="376" t="s">
        <v>390</v>
      </c>
      <c r="I182" s="135"/>
      <c r="L182" s="268"/>
      <c r="M182" s="419"/>
      <c r="N182" s="269"/>
      <c r="O182" s="269"/>
      <c r="P182" s="269"/>
      <c r="Q182" s="269"/>
      <c r="R182" s="269"/>
      <c r="S182" s="269"/>
      <c r="T182" s="420"/>
      <c r="AT182" s="386" t="s">
        <v>190</v>
      </c>
      <c r="AU182" s="386" t="s">
        <v>90</v>
      </c>
    </row>
    <row r="183" spans="2:65" s="267" customFormat="1" ht="22.5" customHeight="1">
      <c r="B183" s="268"/>
      <c r="C183" s="338" t="s">
        <v>345</v>
      </c>
      <c r="D183" s="338" t="s">
        <v>165</v>
      </c>
      <c r="E183" s="339" t="s">
        <v>392</v>
      </c>
      <c r="F183" s="340" t="s">
        <v>393</v>
      </c>
      <c r="G183" s="341" t="s">
        <v>369</v>
      </c>
      <c r="H183" s="342">
        <v>0.056</v>
      </c>
      <c r="I183" s="107"/>
      <c r="J183" s="343">
        <f>ROUND(I183*H183,2)</f>
        <v>0</v>
      </c>
      <c r="K183" s="340" t="s">
        <v>169</v>
      </c>
      <c r="L183" s="268"/>
      <c r="M183" s="401" t="s">
        <v>5</v>
      </c>
      <c r="N183" s="402" t="s">
        <v>53</v>
      </c>
      <c r="O183" s="269"/>
      <c r="P183" s="403">
        <f>O183*H183</f>
        <v>0</v>
      </c>
      <c r="Q183" s="403">
        <v>0</v>
      </c>
      <c r="R183" s="403">
        <f>Q183*H183</f>
        <v>0</v>
      </c>
      <c r="S183" s="403">
        <v>0</v>
      </c>
      <c r="T183" s="404">
        <f>S183*H183</f>
        <v>0</v>
      </c>
      <c r="AR183" s="386" t="s">
        <v>96</v>
      </c>
      <c r="AT183" s="386" t="s">
        <v>165</v>
      </c>
      <c r="AU183" s="386" t="s">
        <v>90</v>
      </c>
      <c r="AY183" s="386" t="s">
        <v>163</v>
      </c>
      <c r="BE183" s="405">
        <f>IF(N183="základní",J183,0)</f>
        <v>0</v>
      </c>
      <c r="BF183" s="405">
        <f>IF(N183="snížená",J183,0)</f>
        <v>0</v>
      </c>
      <c r="BG183" s="405">
        <f>IF(N183="zákl. přenesená",J183,0)</f>
        <v>0</v>
      </c>
      <c r="BH183" s="405">
        <f>IF(N183="sníž. přenesená",J183,0)</f>
        <v>0</v>
      </c>
      <c r="BI183" s="405">
        <f>IF(N183="nulová",J183,0)</f>
        <v>0</v>
      </c>
      <c r="BJ183" s="386" t="s">
        <v>44</v>
      </c>
      <c r="BK183" s="405">
        <f>ROUND(I183*H183,2)</f>
        <v>0</v>
      </c>
      <c r="BL183" s="386" t="s">
        <v>96</v>
      </c>
      <c r="BM183" s="386" t="s">
        <v>1293</v>
      </c>
    </row>
    <row r="184" spans="2:47" s="267" customFormat="1" ht="67.5">
      <c r="B184" s="268"/>
      <c r="D184" s="362" t="s">
        <v>190</v>
      </c>
      <c r="F184" s="376" t="s">
        <v>390</v>
      </c>
      <c r="L184" s="268"/>
      <c r="M184" s="419"/>
      <c r="N184" s="269"/>
      <c r="O184" s="269"/>
      <c r="P184" s="269"/>
      <c r="Q184" s="269"/>
      <c r="R184" s="269"/>
      <c r="S184" s="269"/>
      <c r="T184" s="420"/>
      <c r="AT184" s="386" t="s">
        <v>190</v>
      </c>
      <c r="AU184" s="386" t="s">
        <v>90</v>
      </c>
    </row>
    <row r="185" spans="2:65" s="267" customFormat="1" ht="22.5" customHeight="1">
      <c r="B185" s="268"/>
      <c r="C185" s="338" t="s">
        <v>366</v>
      </c>
      <c r="D185" s="338" t="s">
        <v>165</v>
      </c>
      <c r="E185" s="339" t="s">
        <v>396</v>
      </c>
      <c r="F185" s="340" t="s">
        <v>397</v>
      </c>
      <c r="G185" s="341" t="s">
        <v>369</v>
      </c>
      <c r="H185" s="342">
        <v>0.029</v>
      </c>
      <c r="I185" s="107"/>
      <c r="J185" s="343">
        <f>ROUND(I185*H185,2)</f>
        <v>0</v>
      </c>
      <c r="K185" s="340" t="s">
        <v>5</v>
      </c>
      <c r="L185" s="268"/>
      <c r="M185" s="401" t="s">
        <v>5</v>
      </c>
      <c r="N185" s="402" t="s">
        <v>53</v>
      </c>
      <c r="O185" s="269"/>
      <c r="P185" s="403">
        <f>O185*H185</f>
        <v>0</v>
      </c>
      <c r="Q185" s="403">
        <v>0</v>
      </c>
      <c r="R185" s="403">
        <f>Q185*H185</f>
        <v>0</v>
      </c>
      <c r="S185" s="403">
        <v>0</v>
      </c>
      <c r="T185" s="404">
        <f>S185*H185</f>
        <v>0</v>
      </c>
      <c r="AR185" s="386" t="s">
        <v>96</v>
      </c>
      <c r="AT185" s="386" t="s">
        <v>165</v>
      </c>
      <c r="AU185" s="386" t="s">
        <v>90</v>
      </c>
      <c r="AY185" s="386" t="s">
        <v>163</v>
      </c>
      <c r="BE185" s="405">
        <f>IF(N185="základní",J185,0)</f>
        <v>0</v>
      </c>
      <c r="BF185" s="405">
        <f>IF(N185="snížená",J185,0)</f>
        <v>0</v>
      </c>
      <c r="BG185" s="405">
        <f>IF(N185="zákl. přenesená",J185,0)</f>
        <v>0</v>
      </c>
      <c r="BH185" s="405">
        <f>IF(N185="sníž. přenesená",J185,0)</f>
        <v>0</v>
      </c>
      <c r="BI185" s="405">
        <f>IF(N185="nulová",J185,0)</f>
        <v>0</v>
      </c>
      <c r="BJ185" s="386" t="s">
        <v>44</v>
      </c>
      <c r="BK185" s="405">
        <f>ROUND(I185*H185,2)</f>
        <v>0</v>
      </c>
      <c r="BL185" s="386" t="s">
        <v>96</v>
      </c>
      <c r="BM185" s="386" t="s">
        <v>1294</v>
      </c>
    </row>
    <row r="186" spans="2:63" s="330" customFormat="1" ht="29.85" customHeight="1">
      <c r="B186" s="331"/>
      <c r="D186" s="335" t="s">
        <v>81</v>
      </c>
      <c r="E186" s="336" t="s">
        <v>399</v>
      </c>
      <c r="F186" s="336" t="s">
        <v>400</v>
      </c>
      <c r="J186" s="337">
        <f>BK186</f>
        <v>0</v>
      </c>
      <c r="L186" s="331"/>
      <c r="M186" s="395"/>
      <c r="N186" s="396"/>
      <c r="O186" s="396"/>
      <c r="P186" s="397">
        <f>SUM(P187:P188)</f>
        <v>0</v>
      </c>
      <c r="Q186" s="396"/>
      <c r="R186" s="397">
        <f>SUM(R187:R188)</f>
        <v>0</v>
      </c>
      <c r="S186" s="396"/>
      <c r="T186" s="398">
        <f>SUM(T187:T188)</f>
        <v>0</v>
      </c>
      <c r="AR186" s="332" t="s">
        <v>44</v>
      </c>
      <c r="AT186" s="399" t="s">
        <v>81</v>
      </c>
      <c r="AU186" s="399" t="s">
        <v>44</v>
      </c>
      <c r="AY186" s="332" t="s">
        <v>163</v>
      </c>
      <c r="BK186" s="400">
        <f>SUM(BK187:BK188)</f>
        <v>0</v>
      </c>
    </row>
    <row r="187" spans="2:65" s="267" customFormat="1" ht="44.25" customHeight="1">
      <c r="B187" s="268"/>
      <c r="C187" s="338" t="s">
        <v>372</v>
      </c>
      <c r="D187" s="338" t="s">
        <v>165</v>
      </c>
      <c r="E187" s="339" t="s">
        <v>1295</v>
      </c>
      <c r="F187" s="340" t="s">
        <v>1296</v>
      </c>
      <c r="G187" s="341" t="s">
        <v>369</v>
      </c>
      <c r="H187" s="342">
        <v>0.638</v>
      </c>
      <c r="I187" s="107"/>
      <c r="J187" s="343">
        <f>ROUND(I187*H187,2)</f>
        <v>0</v>
      </c>
      <c r="K187" s="340" t="s">
        <v>169</v>
      </c>
      <c r="L187" s="268"/>
      <c r="M187" s="401" t="s">
        <v>5</v>
      </c>
      <c r="N187" s="402" t="s">
        <v>53</v>
      </c>
      <c r="O187" s="269"/>
      <c r="P187" s="403">
        <f>O187*H187</f>
        <v>0</v>
      </c>
      <c r="Q187" s="403">
        <v>0</v>
      </c>
      <c r="R187" s="403">
        <f>Q187*H187</f>
        <v>0</v>
      </c>
      <c r="S187" s="403">
        <v>0</v>
      </c>
      <c r="T187" s="404">
        <f>S187*H187</f>
        <v>0</v>
      </c>
      <c r="AR187" s="386" t="s">
        <v>96</v>
      </c>
      <c r="AT187" s="386" t="s">
        <v>165</v>
      </c>
      <c r="AU187" s="386" t="s">
        <v>90</v>
      </c>
      <c r="AY187" s="386" t="s">
        <v>163</v>
      </c>
      <c r="BE187" s="405">
        <f>IF(N187="základní",J187,0)</f>
        <v>0</v>
      </c>
      <c r="BF187" s="405">
        <f>IF(N187="snížená",J187,0)</f>
        <v>0</v>
      </c>
      <c r="BG187" s="405">
        <f>IF(N187="zákl. přenesená",J187,0)</f>
        <v>0</v>
      </c>
      <c r="BH187" s="405">
        <f>IF(N187="sníž. přenesená",J187,0)</f>
        <v>0</v>
      </c>
      <c r="BI187" s="405">
        <f>IF(N187="nulová",J187,0)</f>
        <v>0</v>
      </c>
      <c r="BJ187" s="386" t="s">
        <v>44</v>
      </c>
      <c r="BK187" s="405">
        <f>ROUND(I187*H187,2)</f>
        <v>0</v>
      </c>
      <c r="BL187" s="386" t="s">
        <v>96</v>
      </c>
      <c r="BM187" s="386" t="s">
        <v>1297</v>
      </c>
    </row>
    <row r="188" spans="2:47" s="267" customFormat="1" ht="81">
      <c r="B188" s="268"/>
      <c r="D188" s="346" t="s">
        <v>190</v>
      </c>
      <c r="F188" s="366" t="s">
        <v>405</v>
      </c>
      <c r="L188" s="268"/>
      <c r="M188" s="419"/>
      <c r="N188" s="269"/>
      <c r="O188" s="269"/>
      <c r="P188" s="269"/>
      <c r="Q188" s="269"/>
      <c r="R188" s="269"/>
      <c r="S188" s="269"/>
      <c r="T188" s="420"/>
      <c r="AT188" s="386" t="s">
        <v>190</v>
      </c>
      <c r="AU188" s="386" t="s">
        <v>90</v>
      </c>
    </row>
    <row r="189" spans="2:63" s="330" customFormat="1" ht="37.35" customHeight="1">
      <c r="B189" s="331"/>
      <c r="D189" s="332" t="s">
        <v>81</v>
      </c>
      <c r="E189" s="333" t="s">
        <v>410</v>
      </c>
      <c r="F189" s="333" t="s">
        <v>411</v>
      </c>
      <c r="J189" s="334">
        <f>BK189</f>
        <v>0</v>
      </c>
      <c r="L189" s="331"/>
      <c r="M189" s="395"/>
      <c r="N189" s="396"/>
      <c r="O189" s="396"/>
      <c r="P189" s="397">
        <f>P190+P225+P242+P267</f>
        <v>0</v>
      </c>
      <c r="Q189" s="396"/>
      <c r="R189" s="397">
        <f>R190+R225+R242+R267</f>
        <v>0.06761332</v>
      </c>
      <c r="S189" s="396"/>
      <c r="T189" s="398">
        <f>T190+T225+T242+T267</f>
        <v>0.0046709</v>
      </c>
      <c r="AR189" s="332" t="s">
        <v>90</v>
      </c>
      <c r="AT189" s="399" t="s">
        <v>81</v>
      </c>
      <c r="AU189" s="399" t="s">
        <v>82</v>
      </c>
      <c r="AY189" s="332" t="s">
        <v>163</v>
      </c>
      <c r="BK189" s="400">
        <f>BK190+BK225+BK242+BK267</f>
        <v>0</v>
      </c>
    </row>
    <row r="190" spans="2:63" s="330" customFormat="1" ht="19.9" customHeight="1">
      <c r="B190" s="331"/>
      <c r="D190" s="335" t="s">
        <v>81</v>
      </c>
      <c r="E190" s="336" t="s">
        <v>412</v>
      </c>
      <c r="F190" s="336" t="s">
        <v>413</v>
      </c>
      <c r="J190" s="337">
        <f>BK190</f>
        <v>0</v>
      </c>
      <c r="L190" s="331"/>
      <c r="M190" s="395"/>
      <c r="N190" s="396"/>
      <c r="O190" s="396"/>
      <c r="P190" s="397">
        <f>SUM(P191:P224)</f>
        <v>0</v>
      </c>
      <c r="Q190" s="396"/>
      <c r="R190" s="397">
        <f>SUM(R191:R224)</f>
        <v>0.0555</v>
      </c>
      <c r="S190" s="396"/>
      <c r="T190" s="398">
        <f>SUM(T191:T224)</f>
        <v>0</v>
      </c>
      <c r="AR190" s="332" t="s">
        <v>90</v>
      </c>
      <c r="AT190" s="399" t="s">
        <v>81</v>
      </c>
      <c r="AU190" s="399" t="s">
        <v>44</v>
      </c>
      <c r="AY190" s="332" t="s">
        <v>163</v>
      </c>
      <c r="BK190" s="400">
        <f>SUM(BK191:BK224)</f>
        <v>0</v>
      </c>
    </row>
    <row r="191" spans="2:65" s="267" customFormat="1" ht="31.5" customHeight="1">
      <c r="B191" s="268"/>
      <c r="C191" s="338" t="s">
        <v>10</v>
      </c>
      <c r="D191" s="338" t="s">
        <v>165</v>
      </c>
      <c r="E191" s="339" t="s">
        <v>441</v>
      </c>
      <c r="F191" s="340" t="s">
        <v>442</v>
      </c>
      <c r="G191" s="341" t="s">
        <v>168</v>
      </c>
      <c r="H191" s="342">
        <v>1</v>
      </c>
      <c r="I191" s="107"/>
      <c r="J191" s="343">
        <f>ROUND(I191*H191,2)</f>
        <v>0</v>
      </c>
      <c r="K191" s="340" t="s">
        <v>169</v>
      </c>
      <c r="L191" s="268"/>
      <c r="M191" s="401" t="s">
        <v>5</v>
      </c>
      <c r="N191" s="402" t="s">
        <v>53</v>
      </c>
      <c r="O191" s="269"/>
      <c r="P191" s="403">
        <f>O191*H191</f>
        <v>0</v>
      </c>
      <c r="Q191" s="403">
        <v>0</v>
      </c>
      <c r="R191" s="403">
        <f>Q191*H191</f>
        <v>0</v>
      </c>
      <c r="S191" s="403">
        <v>0</v>
      </c>
      <c r="T191" s="404">
        <f>S191*H191</f>
        <v>0</v>
      </c>
      <c r="AR191" s="386" t="s">
        <v>333</v>
      </c>
      <c r="AT191" s="386" t="s">
        <v>165</v>
      </c>
      <c r="AU191" s="386" t="s">
        <v>90</v>
      </c>
      <c r="AY191" s="386" t="s">
        <v>163</v>
      </c>
      <c r="BE191" s="405">
        <f>IF(N191="základní",J191,0)</f>
        <v>0</v>
      </c>
      <c r="BF191" s="405">
        <f>IF(N191="snížená",J191,0)</f>
        <v>0</v>
      </c>
      <c r="BG191" s="405">
        <f>IF(N191="zákl. přenesená",J191,0)</f>
        <v>0</v>
      </c>
      <c r="BH191" s="405">
        <f>IF(N191="sníž. přenesená",J191,0)</f>
        <v>0</v>
      </c>
      <c r="BI191" s="405">
        <f>IF(N191="nulová",J191,0)</f>
        <v>0</v>
      </c>
      <c r="BJ191" s="386" t="s">
        <v>44</v>
      </c>
      <c r="BK191" s="405">
        <f>ROUND(I191*H191,2)</f>
        <v>0</v>
      </c>
      <c r="BL191" s="386" t="s">
        <v>333</v>
      </c>
      <c r="BM191" s="386" t="s">
        <v>1298</v>
      </c>
    </row>
    <row r="192" spans="2:47" s="267" customFormat="1" ht="148.5">
      <c r="B192" s="268"/>
      <c r="D192" s="346" t="s">
        <v>190</v>
      </c>
      <c r="F192" s="366" t="s">
        <v>418</v>
      </c>
      <c r="L192" s="268"/>
      <c r="M192" s="419"/>
      <c r="N192" s="269"/>
      <c r="O192" s="269"/>
      <c r="P192" s="269"/>
      <c r="Q192" s="269"/>
      <c r="R192" s="269"/>
      <c r="S192" s="269"/>
      <c r="T192" s="420"/>
      <c r="AT192" s="386" t="s">
        <v>190</v>
      </c>
      <c r="AU192" s="386" t="s">
        <v>90</v>
      </c>
    </row>
    <row r="193" spans="2:51" s="344" customFormat="1" ht="13.5">
      <c r="B193" s="345"/>
      <c r="D193" s="346" t="s">
        <v>171</v>
      </c>
      <c r="E193" s="347" t="s">
        <v>5</v>
      </c>
      <c r="F193" s="348" t="s">
        <v>172</v>
      </c>
      <c r="H193" s="349" t="s">
        <v>5</v>
      </c>
      <c r="L193" s="345"/>
      <c r="M193" s="406"/>
      <c r="N193" s="407"/>
      <c r="O193" s="407"/>
      <c r="P193" s="407"/>
      <c r="Q193" s="407"/>
      <c r="R193" s="407"/>
      <c r="S193" s="407"/>
      <c r="T193" s="408"/>
      <c r="AT193" s="349" t="s">
        <v>171</v>
      </c>
      <c r="AU193" s="349" t="s">
        <v>90</v>
      </c>
      <c r="AV193" s="344" t="s">
        <v>44</v>
      </c>
      <c r="AW193" s="344" t="s">
        <v>42</v>
      </c>
      <c r="AX193" s="344" t="s">
        <v>82</v>
      </c>
      <c r="AY193" s="349" t="s">
        <v>163</v>
      </c>
    </row>
    <row r="194" spans="2:51" s="350" customFormat="1" ht="13.5">
      <c r="B194" s="351"/>
      <c r="D194" s="346" t="s">
        <v>171</v>
      </c>
      <c r="E194" s="352" t="s">
        <v>5</v>
      </c>
      <c r="F194" s="353" t="s">
        <v>1299</v>
      </c>
      <c r="H194" s="354">
        <v>1</v>
      </c>
      <c r="L194" s="351"/>
      <c r="M194" s="409"/>
      <c r="N194" s="410"/>
      <c r="O194" s="410"/>
      <c r="P194" s="410"/>
      <c r="Q194" s="410"/>
      <c r="R194" s="410"/>
      <c r="S194" s="410"/>
      <c r="T194" s="411"/>
      <c r="AT194" s="352" t="s">
        <v>171</v>
      </c>
      <c r="AU194" s="352" t="s">
        <v>90</v>
      </c>
      <c r="AV194" s="350" t="s">
        <v>90</v>
      </c>
      <c r="AW194" s="350" t="s">
        <v>42</v>
      </c>
      <c r="AX194" s="350" t="s">
        <v>82</v>
      </c>
      <c r="AY194" s="352" t="s">
        <v>163</v>
      </c>
    </row>
    <row r="195" spans="2:51" s="355" customFormat="1" ht="13.5">
      <c r="B195" s="356"/>
      <c r="D195" s="346" t="s">
        <v>171</v>
      </c>
      <c r="E195" s="357" t="s">
        <v>5</v>
      </c>
      <c r="F195" s="358" t="s">
        <v>179</v>
      </c>
      <c r="H195" s="359">
        <v>1</v>
      </c>
      <c r="L195" s="356"/>
      <c r="M195" s="412"/>
      <c r="N195" s="413"/>
      <c r="O195" s="413"/>
      <c r="P195" s="413"/>
      <c r="Q195" s="413"/>
      <c r="R195" s="413"/>
      <c r="S195" s="413"/>
      <c r="T195" s="414"/>
      <c r="AT195" s="357" t="s">
        <v>171</v>
      </c>
      <c r="AU195" s="357" t="s">
        <v>90</v>
      </c>
      <c r="AV195" s="355" t="s">
        <v>93</v>
      </c>
      <c r="AW195" s="355" t="s">
        <v>42</v>
      </c>
      <c r="AX195" s="355" t="s">
        <v>82</v>
      </c>
      <c r="AY195" s="357" t="s">
        <v>163</v>
      </c>
    </row>
    <row r="196" spans="2:51" s="360" customFormat="1" ht="13.5">
      <c r="B196" s="361"/>
      <c r="D196" s="362" t="s">
        <v>171</v>
      </c>
      <c r="E196" s="363" t="s">
        <v>5</v>
      </c>
      <c r="F196" s="364" t="s">
        <v>185</v>
      </c>
      <c r="H196" s="365">
        <v>1</v>
      </c>
      <c r="L196" s="361"/>
      <c r="M196" s="415"/>
      <c r="N196" s="416"/>
      <c r="O196" s="416"/>
      <c r="P196" s="416"/>
      <c r="Q196" s="416"/>
      <c r="R196" s="416"/>
      <c r="S196" s="416"/>
      <c r="T196" s="417"/>
      <c r="AT196" s="418" t="s">
        <v>171</v>
      </c>
      <c r="AU196" s="418" t="s">
        <v>90</v>
      </c>
      <c r="AV196" s="360" t="s">
        <v>96</v>
      </c>
      <c r="AW196" s="360" t="s">
        <v>42</v>
      </c>
      <c r="AX196" s="360" t="s">
        <v>44</v>
      </c>
      <c r="AY196" s="418" t="s">
        <v>163</v>
      </c>
    </row>
    <row r="197" spans="2:65" s="267" customFormat="1" ht="22.5" customHeight="1">
      <c r="B197" s="268"/>
      <c r="C197" s="367" t="s">
        <v>381</v>
      </c>
      <c r="D197" s="367" t="s">
        <v>256</v>
      </c>
      <c r="E197" s="368" t="s">
        <v>458</v>
      </c>
      <c r="F197" s="369" t="s">
        <v>459</v>
      </c>
      <c r="G197" s="370" t="s">
        <v>168</v>
      </c>
      <c r="H197" s="371">
        <v>1</v>
      </c>
      <c r="I197" s="137"/>
      <c r="J197" s="372">
        <f>ROUND(I197*H197,2)</f>
        <v>0</v>
      </c>
      <c r="K197" s="369" t="s">
        <v>169</v>
      </c>
      <c r="L197" s="421"/>
      <c r="M197" s="422" t="s">
        <v>5</v>
      </c>
      <c r="N197" s="423" t="s">
        <v>53</v>
      </c>
      <c r="O197" s="269"/>
      <c r="P197" s="403">
        <f>O197*H197</f>
        <v>0</v>
      </c>
      <c r="Q197" s="403">
        <v>0.047</v>
      </c>
      <c r="R197" s="403">
        <f>Q197*H197</f>
        <v>0.047</v>
      </c>
      <c r="S197" s="403">
        <v>0</v>
      </c>
      <c r="T197" s="404">
        <f>S197*H197</f>
        <v>0</v>
      </c>
      <c r="AR197" s="386" t="s">
        <v>423</v>
      </c>
      <c r="AT197" s="386" t="s">
        <v>256</v>
      </c>
      <c r="AU197" s="386" t="s">
        <v>90</v>
      </c>
      <c r="AY197" s="386" t="s">
        <v>163</v>
      </c>
      <c r="BE197" s="405">
        <f>IF(N197="základní",J197,0)</f>
        <v>0</v>
      </c>
      <c r="BF197" s="405">
        <f>IF(N197="snížená",J197,0)</f>
        <v>0</v>
      </c>
      <c r="BG197" s="405">
        <f>IF(N197="zákl. přenesená",J197,0)</f>
        <v>0</v>
      </c>
      <c r="BH197" s="405">
        <f>IF(N197="sníž. přenesená",J197,0)</f>
        <v>0</v>
      </c>
      <c r="BI197" s="405">
        <f>IF(N197="nulová",J197,0)</f>
        <v>0</v>
      </c>
      <c r="BJ197" s="386" t="s">
        <v>44</v>
      </c>
      <c r="BK197" s="405">
        <f>ROUND(I197*H197,2)</f>
        <v>0</v>
      </c>
      <c r="BL197" s="386" t="s">
        <v>333</v>
      </c>
      <c r="BM197" s="386" t="s">
        <v>1300</v>
      </c>
    </row>
    <row r="198" spans="2:65" s="267" customFormat="1" ht="22.5" customHeight="1">
      <c r="B198" s="268"/>
      <c r="C198" s="338" t="s">
        <v>386</v>
      </c>
      <c r="D198" s="338" t="s">
        <v>165</v>
      </c>
      <c r="E198" s="339" t="s">
        <v>466</v>
      </c>
      <c r="F198" s="340" t="s">
        <v>467</v>
      </c>
      <c r="G198" s="341" t="s">
        <v>168</v>
      </c>
      <c r="H198" s="342">
        <v>1</v>
      </c>
      <c r="I198" s="107"/>
      <c r="J198" s="343">
        <f>ROUND(I198*H198,2)</f>
        <v>0</v>
      </c>
      <c r="K198" s="340" t="s">
        <v>5</v>
      </c>
      <c r="L198" s="268"/>
      <c r="M198" s="401" t="s">
        <v>5</v>
      </c>
      <c r="N198" s="402" t="s">
        <v>53</v>
      </c>
      <c r="O198" s="269"/>
      <c r="P198" s="403">
        <f>O198*H198</f>
        <v>0</v>
      </c>
      <c r="Q198" s="403">
        <v>0</v>
      </c>
      <c r="R198" s="403">
        <f>Q198*H198</f>
        <v>0</v>
      </c>
      <c r="S198" s="403">
        <v>0</v>
      </c>
      <c r="T198" s="404">
        <f>S198*H198</f>
        <v>0</v>
      </c>
      <c r="AR198" s="386" t="s">
        <v>333</v>
      </c>
      <c r="AT198" s="386" t="s">
        <v>165</v>
      </c>
      <c r="AU198" s="386" t="s">
        <v>90</v>
      </c>
      <c r="AY198" s="386" t="s">
        <v>163</v>
      </c>
      <c r="BE198" s="405">
        <f>IF(N198="základní",J198,0)</f>
        <v>0</v>
      </c>
      <c r="BF198" s="405">
        <f>IF(N198="snížená",J198,0)</f>
        <v>0</v>
      </c>
      <c r="BG198" s="405">
        <f>IF(N198="zákl. přenesená",J198,0)</f>
        <v>0</v>
      </c>
      <c r="BH198" s="405">
        <f>IF(N198="sníž. přenesená",J198,0)</f>
        <v>0</v>
      </c>
      <c r="BI198" s="405">
        <f>IF(N198="nulová",J198,0)</f>
        <v>0</v>
      </c>
      <c r="BJ198" s="386" t="s">
        <v>44</v>
      </c>
      <c r="BK198" s="405">
        <f>ROUND(I198*H198,2)</f>
        <v>0</v>
      </c>
      <c r="BL198" s="386" t="s">
        <v>333</v>
      </c>
      <c r="BM198" s="386" t="s">
        <v>1301</v>
      </c>
    </row>
    <row r="199" spans="2:51" s="344" customFormat="1" ht="13.5">
      <c r="B199" s="345"/>
      <c r="D199" s="346" t="s">
        <v>171</v>
      </c>
      <c r="E199" s="347" t="s">
        <v>5</v>
      </c>
      <c r="F199" s="348" t="s">
        <v>172</v>
      </c>
      <c r="H199" s="349" t="s">
        <v>5</v>
      </c>
      <c r="L199" s="345"/>
      <c r="M199" s="406"/>
      <c r="N199" s="407"/>
      <c r="O199" s="407"/>
      <c r="P199" s="407"/>
      <c r="Q199" s="407"/>
      <c r="R199" s="407"/>
      <c r="S199" s="407"/>
      <c r="T199" s="408"/>
      <c r="AT199" s="349" t="s">
        <v>171</v>
      </c>
      <c r="AU199" s="349" t="s">
        <v>90</v>
      </c>
      <c r="AV199" s="344" t="s">
        <v>44</v>
      </c>
      <c r="AW199" s="344" t="s">
        <v>42</v>
      </c>
      <c r="AX199" s="344" t="s">
        <v>82</v>
      </c>
      <c r="AY199" s="349" t="s">
        <v>163</v>
      </c>
    </row>
    <row r="200" spans="2:51" s="350" customFormat="1" ht="13.5">
      <c r="B200" s="351"/>
      <c r="D200" s="346" t="s">
        <v>171</v>
      </c>
      <c r="E200" s="352" t="s">
        <v>5</v>
      </c>
      <c r="F200" s="353" t="s">
        <v>1299</v>
      </c>
      <c r="H200" s="354">
        <v>1</v>
      </c>
      <c r="L200" s="351"/>
      <c r="M200" s="409"/>
      <c r="N200" s="410"/>
      <c r="O200" s="410"/>
      <c r="P200" s="410"/>
      <c r="Q200" s="410"/>
      <c r="R200" s="410"/>
      <c r="S200" s="410"/>
      <c r="T200" s="411"/>
      <c r="AT200" s="352" t="s">
        <v>171</v>
      </c>
      <c r="AU200" s="352" t="s">
        <v>90</v>
      </c>
      <c r="AV200" s="350" t="s">
        <v>90</v>
      </c>
      <c r="AW200" s="350" t="s">
        <v>42</v>
      </c>
      <c r="AX200" s="350" t="s">
        <v>82</v>
      </c>
      <c r="AY200" s="352" t="s">
        <v>163</v>
      </c>
    </row>
    <row r="201" spans="2:51" s="355" customFormat="1" ht="13.5">
      <c r="B201" s="356"/>
      <c r="D201" s="346" t="s">
        <v>171</v>
      </c>
      <c r="E201" s="357" t="s">
        <v>5</v>
      </c>
      <c r="F201" s="358" t="s">
        <v>179</v>
      </c>
      <c r="H201" s="359">
        <v>1</v>
      </c>
      <c r="L201" s="356"/>
      <c r="M201" s="412"/>
      <c r="N201" s="413"/>
      <c r="O201" s="413"/>
      <c r="P201" s="413"/>
      <c r="Q201" s="413"/>
      <c r="R201" s="413"/>
      <c r="S201" s="413"/>
      <c r="T201" s="414"/>
      <c r="AT201" s="357" t="s">
        <v>171</v>
      </c>
      <c r="AU201" s="357" t="s">
        <v>90</v>
      </c>
      <c r="AV201" s="355" t="s">
        <v>93</v>
      </c>
      <c r="AW201" s="355" t="s">
        <v>42</v>
      </c>
      <c r="AX201" s="355" t="s">
        <v>82</v>
      </c>
      <c r="AY201" s="357" t="s">
        <v>163</v>
      </c>
    </row>
    <row r="202" spans="2:51" s="360" customFormat="1" ht="13.5">
      <c r="B202" s="361"/>
      <c r="D202" s="362" t="s">
        <v>171</v>
      </c>
      <c r="E202" s="363" t="s">
        <v>5</v>
      </c>
      <c r="F202" s="364" t="s">
        <v>185</v>
      </c>
      <c r="H202" s="365">
        <v>1</v>
      </c>
      <c r="L202" s="361"/>
      <c r="M202" s="415"/>
      <c r="N202" s="416"/>
      <c r="O202" s="416"/>
      <c r="P202" s="416"/>
      <c r="Q202" s="416"/>
      <c r="R202" s="416"/>
      <c r="S202" s="416"/>
      <c r="T202" s="417"/>
      <c r="AT202" s="418" t="s">
        <v>171</v>
      </c>
      <c r="AU202" s="418" t="s">
        <v>90</v>
      </c>
      <c r="AV202" s="360" t="s">
        <v>96</v>
      </c>
      <c r="AW202" s="360" t="s">
        <v>42</v>
      </c>
      <c r="AX202" s="360" t="s">
        <v>44</v>
      </c>
      <c r="AY202" s="418" t="s">
        <v>163</v>
      </c>
    </row>
    <row r="203" spans="2:65" s="267" customFormat="1" ht="22.5" customHeight="1">
      <c r="B203" s="268"/>
      <c r="C203" s="367" t="s">
        <v>391</v>
      </c>
      <c r="D203" s="367" t="s">
        <v>256</v>
      </c>
      <c r="E203" s="368" t="s">
        <v>470</v>
      </c>
      <c r="F203" s="369" t="s">
        <v>471</v>
      </c>
      <c r="G203" s="370" t="s">
        <v>168</v>
      </c>
      <c r="H203" s="371">
        <v>1</v>
      </c>
      <c r="I203" s="137"/>
      <c r="J203" s="372">
        <f>ROUND(I203*H203,2)</f>
        <v>0</v>
      </c>
      <c r="K203" s="369" t="s">
        <v>5</v>
      </c>
      <c r="L203" s="421"/>
      <c r="M203" s="422" t="s">
        <v>5</v>
      </c>
      <c r="N203" s="423" t="s">
        <v>53</v>
      </c>
      <c r="O203" s="269"/>
      <c r="P203" s="403">
        <f>O203*H203</f>
        <v>0</v>
      </c>
      <c r="Q203" s="403">
        <v>0.0025</v>
      </c>
      <c r="R203" s="403">
        <f>Q203*H203</f>
        <v>0.0025</v>
      </c>
      <c r="S203" s="403">
        <v>0</v>
      </c>
      <c r="T203" s="404">
        <f>S203*H203</f>
        <v>0</v>
      </c>
      <c r="AR203" s="386" t="s">
        <v>423</v>
      </c>
      <c r="AT203" s="386" t="s">
        <v>256</v>
      </c>
      <c r="AU203" s="386" t="s">
        <v>90</v>
      </c>
      <c r="AY203" s="386" t="s">
        <v>163</v>
      </c>
      <c r="BE203" s="405">
        <f>IF(N203="základní",J203,0)</f>
        <v>0</v>
      </c>
      <c r="BF203" s="405">
        <f>IF(N203="snížená",J203,0)</f>
        <v>0</v>
      </c>
      <c r="BG203" s="405">
        <f>IF(N203="zákl. přenesená",J203,0)</f>
        <v>0</v>
      </c>
      <c r="BH203" s="405">
        <f>IF(N203="sníž. přenesená",J203,0)</f>
        <v>0</v>
      </c>
      <c r="BI203" s="405">
        <f>IF(N203="nulová",J203,0)</f>
        <v>0</v>
      </c>
      <c r="BJ203" s="386" t="s">
        <v>44</v>
      </c>
      <c r="BK203" s="405">
        <f>ROUND(I203*H203,2)</f>
        <v>0</v>
      </c>
      <c r="BL203" s="386" t="s">
        <v>333</v>
      </c>
      <c r="BM203" s="386" t="s">
        <v>1302</v>
      </c>
    </row>
    <row r="204" spans="2:65" s="267" customFormat="1" ht="31.5" customHeight="1">
      <c r="B204" s="268"/>
      <c r="C204" s="338" t="s">
        <v>395</v>
      </c>
      <c r="D204" s="338" t="s">
        <v>165</v>
      </c>
      <c r="E204" s="339" t="s">
        <v>474</v>
      </c>
      <c r="F204" s="340" t="s">
        <v>475</v>
      </c>
      <c r="G204" s="341" t="s">
        <v>168</v>
      </c>
      <c r="H204" s="342">
        <v>2</v>
      </c>
      <c r="I204" s="107"/>
      <c r="J204" s="343">
        <f>ROUND(I204*H204,2)</f>
        <v>0</v>
      </c>
      <c r="K204" s="340" t="s">
        <v>169</v>
      </c>
      <c r="L204" s="268"/>
      <c r="M204" s="401" t="s">
        <v>5</v>
      </c>
      <c r="N204" s="402" t="s">
        <v>53</v>
      </c>
      <c r="O204" s="269"/>
      <c r="P204" s="403">
        <f>O204*H204</f>
        <v>0</v>
      </c>
      <c r="Q204" s="403">
        <v>0</v>
      </c>
      <c r="R204" s="403">
        <f>Q204*H204</f>
        <v>0</v>
      </c>
      <c r="S204" s="403">
        <v>0</v>
      </c>
      <c r="T204" s="404">
        <f>S204*H204</f>
        <v>0</v>
      </c>
      <c r="AR204" s="386" t="s">
        <v>333</v>
      </c>
      <c r="AT204" s="386" t="s">
        <v>165</v>
      </c>
      <c r="AU204" s="386" t="s">
        <v>90</v>
      </c>
      <c r="AY204" s="386" t="s">
        <v>163</v>
      </c>
      <c r="BE204" s="405">
        <f>IF(N204="základní",J204,0)</f>
        <v>0</v>
      </c>
      <c r="BF204" s="405">
        <f>IF(N204="snížená",J204,0)</f>
        <v>0</v>
      </c>
      <c r="BG204" s="405">
        <f>IF(N204="zákl. přenesená",J204,0)</f>
        <v>0</v>
      </c>
      <c r="BH204" s="405">
        <f>IF(N204="sníž. přenesená",J204,0)</f>
        <v>0</v>
      </c>
      <c r="BI204" s="405">
        <f>IF(N204="nulová",J204,0)</f>
        <v>0</v>
      </c>
      <c r="BJ204" s="386" t="s">
        <v>44</v>
      </c>
      <c r="BK204" s="405">
        <f>ROUND(I204*H204,2)</f>
        <v>0</v>
      </c>
      <c r="BL204" s="386" t="s">
        <v>333</v>
      </c>
      <c r="BM204" s="386" t="s">
        <v>1303</v>
      </c>
    </row>
    <row r="205" spans="2:47" s="267" customFormat="1" ht="148.5">
      <c r="B205" s="268"/>
      <c r="D205" s="346" t="s">
        <v>190</v>
      </c>
      <c r="F205" s="366" t="s">
        <v>418</v>
      </c>
      <c r="L205" s="268"/>
      <c r="M205" s="419"/>
      <c r="N205" s="269"/>
      <c r="O205" s="269"/>
      <c r="P205" s="269"/>
      <c r="Q205" s="269"/>
      <c r="R205" s="269"/>
      <c r="S205" s="269"/>
      <c r="T205" s="420"/>
      <c r="AT205" s="386" t="s">
        <v>190</v>
      </c>
      <c r="AU205" s="386" t="s">
        <v>90</v>
      </c>
    </row>
    <row r="206" spans="2:51" s="344" customFormat="1" ht="13.5">
      <c r="B206" s="345"/>
      <c r="D206" s="346" t="s">
        <v>171</v>
      </c>
      <c r="E206" s="347" t="s">
        <v>5</v>
      </c>
      <c r="F206" s="348" t="s">
        <v>172</v>
      </c>
      <c r="H206" s="349" t="s">
        <v>5</v>
      </c>
      <c r="L206" s="345"/>
      <c r="M206" s="406"/>
      <c r="N206" s="407"/>
      <c r="O206" s="407"/>
      <c r="P206" s="407"/>
      <c r="Q206" s="407"/>
      <c r="R206" s="407"/>
      <c r="S206" s="407"/>
      <c r="T206" s="408"/>
      <c r="AT206" s="349" t="s">
        <v>171</v>
      </c>
      <c r="AU206" s="349" t="s">
        <v>90</v>
      </c>
      <c r="AV206" s="344" t="s">
        <v>44</v>
      </c>
      <c r="AW206" s="344" t="s">
        <v>42</v>
      </c>
      <c r="AX206" s="344" t="s">
        <v>82</v>
      </c>
      <c r="AY206" s="349" t="s">
        <v>163</v>
      </c>
    </row>
    <row r="207" spans="2:51" s="344" customFormat="1" ht="13.5">
      <c r="B207" s="345"/>
      <c r="D207" s="346" t="s">
        <v>171</v>
      </c>
      <c r="E207" s="347" t="s">
        <v>5</v>
      </c>
      <c r="F207" s="348" t="s">
        <v>1274</v>
      </c>
      <c r="H207" s="349" t="s">
        <v>5</v>
      </c>
      <c r="L207" s="345"/>
      <c r="M207" s="406"/>
      <c r="N207" s="407"/>
      <c r="O207" s="407"/>
      <c r="P207" s="407"/>
      <c r="Q207" s="407"/>
      <c r="R207" s="407"/>
      <c r="S207" s="407"/>
      <c r="T207" s="408"/>
      <c r="AT207" s="349" t="s">
        <v>171</v>
      </c>
      <c r="AU207" s="349" t="s">
        <v>90</v>
      </c>
      <c r="AV207" s="344" t="s">
        <v>44</v>
      </c>
      <c r="AW207" s="344" t="s">
        <v>42</v>
      </c>
      <c r="AX207" s="344" t="s">
        <v>82</v>
      </c>
      <c r="AY207" s="349" t="s">
        <v>163</v>
      </c>
    </row>
    <row r="208" spans="2:51" s="350" customFormat="1" ht="13.5">
      <c r="B208" s="351"/>
      <c r="D208" s="346" t="s">
        <v>171</v>
      </c>
      <c r="E208" s="352" t="s">
        <v>5</v>
      </c>
      <c r="F208" s="353" t="s">
        <v>274</v>
      </c>
      <c r="H208" s="354">
        <v>2</v>
      </c>
      <c r="L208" s="351"/>
      <c r="M208" s="409"/>
      <c r="N208" s="410"/>
      <c r="O208" s="410"/>
      <c r="P208" s="410"/>
      <c r="Q208" s="410"/>
      <c r="R208" s="410"/>
      <c r="S208" s="410"/>
      <c r="T208" s="411"/>
      <c r="AT208" s="352" t="s">
        <v>171</v>
      </c>
      <c r="AU208" s="352" t="s">
        <v>90</v>
      </c>
      <c r="AV208" s="350" t="s">
        <v>90</v>
      </c>
      <c r="AW208" s="350" t="s">
        <v>42</v>
      </c>
      <c r="AX208" s="350" t="s">
        <v>82</v>
      </c>
      <c r="AY208" s="352" t="s">
        <v>163</v>
      </c>
    </row>
    <row r="209" spans="2:51" s="355" customFormat="1" ht="13.5">
      <c r="B209" s="356"/>
      <c r="D209" s="346" t="s">
        <v>171</v>
      </c>
      <c r="E209" s="357" t="s">
        <v>5</v>
      </c>
      <c r="F209" s="358" t="s">
        <v>179</v>
      </c>
      <c r="H209" s="359">
        <v>2</v>
      </c>
      <c r="L209" s="356"/>
      <c r="M209" s="412"/>
      <c r="N209" s="413"/>
      <c r="O209" s="413"/>
      <c r="P209" s="413"/>
      <c r="Q209" s="413"/>
      <c r="R209" s="413"/>
      <c r="S209" s="413"/>
      <c r="T209" s="414"/>
      <c r="AT209" s="357" t="s">
        <v>171</v>
      </c>
      <c r="AU209" s="357" t="s">
        <v>90</v>
      </c>
      <c r="AV209" s="355" t="s">
        <v>93</v>
      </c>
      <c r="AW209" s="355" t="s">
        <v>42</v>
      </c>
      <c r="AX209" s="355" t="s">
        <v>82</v>
      </c>
      <c r="AY209" s="357" t="s">
        <v>163</v>
      </c>
    </row>
    <row r="210" spans="2:51" s="360" customFormat="1" ht="13.5">
      <c r="B210" s="361"/>
      <c r="D210" s="362" t="s">
        <v>171</v>
      </c>
      <c r="E210" s="363" t="s">
        <v>5</v>
      </c>
      <c r="F210" s="364" t="s">
        <v>185</v>
      </c>
      <c r="H210" s="365">
        <v>2</v>
      </c>
      <c r="L210" s="361"/>
      <c r="M210" s="415"/>
      <c r="N210" s="416"/>
      <c r="O210" s="416"/>
      <c r="P210" s="416"/>
      <c r="Q210" s="416"/>
      <c r="R210" s="416"/>
      <c r="S210" s="416"/>
      <c r="T210" s="417"/>
      <c r="AT210" s="418" t="s">
        <v>171</v>
      </c>
      <c r="AU210" s="418" t="s">
        <v>90</v>
      </c>
      <c r="AV210" s="360" t="s">
        <v>96</v>
      </c>
      <c r="AW210" s="360" t="s">
        <v>42</v>
      </c>
      <c r="AX210" s="360" t="s">
        <v>44</v>
      </c>
      <c r="AY210" s="418" t="s">
        <v>163</v>
      </c>
    </row>
    <row r="211" spans="2:65" s="267" customFormat="1" ht="22.5" customHeight="1">
      <c r="B211" s="268"/>
      <c r="C211" s="367" t="s">
        <v>401</v>
      </c>
      <c r="D211" s="367" t="s">
        <v>256</v>
      </c>
      <c r="E211" s="368" t="s">
        <v>481</v>
      </c>
      <c r="F211" s="369" t="s">
        <v>482</v>
      </c>
      <c r="G211" s="370" t="s">
        <v>168</v>
      </c>
      <c r="H211" s="371">
        <v>2</v>
      </c>
      <c r="I211" s="137"/>
      <c r="J211" s="372">
        <f>ROUND(I211*H211,2)</f>
        <v>0</v>
      </c>
      <c r="K211" s="369" t="s">
        <v>5</v>
      </c>
      <c r="L211" s="421"/>
      <c r="M211" s="422" t="s">
        <v>5</v>
      </c>
      <c r="N211" s="423" t="s">
        <v>53</v>
      </c>
      <c r="O211" s="269"/>
      <c r="P211" s="403">
        <f>O211*H211</f>
        <v>0</v>
      </c>
      <c r="Q211" s="403">
        <v>0.0024</v>
      </c>
      <c r="R211" s="403">
        <f>Q211*H211</f>
        <v>0.0048</v>
      </c>
      <c r="S211" s="403">
        <v>0</v>
      </c>
      <c r="T211" s="404">
        <f>S211*H211</f>
        <v>0</v>
      </c>
      <c r="AR211" s="386" t="s">
        <v>423</v>
      </c>
      <c r="AT211" s="386" t="s">
        <v>256</v>
      </c>
      <c r="AU211" s="386" t="s">
        <v>90</v>
      </c>
      <c r="AY211" s="386" t="s">
        <v>163</v>
      </c>
      <c r="BE211" s="405">
        <f>IF(N211="základní",J211,0)</f>
        <v>0</v>
      </c>
      <c r="BF211" s="405">
        <f>IF(N211="snížená",J211,0)</f>
        <v>0</v>
      </c>
      <c r="BG211" s="405">
        <f>IF(N211="zákl. přenesená",J211,0)</f>
        <v>0</v>
      </c>
      <c r="BH211" s="405">
        <f>IF(N211="sníž. přenesená",J211,0)</f>
        <v>0</v>
      </c>
      <c r="BI211" s="405">
        <f>IF(N211="nulová",J211,0)</f>
        <v>0</v>
      </c>
      <c r="BJ211" s="386" t="s">
        <v>44</v>
      </c>
      <c r="BK211" s="405">
        <f>ROUND(I211*H211,2)</f>
        <v>0</v>
      </c>
      <c r="BL211" s="386" t="s">
        <v>333</v>
      </c>
      <c r="BM211" s="386" t="s">
        <v>1304</v>
      </c>
    </row>
    <row r="212" spans="2:65" s="267" customFormat="1" ht="22.5" customHeight="1">
      <c r="B212" s="268"/>
      <c r="C212" s="338" t="s">
        <v>406</v>
      </c>
      <c r="D212" s="338" t="s">
        <v>165</v>
      </c>
      <c r="E212" s="339" t="s">
        <v>485</v>
      </c>
      <c r="F212" s="340" t="s">
        <v>486</v>
      </c>
      <c r="G212" s="341" t="s">
        <v>168</v>
      </c>
      <c r="H212" s="342">
        <v>1</v>
      </c>
      <c r="I212" s="107"/>
      <c r="J212" s="343">
        <f>ROUND(I212*H212,2)</f>
        <v>0</v>
      </c>
      <c r="K212" s="340" t="s">
        <v>169</v>
      </c>
      <c r="L212" s="268"/>
      <c r="M212" s="401" t="s">
        <v>5</v>
      </c>
      <c r="N212" s="402" t="s">
        <v>53</v>
      </c>
      <c r="O212" s="269"/>
      <c r="P212" s="403">
        <f>O212*H212</f>
        <v>0</v>
      </c>
      <c r="Q212" s="403">
        <v>0</v>
      </c>
      <c r="R212" s="403">
        <f>Q212*H212</f>
        <v>0</v>
      </c>
      <c r="S212" s="403">
        <v>0</v>
      </c>
      <c r="T212" s="404">
        <f>S212*H212</f>
        <v>0</v>
      </c>
      <c r="AR212" s="386" t="s">
        <v>333</v>
      </c>
      <c r="AT212" s="386" t="s">
        <v>165</v>
      </c>
      <c r="AU212" s="386" t="s">
        <v>90</v>
      </c>
      <c r="AY212" s="386" t="s">
        <v>163</v>
      </c>
      <c r="BE212" s="405">
        <f>IF(N212="základní",J212,0)</f>
        <v>0</v>
      </c>
      <c r="BF212" s="405">
        <f>IF(N212="snížená",J212,0)</f>
        <v>0</v>
      </c>
      <c r="BG212" s="405">
        <f>IF(N212="zákl. přenesená",J212,0)</f>
        <v>0</v>
      </c>
      <c r="BH212" s="405">
        <f>IF(N212="sníž. přenesená",J212,0)</f>
        <v>0</v>
      </c>
      <c r="BI212" s="405">
        <f>IF(N212="nulová",J212,0)</f>
        <v>0</v>
      </c>
      <c r="BJ212" s="386" t="s">
        <v>44</v>
      </c>
      <c r="BK212" s="405">
        <f>ROUND(I212*H212,2)</f>
        <v>0</v>
      </c>
      <c r="BL212" s="386" t="s">
        <v>333</v>
      </c>
      <c r="BM212" s="386" t="s">
        <v>1305</v>
      </c>
    </row>
    <row r="213" spans="2:47" s="267" customFormat="1" ht="148.5">
      <c r="B213" s="268"/>
      <c r="D213" s="346" t="s">
        <v>190</v>
      </c>
      <c r="F213" s="366" t="s">
        <v>418</v>
      </c>
      <c r="L213" s="268"/>
      <c r="M213" s="419"/>
      <c r="N213" s="269"/>
      <c r="O213" s="269"/>
      <c r="P213" s="269"/>
      <c r="Q213" s="269"/>
      <c r="R213" s="269"/>
      <c r="S213" s="269"/>
      <c r="T213" s="420"/>
      <c r="AT213" s="386" t="s">
        <v>190</v>
      </c>
      <c r="AU213" s="386" t="s">
        <v>90</v>
      </c>
    </row>
    <row r="214" spans="2:51" s="344" customFormat="1" ht="13.5">
      <c r="B214" s="345"/>
      <c r="D214" s="346" t="s">
        <v>171</v>
      </c>
      <c r="E214" s="347" t="s">
        <v>5</v>
      </c>
      <c r="F214" s="348" t="s">
        <v>172</v>
      </c>
      <c r="H214" s="349" t="s">
        <v>5</v>
      </c>
      <c r="L214" s="345"/>
      <c r="M214" s="406"/>
      <c r="N214" s="407"/>
      <c r="O214" s="407"/>
      <c r="P214" s="407"/>
      <c r="Q214" s="407"/>
      <c r="R214" s="407"/>
      <c r="S214" s="407"/>
      <c r="T214" s="408"/>
      <c r="AT214" s="349" t="s">
        <v>171</v>
      </c>
      <c r="AU214" s="349" t="s">
        <v>90</v>
      </c>
      <c r="AV214" s="344" t="s">
        <v>44</v>
      </c>
      <c r="AW214" s="344" t="s">
        <v>42</v>
      </c>
      <c r="AX214" s="344" t="s">
        <v>82</v>
      </c>
      <c r="AY214" s="349" t="s">
        <v>163</v>
      </c>
    </row>
    <row r="215" spans="2:51" s="344" customFormat="1" ht="13.5">
      <c r="B215" s="345"/>
      <c r="D215" s="346" t="s">
        <v>171</v>
      </c>
      <c r="E215" s="347" t="s">
        <v>5</v>
      </c>
      <c r="F215" s="348" t="s">
        <v>1274</v>
      </c>
      <c r="H215" s="349" t="s">
        <v>5</v>
      </c>
      <c r="L215" s="345"/>
      <c r="M215" s="406"/>
      <c r="N215" s="407"/>
      <c r="O215" s="407"/>
      <c r="P215" s="407"/>
      <c r="Q215" s="407"/>
      <c r="R215" s="407"/>
      <c r="S215" s="407"/>
      <c r="T215" s="408"/>
      <c r="AT215" s="349" t="s">
        <v>171</v>
      </c>
      <c r="AU215" s="349" t="s">
        <v>90</v>
      </c>
      <c r="AV215" s="344" t="s">
        <v>44</v>
      </c>
      <c r="AW215" s="344" t="s">
        <v>42</v>
      </c>
      <c r="AX215" s="344" t="s">
        <v>82</v>
      </c>
      <c r="AY215" s="349" t="s">
        <v>163</v>
      </c>
    </row>
    <row r="216" spans="2:51" s="350" customFormat="1" ht="13.5">
      <c r="B216" s="351"/>
      <c r="D216" s="346" t="s">
        <v>171</v>
      </c>
      <c r="E216" s="352" t="s">
        <v>5</v>
      </c>
      <c r="F216" s="353" t="s">
        <v>252</v>
      </c>
      <c r="H216" s="354">
        <v>1</v>
      </c>
      <c r="L216" s="351"/>
      <c r="M216" s="409"/>
      <c r="N216" s="410"/>
      <c r="O216" s="410"/>
      <c r="P216" s="410"/>
      <c r="Q216" s="410"/>
      <c r="R216" s="410"/>
      <c r="S216" s="410"/>
      <c r="T216" s="411"/>
      <c r="AT216" s="352" t="s">
        <v>171</v>
      </c>
      <c r="AU216" s="352" t="s">
        <v>90</v>
      </c>
      <c r="AV216" s="350" t="s">
        <v>90</v>
      </c>
      <c r="AW216" s="350" t="s">
        <v>42</v>
      </c>
      <c r="AX216" s="350" t="s">
        <v>82</v>
      </c>
      <c r="AY216" s="352" t="s">
        <v>163</v>
      </c>
    </row>
    <row r="217" spans="2:51" s="355" customFormat="1" ht="13.5">
      <c r="B217" s="356"/>
      <c r="D217" s="346" t="s">
        <v>171</v>
      </c>
      <c r="E217" s="357" t="s">
        <v>5</v>
      </c>
      <c r="F217" s="358" t="s">
        <v>179</v>
      </c>
      <c r="H217" s="359">
        <v>1</v>
      </c>
      <c r="L217" s="356"/>
      <c r="M217" s="412"/>
      <c r="N217" s="413"/>
      <c r="O217" s="413"/>
      <c r="P217" s="413"/>
      <c r="Q217" s="413"/>
      <c r="R217" s="413"/>
      <c r="S217" s="413"/>
      <c r="T217" s="414"/>
      <c r="AT217" s="357" t="s">
        <v>171</v>
      </c>
      <c r="AU217" s="357" t="s">
        <v>90</v>
      </c>
      <c r="AV217" s="355" t="s">
        <v>93</v>
      </c>
      <c r="AW217" s="355" t="s">
        <v>42</v>
      </c>
      <c r="AX217" s="355" t="s">
        <v>82</v>
      </c>
      <c r="AY217" s="357" t="s">
        <v>163</v>
      </c>
    </row>
    <row r="218" spans="2:51" s="360" customFormat="1" ht="13.5">
      <c r="B218" s="361"/>
      <c r="D218" s="362" t="s">
        <v>171</v>
      </c>
      <c r="E218" s="363" t="s">
        <v>5</v>
      </c>
      <c r="F218" s="364" t="s">
        <v>185</v>
      </c>
      <c r="H218" s="365">
        <v>1</v>
      </c>
      <c r="L218" s="361"/>
      <c r="M218" s="415"/>
      <c r="N218" s="416"/>
      <c r="O218" s="416"/>
      <c r="P218" s="416"/>
      <c r="Q218" s="416"/>
      <c r="R218" s="416"/>
      <c r="S218" s="416"/>
      <c r="T218" s="417"/>
      <c r="AT218" s="418" t="s">
        <v>171</v>
      </c>
      <c r="AU218" s="418" t="s">
        <v>90</v>
      </c>
      <c r="AV218" s="360" t="s">
        <v>96</v>
      </c>
      <c r="AW218" s="360" t="s">
        <v>42</v>
      </c>
      <c r="AX218" s="360" t="s">
        <v>44</v>
      </c>
      <c r="AY218" s="418" t="s">
        <v>163</v>
      </c>
    </row>
    <row r="219" spans="2:65" s="267" customFormat="1" ht="22.5" customHeight="1">
      <c r="B219" s="268"/>
      <c r="C219" s="367" t="s">
        <v>414</v>
      </c>
      <c r="D219" s="367" t="s">
        <v>256</v>
      </c>
      <c r="E219" s="368" t="s">
        <v>490</v>
      </c>
      <c r="F219" s="369" t="s">
        <v>491</v>
      </c>
      <c r="G219" s="370" t="s">
        <v>168</v>
      </c>
      <c r="H219" s="371">
        <v>1</v>
      </c>
      <c r="I219" s="137"/>
      <c r="J219" s="372">
        <f>ROUND(I219*H219,2)</f>
        <v>0</v>
      </c>
      <c r="K219" s="369" t="s">
        <v>169</v>
      </c>
      <c r="L219" s="421"/>
      <c r="M219" s="422" t="s">
        <v>5</v>
      </c>
      <c r="N219" s="423" t="s">
        <v>53</v>
      </c>
      <c r="O219" s="269"/>
      <c r="P219" s="403">
        <f>O219*H219</f>
        <v>0</v>
      </c>
      <c r="Q219" s="403">
        <v>0.0012</v>
      </c>
      <c r="R219" s="403">
        <f>Q219*H219</f>
        <v>0.0012</v>
      </c>
      <c r="S219" s="403">
        <v>0</v>
      </c>
      <c r="T219" s="404">
        <f>S219*H219</f>
        <v>0</v>
      </c>
      <c r="AR219" s="386" t="s">
        <v>423</v>
      </c>
      <c r="AT219" s="386" t="s">
        <v>256</v>
      </c>
      <c r="AU219" s="386" t="s">
        <v>90</v>
      </c>
      <c r="AY219" s="386" t="s">
        <v>163</v>
      </c>
      <c r="BE219" s="405">
        <f>IF(N219="základní",J219,0)</f>
        <v>0</v>
      </c>
      <c r="BF219" s="405">
        <f>IF(N219="snížená",J219,0)</f>
        <v>0</v>
      </c>
      <c r="BG219" s="405">
        <f>IF(N219="zákl. přenesená",J219,0)</f>
        <v>0</v>
      </c>
      <c r="BH219" s="405">
        <f>IF(N219="sníž. přenesená",J219,0)</f>
        <v>0</v>
      </c>
      <c r="BI219" s="405">
        <f>IF(N219="nulová",J219,0)</f>
        <v>0</v>
      </c>
      <c r="BJ219" s="386" t="s">
        <v>44</v>
      </c>
      <c r="BK219" s="405">
        <f>ROUND(I219*H219,2)</f>
        <v>0</v>
      </c>
      <c r="BL219" s="386" t="s">
        <v>333</v>
      </c>
      <c r="BM219" s="386" t="s">
        <v>1306</v>
      </c>
    </row>
    <row r="220" spans="2:47" s="267" customFormat="1" ht="27">
      <c r="B220" s="268"/>
      <c r="D220" s="362" t="s">
        <v>493</v>
      </c>
      <c r="F220" s="376" t="s">
        <v>494</v>
      </c>
      <c r="L220" s="268"/>
      <c r="M220" s="419"/>
      <c r="N220" s="269"/>
      <c r="O220" s="269"/>
      <c r="P220" s="269"/>
      <c r="Q220" s="269"/>
      <c r="R220" s="269"/>
      <c r="S220" s="269"/>
      <c r="T220" s="420"/>
      <c r="AT220" s="386" t="s">
        <v>493</v>
      </c>
      <c r="AU220" s="386" t="s">
        <v>90</v>
      </c>
    </row>
    <row r="221" spans="2:65" s="267" customFormat="1" ht="31.5" customHeight="1">
      <c r="B221" s="268"/>
      <c r="C221" s="338" t="s">
        <v>420</v>
      </c>
      <c r="D221" s="338" t="s">
        <v>165</v>
      </c>
      <c r="E221" s="339" t="s">
        <v>1307</v>
      </c>
      <c r="F221" s="340" t="s">
        <v>1308</v>
      </c>
      <c r="G221" s="341" t="s">
        <v>369</v>
      </c>
      <c r="H221" s="342">
        <v>0.056</v>
      </c>
      <c r="I221" s="107"/>
      <c r="J221" s="343">
        <f>ROUND(I221*H221,2)</f>
        <v>0</v>
      </c>
      <c r="K221" s="340" t="s">
        <v>169</v>
      </c>
      <c r="L221" s="268"/>
      <c r="M221" s="401" t="s">
        <v>5</v>
      </c>
      <c r="N221" s="402" t="s">
        <v>53</v>
      </c>
      <c r="O221" s="269"/>
      <c r="P221" s="403">
        <f>O221*H221</f>
        <v>0</v>
      </c>
      <c r="Q221" s="403">
        <v>0</v>
      </c>
      <c r="R221" s="403">
        <f>Q221*H221</f>
        <v>0</v>
      </c>
      <c r="S221" s="403">
        <v>0</v>
      </c>
      <c r="T221" s="404">
        <f>S221*H221</f>
        <v>0</v>
      </c>
      <c r="AR221" s="386" t="s">
        <v>333</v>
      </c>
      <c r="AT221" s="386" t="s">
        <v>165</v>
      </c>
      <c r="AU221" s="386" t="s">
        <v>90</v>
      </c>
      <c r="AY221" s="386" t="s">
        <v>163</v>
      </c>
      <c r="BE221" s="405">
        <f>IF(N221="základní",J221,0)</f>
        <v>0</v>
      </c>
      <c r="BF221" s="405">
        <f>IF(N221="snížená",J221,0)</f>
        <v>0</v>
      </c>
      <c r="BG221" s="405">
        <f>IF(N221="zákl. přenesená",J221,0)</f>
        <v>0</v>
      </c>
      <c r="BH221" s="405">
        <f>IF(N221="sníž. přenesená",J221,0)</f>
        <v>0</v>
      </c>
      <c r="BI221" s="405">
        <f>IF(N221="nulová",J221,0)</f>
        <v>0</v>
      </c>
      <c r="BJ221" s="386" t="s">
        <v>44</v>
      </c>
      <c r="BK221" s="405">
        <f>ROUND(I221*H221,2)</f>
        <v>0</v>
      </c>
      <c r="BL221" s="386" t="s">
        <v>333</v>
      </c>
      <c r="BM221" s="386" t="s">
        <v>1309</v>
      </c>
    </row>
    <row r="222" spans="2:47" s="267" customFormat="1" ht="121.5">
      <c r="B222" s="268"/>
      <c r="D222" s="362" t="s">
        <v>190</v>
      </c>
      <c r="F222" s="376" t="s">
        <v>499</v>
      </c>
      <c r="L222" s="268"/>
      <c r="M222" s="419"/>
      <c r="N222" s="269"/>
      <c r="O222" s="269"/>
      <c r="P222" s="269"/>
      <c r="Q222" s="269"/>
      <c r="R222" s="269"/>
      <c r="S222" s="269"/>
      <c r="T222" s="420"/>
      <c r="AT222" s="386" t="s">
        <v>190</v>
      </c>
      <c r="AU222" s="386" t="s">
        <v>90</v>
      </c>
    </row>
    <row r="223" spans="2:65" s="267" customFormat="1" ht="44.25" customHeight="1">
      <c r="B223" s="268"/>
      <c r="C223" s="338" t="s">
        <v>425</v>
      </c>
      <c r="D223" s="338" t="s">
        <v>165</v>
      </c>
      <c r="E223" s="339" t="s">
        <v>501</v>
      </c>
      <c r="F223" s="340" t="s">
        <v>502</v>
      </c>
      <c r="G223" s="341" t="s">
        <v>369</v>
      </c>
      <c r="H223" s="342">
        <v>0.056</v>
      </c>
      <c r="I223" s="107"/>
      <c r="J223" s="343">
        <f>ROUND(I223*H223,2)</f>
        <v>0</v>
      </c>
      <c r="K223" s="340" t="s">
        <v>169</v>
      </c>
      <c r="L223" s="268"/>
      <c r="M223" s="401" t="s">
        <v>5</v>
      </c>
      <c r="N223" s="402" t="s">
        <v>53</v>
      </c>
      <c r="O223" s="269"/>
      <c r="P223" s="403">
        <f>O223*H223</f>
        <v>0</v>
      </c>
      <c r="Q223" s="403">
        <v>0</v>
      </c>
      <c r="R223" s="403">
        <f>Q223*H223</f>
        <v>0</v>
      </c>
      <c r="S223" s="403">
        <v>0</v>
      </c>
      <c r="T223" s="404">
        <f>S223*H223</f>
        <v>0</v>
      </c>
      <c r="AR223" s="386" t="s">
        <v>333</v>
      </c>
      <c r="AT223" s="386" t="s">
        <v>165</v>
      </c>
      <c r="AU223" s="386" t="s">
        <v>90</v>
      </c>
      <c r="AY223" s="386" t="s">
        <v>163</v>
      </c>
      <c r="BE223" s="405">
        <f>IF(N223="základní",J223,0)</f>
        <v>0</v>
      </c>
      <c r="BF223" s="405">
        <f>IF(N223="snížená",J223,0)</f>
        <v>0</v>
      </c>
      <c r="BG223" s="405">
        <f>IF(N223="zákl. přenesená",J223,0)</f>
        <v>0</v>
      </c>
      <c r="BH223" s="405">
        <f>IF(N223="sníž. přenesená",J223,0)</f>
        <v>0</v>
      </c>
      <c r="BI223" s="405">
        <f>IF(N223="nulová",J223,0)</f>
        <v>0</v>
      </c>
      <c r="BJ223" s="386" t="s">
        <v>44</v>
      </c>
      <c r="BK223" s="405">
        <f>ROUND(I223*H223,2)</f>
        <v>0</v>
      </c>
      <c r="BL223" s="386" t="s">
        <v>333</v>
      </c>
      <c r="BM223" s="386" t="s">
        <v>1310</v>
      </c>
    </row>
    <row r="224" spans="2:47" s="267" customFormat="1" ht="121.5">
      <c r="B224" s="268"/>
      <c r="D224" s="346" t="s">
        <v>190</v>
      </c>
      <c r="F224" s="366" t="s">
        <v>499</v>
      </c>
      <c r="L224" s="268"/>
      <c r="M224" s="419"/>
      <c r="N224" s="269"/>
      <c r="O224" s="269"/>
      <c r="P224" s="269"/>
      <c r="Q224" s="269"/>
      <c r="R224" s="269"/>
      <c r="S224" s="269"/>
      <c r="T224" s="420"/>
      <c r="AT224" s="386" t="s">
        <v>190</v>
      </c>
      <c r="AU224" s="386" t="s">
        <v>90</v>
      </c>
    </row>
    <row r="225" spans="2:63" s="330" customFormat="1" ht="29.85" customHeight="1">
      <c r="B225" s="331"/>
      <c r="D225" s="335" t="s">
        <v>81</v>
      </c>
      <c r="E225" s="336" t="s">
        <v>504</v>
      </c>
      <c r="F225" s="336" t="s">
        <v>505</v>
      </c>
      <c r="J225" s="337">
        <f>BK225</f>
        <v>0</v>
      </c>
      <c r="L225" s="331"/>
      <c r="M225" s="395"/>
      <c r="N225" s="396"/>
      <c r="O225" s="396"/>
      <c r="P225" s="397">
        <f>SUM(P226:P241)</f>
        <v>0</v>
      </c>
      <c r="Q225" s="396"/>
      <c r="R225" s="397">
        <f>SUM(R226:R241)</f>
        <v>0.0035800000000000003</v>
      </c>
      <c r="S225" s="396"/>
      <c r="T225" s="398">
        <f>SUM(T226:T241)</f>
        <v>0.003</v>
      </c>
      <c r="AR225" s="332" t="s">
        <v>90</v>
      </c>
      <c r="AT225" s="399" t="s">
        <v>81</v>
      </c>
      <c r="AU225" s="399" t="s">
        <v>44</v>
      </c>
      <c r="AY225" s="332" t="s">
        <v>163</v>
      </c>
      <c r="BK225" s="400">
        <f>SUM(BK226:BK241)</f>
        <v>0</v>
      </c>
    </row>
    <row r="226" spans="2:65" s="267" customFormat="1" ht="31.5" customHeight="1">
      <c r="B226" s="268"/>
      <c r="C226" s="338" t="s">
        <v>433</v>
      </c>
      <c r="D226" s="338" t="s">
        <v>165</v>
      </c>
      <c r="E226" s="339" t="s">
        <v>507</v>
      </c>
      <c r="F226" s="340" t="s">
        <v>508</v>
      </c>
      <c r="G226" s="341" t="s">
        <v>168</v>
      </c>
      <c r="H226" s="342">
        <v>1</v>
      </c>
      <c r="I226" s="107"/>
      <c r="J226" s="343">
        <f>ROUND(I226*H226,2)</f>
        <v>0</v>
      </c>
      <c r="K226" s="340" t="s">
        <v>169</v>
      </c>
      <c r="L226" s="268"/>
      <c r="M226" s="401" t="s">
        <v>5</v>
      </c>
      <c r="N226" s="402" t="s">
        <v>53</v>
      </c>
      <c r="O226" s="269"/>
      <c r="P226" s="403">
        <f>O226*H226</f>
        <v>0</v>
      </c>
      <c r="Q226" s="403">
        <v>0.00035</v>
      </c>
      <c r="R226" s="403">
        <f>Q226*H226</f>
        <v>0.00035</v>
      </c>
      <c r="S226" s="403">
        <v>0.003</v>
      </c>
      <c r="T226" s="404">
        <f>S226*H226</f>
        <v>0.003</v>
      </c>
      <c r="AR226" s="386" t="s">
        <v>333</v>
      </c>
      <c r="AT226" s="386" t="s">
        <v>165</v>
      </c>
      <c r="AU226" s="386" t="s">
        <v>90</v>
      </c>
      <c r="AY226" s="386" t="s">
        <v>163</v>
      </c>
      <c r="BE226" s="405">
        <f>IF(N226="základní",J226,0)</f>
        <v>0</v>
      </c>
      <c r="BF226" s="405">
        <f>IF(N226="snížená",J226,0)</f>
        <v>0</v>
      </c>
      <c r="BG226" s="405">
        <f>IF(N226="zákl. přenesená",J226,0)</f>
        <v>0</v>
      </c>
      <c r="BH226" s="405">
        <f>IF(N226="sníž. přenesená",J226,0)</f>
        <v>0</v>
      </c>
      <c r="BI226" s="405">
        <f>IF(N226="nulová",J226,0)</f>
        <v>0</v>
      </c>
      <c r="BJ226" s="386" t="s">
        <v>44</v>
      </c>
      <c r="BK226" s="405">
        <f>ROUND(I226*H226,2)</f>
        <v>0</v>
      </c>
      <c r="BL226" s="386" t="s">
        <v>333</v>
      </c>
      <c r="BM226" s="386" t="s">
        <v>1311</v>
      </c>
    </row>
    <row r="227" spans="2:47" s="267" customFormat="1" ht="27">
      <c r="B227" s="268"/>
      <c r="D227" s="346" t="s">
        <v>190</v>
      </c>
      <c r="F227" s="366" t="s">
        <v>510</v>
      </c>
      <c r="L227" s="268"/>
      <c r="M227" s="419"/>
      <c r="N227" s="269"/>
      <c r="O227" s="269"/>
      <c r="P227" s="269"/>
      <c r="Q227" s="269"/>
      <c r="R227" s="269"/>
      <c r="S227" s="269"/>
      <c r="T227" s="420"/>
      <c r="AT227" s="386" t="s">
        <v>190</v>
      </c>
      <c r="AU227" s="386" t="s">
        <v>90</v>
      </c>
    </row>
    <row r="228" spans="2:51" s="344" customFormat="1" ht="13.5">
      <c r="B228" s="345"/>
      <c r="D228" s="346" t="s">
        <v>171</v>
      </c>
      <c r="E228" s="347" t="s">
        <v>5</v>
      </c>
      <c r="F228" s="348" t="s">
        <v>172</v>
      </c>
      <c r="H228" s="349" t="s">
        <v>5</v>
      </c>
      <c r="L228" s="345"/>
      <c r="M228" s="406"/>
      <c r="N228" s="407"/>
      <c r="O228" s="407"/>
      <c r="P228" s="407"/>
      <c r="Q228" s="407"/>
      <c r="R228" s="407"/>
      <c r="S228" s="407"/>
      <c r="T228" s="408"/>
      <c r="AT228" s="349" t="s">
        <v>171</v>
      </c>
      <c r="AU228" s="349" t="s">
        <v>90</v>
      </c>
      <c r="AV228" s="344" t="s">
        <v>44</v>
      </c>
      <c r="AW228" s="344" t="s">
        <v>42</v>
      </c>
      <c r="AX228" s="344" t="s">
        <v>82</v>
      </c>
      <c r="AY228" s="349" t="s">
        <v>163</v>
      </c>
    </row>
    <row r="229" spans="2:51" s="344" customFormat="1" ht="13.5">
      <c r="B229" s="345"/>
      <c r="D229" s="346" t="s">
        <v>171</v>
      </c>
      <c r="E229" s="347" t="s">
        <v>5</v>
      </c>
      <c r="F229" s="348" t="s">
        <v>511</v>
      </c>
      <c r="H229" s="349" t="s">
        <v>5</v>
      </c>
      <c r="L229" s="345"/>
      <c r="M229" s="406"/>
      <c r="N229" s="407"/>
      <c r="O229" s="407"/>
      <c r="P229" s="407"/>
      <c r="Q229" s="407"/>
      <c r="R229" s="407"/>
      <c r="S229" s="407"/>
      <c r="T229" s="408"/>
      <c r="AT229" s="349" t="s">
        <v>171</v>
      </c>
      <c r="AU229" s="349" t="s">
        <v>90</v>
      </c>
      <c r="AV229" s="344" t="s">
        <v>44</v>
      </c>
      <c r="AW229" s="344" t="s">
        <v>42</v>
      </c>
      <c r="AX229" s="344" t="s">
        <v>82</v>
      </c>
      <c r="AY229" s="349" t="s">
        <v>163</v>
      </c>
    </row>
    <row r="230" spans="2:51" s="344" customFormat="1" ht="13.5">
      <c r="B230" s="345"/>
      <c r="D230" s="346" t="s">
        <v>171</v>
      </c>
      <c r="E230" s="347" t="s">
        <v>5</v>
      </c>
      <c r="F230" s="348" t="s">
        <v>1274</v>
      </c>
      <c r="H230" s="349" t="s">
        <v>5</v>
      </c>
      <c r="L230" s="345"/>
      <c r="M230" s="406"/>
      <c r="N230" s="407"/>
      <c r="O230" s="407"/>
      <c r="P230" s="407"/>
      <c r="Q230" s="407"/>
      <c r="R230" s="407"/>
      <c r="S230" s="407"/>
      <c r="T230" s="408"/>
      <c r="AT230" s="349" t="s">
        <v>171</v>
      </c>
      <c r="AU230" s="349" t="s">
        <v>90</v>
      </c>
      <c r="AV230" s="344" t="s">
        <v>44</v>
      </c>
      <c r="AW230" s="344" t="s">
        <v>42</v>
      </c>
      <c r="AX230" s="344" t="s">
        <v>82</v>
      </c>
      <c r="AY230" s="349" t="s">
        <v>163</v>
      </c>
    </row>
    <row r="231" spans="2:51" s="350" customFormat="1" ht="13.5">
      <c r="B231" s="351"/>
      <c r="D231" s="346" t="s">
        <v>171</v>
      </c>
      <c r="E231" s="352" t="s">
        <v>5</v>
      </c>
      <c r="F231" s="353" t="s">
        <v>252</v>
      </c>
      <c r="H231" s="354">
        <v>1</v>
      </c>
      <c r="L231" s="351"/>
      <c r="M231" s="409"/>
      <c r="N231" s="410"/>
      <c r="O231" s="410"/>
      <c r="P231" s="410"/>
      <c r="Q231" s="410"/>
      <c r="R231" s="410"/>
      <c r="S231" s="410"/>
      <c r="T231" s="411"/>
      <c r="AT231" s="352" t="s">
        <v>171</v>
      </c>
      <c r="AU231" s="352" t="s">
        <v>90</v>
      </c>
      <c r="AV231" s="350" t="s">
        <v>90</v>
      </c>
      <c r="AW231" s="350" t="s">
        <v>42</v>
      </c>
      <c r="AX231" s="350" t="s">
        <v>82</v>
      </c>
      <c r="AY231" s="352" t="s">
        <v>163</v>
      </c>
    </row>
    <row r="232" spans="2:51" s="355" customFormat="1" ht="13.5">
      <c r="B232" s="356"/>
      <c r="D232" s="346" t="s">
        <v>171</v>
      </c>
      <c r="E232" s="357" t="s">
        <v>5</v>
      </c>
      <c r="F232" s="358" t="s">
        <v>179</v>
      </c>
      <c r="H232" s="359">
        <v>1</v>
      </c>
      <c r="L232" s="356"/>
      <c r="M232" s="412"/>
      <c r="N232" s="413"/>
      <c r="O232" s="413"/>
      <c r="P232" s="413"/>
      <c r="Q232" s="413"/>
      <c r="R232" s="413"/>
      <c r="S232" s="413"/>
      <c r="T232" s="414"/>
      <c r="AT232" s="357" t="s">
        <v>171</v>
      </c>
      <c r="AU232" s="357" t="s">
        <v>90</v>
      </c>
      <c r="AV232" s="355" t="s">
        <v>93</v>
      </c>
      <c r="AW232" s="355" t="s">
        <v>42</v>
      </c>
      <c r="AX232" s="355" t="s">
        <v>82</v>
      </c>
      <c r="AY232" s="357" t="s">
        <v>163</v>
      </c>
    </row>
    <row r="233" spans="2:51" s="360" customFormat="1" ht="13.5">
      <c r="B233" s="361"/>
      <c r="D233" s="362" t="s">
        <v>171</v>
      </c>
      <c r="E233" s="363" t="s">
        <v>5</v>
      </c>
      <c r="F233" s="364" t="s">
        <v>185</v>
      </c>
      <c r="H233" s="365">
        <v>1</v>
      </c>
      <c r="L233" s="361"/>
      <c r="M233" s="415"/>
      <c r="N233" s="416"/>
      <c r="O233" s="416"/>
      <c r="P233" s="416"/>
      <c r="Q233" s="416"/>
      <c r="R233" s="416"/>
      <c r="S233" s="416"/>
      <c r="T233" s="417"/>
      <c r="AT233" s="418" t="s">
        <v>171</v>
      </c>
      <c r="AU233" s="418" t="s">
        <v>90</v>
      </c>
      <c r="AV233" s="360" t="s">
        <v>96</v>
      </c>
      <c r="AW233" s="360" t="s">
        <v>42</v>
      </c>
      <c r="AX233" s="360" t="s">
        <v>44</v>
      </c>
      <c r="AY233" s="418" t="s">
        <v>163</v>
      </c>
    </row>
    <row r="234" spans="2:65" s="267" customFormat="1" ht="31.5" customHeight="1">
      <c r="B234" s="268"/>
      <c r="C234" s="367" t="s">
        <v>423</v>
      </c>
      <c r="D234" s="367" t="s">
        <v>256</v>
      </c>
      <c r="E234" s="368" t="s">
        <v>513</v>
      </c>
      <c r="F234" s="369" t="s">
        <v>514</v>
      </c>
      <c r="G234" s="370" t="s">
        <v>188</v>
      </c>
      <c r="H234" s="371">
        <v>1</v>
      </c>
      <c r="I234" s="137"/>
      <c r="J234" s="372">
        <f>ROUND(I234*H234,2)</f>
        <v>0</v>
      </c>
      <c r="K234" s="369" t="s">
        <v>169</v>
      </c>
      <c r="L234" s="421"/>
      <c r="M234" s="422" t="s">
        <v>5</v>
      </c>
      <c r="N234" s="423" t="s">
        <v>53</v>
      </c>
      <c r="O234" s="269"/>
      <c r="P234" s="403">
        <f>O234*H234</f>
        <v>0</v>
      </c>
      <c r="Q234" s="403">
        <v>0.00315</v>
      </c>
      <c r="R234" s="403">
        <f>Q234*H234</f>
        <v>0.00315</v>
      </c>
      <c r="S234" s="403">
        <v>0</v>
      </c>
      <c r="T234" s="404">
        <f>S234*H234</f>
        <v>0</v>
      </c>
      <c r="AR234" s="386" t="s">
        <v>423</v>
      </c>
      <c r="AT234" s="386" t="s">
        <v>256</v>
      </c>
      <c r="AU234" s="386" t="s">
        <v>90</v>
      </c>
      <c r="AY234" s="386" t="s">
        <v>163</v>
      </c>
      <c r="BE234" s="405">
        <f>IF(N234="základní",J234,0)</f>
        <v>0</v>
      </c>
      <c r="BF234" s="405">
        <f>IF(N234="snížená",J234,0)</f>
        <v>0</v>
      </c>
      <c r="BG234" s="405">
        <f>IF(N234="zákl. přenesená",J234,0)</f>
        <v>0</v>
      </c>
      <c r="BH234" s="405">
        <f>IF(N234="sníž. přenesená",J234,0)</f>
        <v>0</v>
      </c>
      <c r="BI234" s="405">
        <f>IF(N234="nulová",J234,0)</f>
        <v>0</v>
      </c>
      <c r="BJ234" s="386" t="s">
        <v>44</v>
      </c>
      <c r="BK234" s="405">
        <f>ROUND(I234*H234,2)</f>
        <v>0</v>
      </c>
      <c r="BL234" s="386" t="s">
        <v>333</v>
      </c>
      <c r="BM234" s="386" t="s">
        <v>1312</v>
      </c>
    </row>
    <row r="235" spans="2:47" s="267" customFormat="1" ht="27">
      <c r="B235" s="268"/>
      <c r="D235" s="362" t="s">
        <v>493</v>
      </c>
      <c r="F235" s="376" t="s">
        <v>516</v>
      </c>
      <c r="L235" s="268"/>
      <c r="M235" s="419"/>
      <c r="N235" s="269"/>
      <c r="O235" s="269"/>
      <c r="P235" s="269"/>
      <c r="Q235" s="269"/>
      <c r="R235" s="269"/>
      <c r="S235" s="269"/>
      <c r="T235" s="420"/>
      <c r="AT235" s="386" t="s">
        <v>493</v>
      </c>
      <c r="AU235" s="386" t="s">
        <v>90</v>
      </c>
    </row>
    <row r="236" spans="2:65" s="267" customFormat="1" ht="22.5" customHeight="1">
      <c r="B236" s="268"/>
      <c r="C236" s="338" t="s">
        <v>440</v>
      </c>
      <c r="D236" s="338" t="s">
        <v>165</v>
      </c>
      <c r="E236" s="339" t="s">
        <v>518</v>
      </c>
      <c r="F236" s="340" t="s">
        <v>519</v>
      </c>
      <c r="G236" s="341" t="s">
        <v>221</v>
      </c>
      <c r="H236" s="342">
        <v>4</v>
      </c>
      <c r="I236" s="107"/>
      <c r="J236" s="343">
        <f>ROUND(I236*H236,2)</f>
        <v>0</v>
      </c>
      <c r="K236" s="340" t="s">
        <v>169</v>
      </c>
      <c r="L236" s="268"/>
      <c r="M236" s="401" t="s">
        <v>5</v>
      </c>
      <c r="N236" s="402" t="s">
        <v>53</v>
      </c>
      <c r="O236" s="269"/>
      <c r="P236" s="403">
        <f>O236*H236</f>
        <v>0</v>
      </c>
      <c r="Q236" s="403">
        <v>2E-05</v>
      </c>
      <c r="R236" s="403">
        <f>Q236*H236</f>
        <v>8E-05</v>
      </c>
      <c r="S236" s="403">
        <v>0</v>
      </c>
      <c r="T236" s="404">
        <f>S236*H236</f>
        <v>0</v>
      </c>
      <c r="AR236" s="386" t="s">
        <v>333</v>
      </c>
      <c r="AT236" s="386" t="s">
        <v>165</v>
      </c>
      <c r="AU236" s="386" t="s">
        <v>90</v>
      </c>
      <c r="AY236" s="386" t="s">
        <v>163</v>
      </c>
      <c r="BE236" s="405">
        <f>IF(N236="základní",J236,0)</f>
        <v>0</v>
      </c>
      <c r="BF236" s="405">
        <f>IF(N236="snížená",J236,0)</f>
        <v>0</v>
      </c>
      <c r="BG236" s="405">
        <f>IF(N236="zákl. přenesená",J236,0)</f>
        <v>0</v>
      </c>
      <c r="BH236" s="405">
        <f>IF(N236="sníž. přenesená",J236,0)</f>
        <v>0</v>
      </c>
      <c r="BI236" s="405">
        <f>IF(N236="nulová",J236,0)</f>
        <v>0</v>
      </c>
      <c r="BJ236" s="386" t="s">
        <v>44</v>
      </c>
      <c r="BK236" s="405">
        <f>ROUND(I236*H236,2)</f>
        <v>0</v>
      </c>
      <c r="BL236" s="386" t="s">
        <v>333</v>
      </c>
      <c r="BM236" s="386" t="s">
        <v>1313</v>
      </c>
    </row>
    <row r="237" spans="2:51" s="350" customFormat="1" ht="13.5">
      <c r="B237" s="351"/>
      <c r="D237" s="362" t="s">
        <v>171</v>
      </c>
      <c r="E237" s="379" t="s">
        <v>5</v>
      </c>
      <c r="F237" s="377" t="s">
        <v>1314</v>
      </c>
      <c r="H237" s="378">
        <v>4</v>
      </c>
      <c r="L237" s="351"/>
      <c r="M237" s="409"/>
      <c r="N237" s="410"/>
      <c r="O237" s="410"/>
      <c r="P237" s="410"/>
      <c r="Q237" s="410"/>
      <c r="R237" s="410"/>
      <c r="S237" s="410"/>
      <c r="T237" s="411"/>
      <c r="AT237" s="352" t="s">
        <v>171</v>
      </c>
      <c r="AU237" s="352" t="s">
        <v>90</v>
      </c>
      <c r="AV237" s="350" t="s">
        <v>90</v>
      </c>
      <c r="AW237" s="350" t="s">
        <v>42</v>
      </c>
      <c r="AX237" s="350" t="s">
        <v>44</v>
      </c>
      <c r="AY237" s="352" t="s">
        <v>163</v>
      </c>
    </row>
    <row r="238" spans="2:65" s="267" customFormat="1" ht="31.5" customHeight="1">
      <c r="B238" s="268"/>
      <c r="C238" s="338" t="s">
        <v>457</v>
      </c>
      <c r="D238" s="338" t="s">
        <v>165</v>
      </c>
      <c r="E238" s="339" t="s">
        <v>1315</v>
      </c>
      <c r="F238" s="340" t="s">
        <v>1316</v>
      </c>
      <c r="G238" s="341" t="s">
        <v>369</v>
      </c>
      <c r="H238" s="342">
        <v>0.004</v>
      </c>
      <c r="I238" s="107"/>
      <c r="J238" s="343">
        <f>ROUND(I238*H238,2)</f>
        <v>0</v>
      </c>
      <c r="K238" s="340" t="s">
        <v>169</v>
      </c>
      <c r="L238" s="268"/>
      <c r="M238" s="401" t="s">
        <v>5</v>
      </c>
      <c r="N238" s="402" t="s">
        <v>53</v>
      </c>
      <c r="O238" s="269"/>
      <c r="P238" s="403">
        <f>O238*H238</f>
        <v>0</v>
      </c>
      <c r="Q238" s="403">
        <v>0</v>
      </c>
      <c r="R238" s="403">
        <f>Q238*H238</f>
        <v>0</v>
      </c>
      <c r="S238" s="403">
        <v>0</v>
      </c>
      <c r="T238" s="404">
        <f>S238*H238</f>
        <v>0</v>
      </c>
      <c r="AR238" s="386" t="s">
        <v>333</v>
      </c>
      <c r="AT238" s="386" t="s">
        <v>165</v>
      </c>
      <c r="AU238" s="386" t="s">
        <v>90</v>
      </c>
      <c r="AY238" s="386" t="s">
        <v>163</v>
      </c>
      <c r="BE238" s="405">
        <f>IF(N238="základní",J238,0)</f>
        <v>0</v>
      </c>
      <c r="BF238" s="405">
        <f>IF(N238="snížená",J238,0)</f>
        <v>0</v>
      </c>
      <c r="BG238" s="405">
        <f>IF(N238="zákl. přenesená",J238,0)</f>
        <v>0</v>
      </c>
      <c r="BH238" s="405">
        <f>IF(N238="sníž. přenesená",J238,0)</f>
        <v>0</v>
      </c>
      <c r="BI238" s="405">
        <f>IF(N238="nulová",J238,0)</f>
        <v>0</v>
      </c>
      <c r="BJ238" s="386" t="s">
        <v>44</v>
      </c>
      <c r="BK238" s="405">
        <f>ROUND(I238*H238,2)</f>
        <v>0</v>
      </c>
      <c r="BL238" s="386" t="s">
        <v>333</v>
      </c>
      <c r="BM238" s="386" t="s">
        <v>1317</v>
      </c>
    </row>
    <row r="239" spans="2:47" s="267" customFormat="1" ht="121.5">
      <c r="B239" s="268"/>
      <c r="D239" s="362" t="s">
        <v>190</v>
      </c>
      <c r="F239" s="376" t="s">
        <v>499</v>
      </c>
      <c r="L239" s="268"/>
      <c r="M239" s="419"/>
      <c r="N239" s="269"/>
      <c r="O239" s="269"/>
      <c r="P239" s="269"/>
      <c r="Q239" s="269"/>
      <c r="R239" s="269"/>
      <c r="S239" s="269"/>
      <c r="T239" s="420"/>
      <c r="AT239" s="386" t="s">
        <v>190</v>
      </c>
      <c r="AU239" s="386" t="s">
        <v>90</v>
      </c>
    </row>
    <row r="240" spans="2:65" s="267" customFormat="1" ht="44.25" customHeight="1">
      <c r="B240" s="268"/>
      <c r="C240" s="338" t="s">
        <v>461</v>
      </c>
      <c r="D240" s="338" t="s">
        <v>165</v>
      </c>
      <c r="E240" s="339" t="s">
        <v>527</v>
      </c>
      <c r="F240" s="340" t="s">
        <v>528</v>
      </c>
      <c r="G240" s="341" t="s">
        <v>369</v>
      </c>
      <c r="H240" s="342">
        <v>0.004</v>
      </c>
      <c r="I240" s="107"/>
      <c r="J240" s="343">
        <f>ROUND(I240*H240,2)</f>
        <v>0</v>
      </c>
      <c r="K240" s="340" t="s">
        <v>169</v>
      </c>
      <c r="L240" s="268"/>
      <c r="M240" s="401" t="s">
        <v>5</v>
      </c>
      <c r="N240" s="402" t="s">
        <v>53</v>
      </c>
      <c r="O240" s="269"/>
      <c r="P240" s="403">
        <f>O240*H240</f>
        <v>0</v>
      </c>
      <c r="Q240" s="403">
        <v>0</v>
      </c>
      <c r="R240" s="403">
        <f>Q240*H240</f>
        <v>0</v>
      </c>
      <c r="S240" s="403">
        <v>0</v>
      </c>
      <c r="T240" s="404">
        <f>S240*H240</f>
        <v>0</v>
      </c>
      <c r="AR240" s="386" t="s">
        <v>333</v>
      </c>
      <c r="AT240" s="386" t="s">
        <v>165</v>
      </c>
      <c r="AU240" s="386" t="s">
        <v>90</v>
      </c>
      <c r="AY240" s="386" t="s">
        <v>163</v>
      </c>
      <c r="BE240" s="405">
        <f>IF(N240="základní",J240,0)</f>
        <v>0</v>
      </c>
      <c r="BF240" s="405">
        <f>IF(N240="snížená",J240,0)</f>
        <v>0</v>
      </c>
      <c r="BG240" s="405">
        <f>IF(N240="zákl. přenesená",J240,0)</f>
        <v>0</v>
      </c>
      <c r="BH240" s="405">
        <f>IF(N240="sníž. přenesená",J240,0)</f>
        <v>0</v>
      </c>
      <c r="BI240" s="405">
        <f>IF(N240="nulová",J240,0)</f>
        <v>0</v>
      </c>
      <c r="BJ240" s="386" t="s">
        <v>44</v>
      </c>
      <c r="BK240" s="405">
        <f>ROUND(I240*H240,2)</f>
        <v>0</v>
      </c>
      <c r="BL240" s="386" t="s">
        <v>333</v>
      </c>
      <c r="BM240" s="386" t="s">
        <v>1318</v>
      </c>
    </row>
    <row r="241" spans="2:47" s="267" customFormat="1" ht="121.5">
      <c r="B241" s="268"/>
      <c r="D241" s="346" t="s">
        <v>190</v>
      </c>
      <c r="F241" s="366" t="s">
        <v>499</v>
      </c>
      <c r="L241" s="268"/>
      <c r="M241" s="419"/>
      <c r="N241" s="269"/>
      <c r="O241" s="269"/>
      <c r="P241" s="269"/>
      <c r="Q241" s="269"/>
      <c r="R241" s="269"/>
      <c r="S241" s="269"/>
      <c r="T241" s="420"/>
      <c r="AT241" s="386" t="s">
        <v>190</v>
      </c>
      <c r="AU241" s="386" t="s">
        <v>90</v>
      </c>
    </row>
    <row r="242" spans="2:63" s="330" customFormat="1" ht="29.85" customHeight="1">
      <c r="B242" s="331"/>
      <c r="D242" s="335" t="s">
        <v>81</v>
      </c>
      <c r="E242" s="336" t="s">
        <v>530</v>
      </c>
      <c r="F242" s="336" t="s">
        <v>531</v>
      </c>
      <c r="J242" s="337">
        <f>BK242</f>
        <v>0</v>
      </c>
      <c r="L242" s="331"/>
      <c r="M242" s="395"/>
      <c r="N242" s="396"/>
      <c r="O242" s="396"/>
      <c r="P242" s="397">
        <f>SUM(P243:P266)</f>
        <v>0</v>
      </c>
      <c r="Q242" s="396"/>
      <c r="R242" s="397">
        <f>SUM(R243:R266)</f>
        <v>0.00044832000000000004</v>
      </c>
      <c r="S242" s="396"/>
      <c r="T242" s="398">
        <f>SUM(T243:T266)</f>
        <v>0</v>
      </c>
      <c r="AR242" s="332" t="s">
        <v>90</v>
      </c>
      <c r="AT242" s="399" t="s">
        <v>81</v>
      </c>
      <c r="AU242" s="399" t="s">
        <v>44</v>
      </c>
      <c r="AY242" s="332" t="s">
        <v>163</v>
      </c>
      <c r="BK242" s="400">
        <f>SUM(BK243:BK266)</f>
        <v>0</v>
      </c>
    </row>
    <row r="243" spans="2:65" s="267" customFormat="1" ht="31.5" customHeight="1">
      <c r="B243" s="268"/>
      <c r="C243" s="338" t="s">
        <v>465</v>
      </c>
      <c r="D243" s="338" t="s">
        <v>165</v>
      </c>
      <c r="E243" s="339" t="s">
        <v>533</v>
      </c>
      <c r="F243" s="340" t="s">
        <v>534</v>
      </c>
      <c r="G243" s="341" t="s">
        <v>188</v>
      </c>
      <c r="H243" s="342">
        <v>1.401</v>
      </c>
      <c r="I243" s="107"/>
      <c r="J243" s="343">
        <f>ROUND(I243*H243,2)</f>
        <v>0</v>
      </c>
      <c r="K243" s="340" t="s">
        <v>169</v>
      </c>
      <c r="L243" s="268"/>
      <c r="M243" s="401" t="s">
        <v>5</v>
      </c>
      <c r="N243" s="402" t="s">
        <v>53</v>
      </c>
      <c r="O243" s="269"/>
      <c r="P243" s="403">
        <f>O243*H243</f>
        <v>0</v>
      </c>
      <c r="Q243" s="403">
        <v>8E-05</v>
      </c>
      <c r="R243" s="403">
        <f>Q243*H243</f>
        <v>0.00011208000000000001</v>
      </c>
      <c r="S243" s="403">
        <v>0</v>
      </c>
      <c r="T243" s="404">
        <f>S243*H243</f>
        <v>0</v>
      </c>
      <c r="AR243" s="386" t="s">
        <v>333</v>
      </c>
      <c r="AT243" s="386" t="s">
        <v>165</v>
      </c>
      <c r="AU243" s="386" t="s">
        <v>90</v>
      </c>
      <c r="AY243" s="386" t="s">
        <v>163</v>
      </c>
      <c r="BE243" s="405">
        <f>IF(N243="základní",J243,0)</f>
        <v>0</v>
      </c>
      <c r="BF243" s="405">
        <f>IF(N243="snížená",J243,0)</f>
        <v>0</v>
      </c>
      <c r="BG243" s="405">
        <f>IF(N243="zákl. přenesená",J243,0)</f>
        <v>0</v>
      </c>
      <c r="BH243" s="405">
        <f>IF(N243="sníž. přenesená",J243,0)</f>
        <v>0</v>
      </c>
      <c r="BI243" s="405">
        <f>IF(N243="nulová",J243,0)</f>
        <v>0</v>
      </c>
      <c r="BJ243" s="386" t="s">
        <v>44</v>
      </c>
      <c r="BK243" s="405">
        <f>ROUND(I243*H243,2)</f>
        <v>0</v>
      </c>
      <c r="BL243" s="386" t="s">
        <v>333</v>
      </c>
      <c r="BM243" s="386" t="s">
        <v>1319</v>
      </c>
    </row>
    <row r="244" spans="2:51" s="344" customFormat="1" ht="13.5">
      <c r="B244" s="345"/>
      <c r="D244" s="346" t="s">
        <v>171</v>
      </c>
      <c r="E244" s="347" t="s">
        <v>5</v>
      </c>
      <c r="F244" s="348" t="s">
        <v>172</v>
      </c>
      <c r="H244" s="349" t="s">
        <v>5</v>
      </c>
      <c r="L244" s="345"/>
      <c r="M244" s="406"/>
      <c r="N244" s="407"/>
      <c r="O244" s="407"/>
      <c r="P244" s="407"/>
      <c r="Q244" s="407"/>
      <c r="R244" s="407"/>
      <c r="S244" s="407"/>
      <c r="T244" s="408"/>
      <c r="AT244" s="349" t="s">
        <v>171</v>
      </c>
      <c r="AU244" s="349" t="s">
        <v>90</v>
      </c>
      <c r="AV244" s="344" t="s">
        <v>44</v>
      </c>
      <c r="AW244" s="344" t="s">
        <v>42</v>
      </c>
      <c r="AX244" s="344" t="s">
        <v>82</v>
      </c>
      <c r="AY244" s="349" t="s">
        <v>163</v>
      </c>
    </row>
    <row r="245" spans="2:51" s="344" customFormat="1" ht="13.5">
      <c r="B245" s="345"/>
      <c r="D245" s="346" t="s">
        <v>171</v>
      </c>
      <c r="E245" s="347" t="s">
        <v>5</v>
      </c>
      <c r="F245" s="348" t="s">
        <v>310</v>
      </c>
      <c r="H245" s="349" t="s">
        <v>5</v>
      </c>
      <c r="L245" s="345"/>
      <c r="M245" s="406"/>
      <c r="N245" s="407"/>
      <c r="O245" s="407"/>
      <c r="P245" s="407"/>
      <c r="Q245" s="407"/>
      <c r="R245" s="407"/>
      <c r="S245" s="407"/>
      <c r="T245" s="408"/>
      <c r="AT245" s="349" t="s">
        <v>171</v>
      </c>
      <c r="AU245" s="349" t="s">
        <v>90</v>
      </c>
      <c r="AV245" s="344" t="s">
        <v>44</v>
      </c>
      <c r="AW245" s="344" t="s">
        <v>42</v>
      </c>
      <c r="AX245" s="344" t="s">
        <v>82</v>
      </c>
      <c r="AY245" s="349" t="s">
        <v>163</v>
      </c>
    </row>
    <row r="246" spans="2:51" s="350" customFormat="1" ht="13.5">
      <c r="B246" s="351"/>
      <c r="D246" s="346" t="s">
        <v>171</v>
      </c>
      <c r="E246" s="352" t="s">
        <v>5</v>
      </c>
      <c r="F246" s="353" t="s">
        <v>1279</v>
      </c>
      <c r="H246" s="354">
        <v>1.401</v>
      </c>
      <c r="L246" s="351"/>
      <c r="M246" s="409"/>
      <c r="N246" s="410"/>
      <c r="O246" s="410"/>
      <c r="P246" s="410"/>
      <c r="Q246" s="410"/>
      <c r="R246" s="410"/>
      <c r="S246" s="410"/>
      <c r="T246" s="411"/>
      <c r="AT246" s="352" t="s">
        <v>171</v>
      </c>
      <c r="AU246" s="352" t="s">
        <v>90</v>
      </c>
      <c r="AV246" s="350" t="s">
        <v>90</v>
      </c>
      <c r="AW246" s="350" t="s">
        <v>42</v>
      </c>
      <c r="AX246" s="350" t="s">
        <v>82</v>
      </c>
      <c r="AY246" s="352" t="s">
        <v>163</v>
      </c>
    </row>
    <row r="247" spans="2:51" s="355" customFormat="1" ht="13.5">
      <c r="B247" s="356"/>
      <c r="D247" s="346" t="s">
        <v>171</v>
      </c>
      <c r="E247" s="357" t="s">
        <v>5</v>
      </c>
      <c r="F247" s="358" t="s">
        <v>179</v>
      </c>
      <c r="H247" s="359">
        <v>1.401</v>
      </c>
      <c r="L247" s="356"/>
      <c r="M247" s="412"/>
      <c r="N247" s="413"/>
      <c r="O247" s="413"/>
      <c r="P247" s="413"/>
      <c r="Q247" s="413"/>
      <c r="R247" s="413"/>
      <c r="S247" s="413"/>
      <c r="T247" s="414"/>
      <c r="AT247" s="357" t="s">
        <v>171</v>
      </c>
      <c r="AU247" s="357" t="s">
        <v>90</v>
      </c>
      <c r="AV247" s="355" t="s">
        <v>93</v>
      </c>
      <c r="AW247" s="355" t="s">
        <v>42</v>
      </c>
      <c r="AX247" s="355" t="s">
        <v>82</v>
      </c>
      <c r="AY247" s="357" t="s">
        <v>163</v>
      </c>
    </row>
    <row r="248" spans="2:51" s="360" customFormat="1" ht="13.5">
      <c r="B248" s="361"/>
      <c r="D248" s="362" t="s">
        <v>171</v>
      </c>
      <c r="E248" s="363" t="s">
        <v>5</v>
      </c>
      <c r="F248" s="364" t="s">
        <v>185</v>
      </c>
      <c r="H248" s="365">
        <v>1.401</v>
      </c>
      <c r="L248" s="361"/>
      <c r="M248" s="415"/>
      <c r="N248" s="416"/>
      <c r="O248" s="416"/>
      <c r="P248" s="416"/>
      <c r="Q248" s="416"/>
      <c r="R248" s="416"/>
      <c r="S248" s="416"/>
      <c r="T248" s="417"/>
      <c r="AT248" s="418" t="s">
        <v>171</v>
      </c>
      <c r="AU248" s="418" t="s">
        <v>90</v>
      </c>
      <c r="AV248" s="360" t="s">
        <v>96</v>
      </c>
      <c r="AW248" s="360" t="s">
        <v>42</v>
      </c>
      <c r="AX248" s="360" t="s">
        <v>44</v>
      </c>
      <c r="AY248" s="418" t="s">
        <v>163</v>
      </c>
    </row>
    <row r="249" spans="2:65" s="267" customFormat="1" ht="22.5" customHeight="1">
      <c r="B249" s="268"/>
      <c r="C249" s="338" t="s">
        <v>469</v>
      </c>
      <c r="D249" s="338" t="s">
        <v>165</v>
      </c>
      <c r="E249" s="339" t="s">
        <v>537</v>
      </c>
      <c r="F249" s="340" t="s">
        <v>538</v>
      </c>
      <c r="G249" s="341" t="s">
        <v>188</v>
      </c>
      <c r="H249" s="342">
        <v>1.401</v>
      </c>
      <c r="I249" s="107"/>
      <c r="J249" s="343">
        <f>ROUND(I249*H249,2)</f>
        <v>0</v>
      </c>
      <c r="K249" s="340" t="s">
        <v>169</v>
      </c>
      <c r="L249" s="268"/>
      <c r="M249" s="401" t="s">
        <v>5</v>
      </c>
      <c r="N249" s="402" t="s">
        <v>53</v>
      </c>
      <c r="O249" s="269"/>
      <c r="P249" s="403">
        <f>O249*H249</f>
        <v>0</v>
      </c>
      <c r="Q249" s="403">
        <v>0</v>
      </c>
      <c r="R249" s="403">
        <f>Q249*H249</f>
        <v>0</v>
      </c>
      <c r="S249" s="403">
        <v>0</v>
      </c>
      <c r="T249" s="404">
        <f>S249*H249</f>
        <v>0</v>
      </c>
      <c r="AR249" s="386" t="s">
        <v>333</v>
      </c>
      <c r="AT249" s="386" t="s">
        <v>165</v>
      </c>
      <c r="AU249" s="386" t="s">
        <v>90</v>
      </c>
      <c r="AY249" s="386" t="s">
        <v>163</v>
      </c>
      <c r="BE249" s="405">
        <f>IF(N249="základní",J249,0)</f>
        <v>0</v>
      </c>
      <c r="BF249" s="405">
        <f>IF(N249="snížená",J249,0)</f>
        <v>0</v>
      </c>
      <c r="BG249" s="405">
        <f>IF(N249="zákl. přenesená",J249,0)</f>
        <v>0</v>
      </c>
      <c r="BH249" s="405">
        <f>IF(N249="sníž. přenesená",J249,0)</f>
        <v>0</v>
      </c>
      <c r="BI249" s="405">
        <f>IF(N249="nulová",J249,0)</f>
        <v>0</v>
      </c>
      <c r="BJ249" s="386" t="s">
        <v>44</v>
      </c>
      <c r="BK249" s="405">
        <f>ROUND(I249*H249,2)</f>
        <v>0</v>
      </c>
      <c r="BL249" s="386" t="s">
        <v>333</v>
      </c>
      <c r="BM249" s="386" t="s">
        <v>1320</v>
      </c>
    </row>
    <row r="250" spans="2:51" s="344" customFormat="1" ht="13.5">
      <c r="B250" s="345"/>
      <c r="D250" s="346" t="s">
        <v>171</v>
      </c>
      <c r="E250" s="347" t="s">
        <v>5</v>
      </c>
      <c r="F250" s="348" t="s">
        <v>172</v>
      </c>
      <c r="H250" s="349" t="s">
        <v>5</v>
      </c>
      <c r="L250" s="345"/>
      <c r="M250" s="406"/>
      <c r="N250" s="407"/>
      <c r="O250" s="407"/>
      <c r="P250" s="407"/>
      <c r="Q250" s="407"/>
      <c r="R250" s="407"/>
      <c r="S250" s="407"/>
      <c r="T250" s="408"/>
      <c r="AT250" s="349" t="s">
        <v>171</v>
      </c>
      <c r="AU250" s="349" t="s">
        <v>90</v>
      </c>
      <c r="AV250" s="344" t="s">
        <v>44</v>
      </c>
      <c r="AW250" s="344" t="s">
        <v>42</v>
      </c>
      <c r="AX250" s="344" t="s">
        <v>82</v>
      </c>
      <c r="AY250" s="349" t="s">
        <v>163</v>
      </c>
    </row>
    <row r="251" spans="2:51" s="344" customFormat="1" ht="13.5">
      <c r="B251" s="345"/>
      <c r="D251" s="346" t="s">
        <v>171</v>
      </c>
      <c r="E251" s="347" t="s">
        <v>5</v>
      </c>
      <c r="F251" s="348" t="s">
        <v>310</v>
      </c>
      <c r="H251" s="349" t="s">
        <v>5</v>
      </c>
      <c r="L251" s="345"/>
      <c r="M251" s="406"/>
      <c r="N251" s="407"/>
      <c r="O251" s="407"/>
      <c r="P251" s="407"/>
      <c r="Q251" s="407"/>
      <c r="R251" s="407"/>
      <c r="S251" s="407"/>
      <c r="T251" s="408"/>
      <c r="AT251" s="349" t="s">
        <v>171</v>
      </c>
      <c r="AU251" s="349" t="s">
        <v>90</v>
      </c>
      <c r="AV251" s="344" t="s">
        <v>44</v>
      </c>
      <c r="AW251" s="344" t="s">
        <v>42</v>
      </c>
      <c r="AX251" s="344" t="s">
        <v>82</v>
      </c>
      <c r="AY251" s="349" t="s">
        <v>163</v>
      </c>
    </row>
    <row r="252" spans="2:51" s="350" customFormat="1" ht="13.5">
      <c r="B252" s="351"/>
      <c r="D252" s="346" t="s">
        <v>171</v>
      </c>
      <c r="E252" s="352" t="s">
        <v>5</v>
      </c>
      <c r="F252" s="353" t="s">
        <v>1279</v>
      </c>
      <c r="H252" s="354">
        <v>1.401</v>
      </c>
      <c r="L252" s="351"/>
      <c r="M252" s="409"/>
      <c r="N252" s="410"/>
      <c r="O252" s="410"/>
      <c r="P252" s="410"/>
      <c r="Q252" s="410"/>
      <c r="R252" s="410"/>
      <c r="S252" s="410"/>
      <c r="T252" s="411"/>
      <c r="AT252" s="352" t="s">
        <v>171</v>
      </c>
      <c r="AU252" s="352" t="s">
        <v>90</v>
      </c>
      <c r="AV252" s="350" t="s">
        <v>90</v>
      </c>
      <c r="AW252" s="350" t="s">
        <v>42</v>
      </c>
      <c r="AX252" s="350" t="s">
        <v>82</v>
      </c>
      <c r="AY252" s="352" t="s">
        <v>163</v>
      </c>
    </row>
    <row r="253" spans="2:51" s="355" customFormat="1" ht="13.5">
      <c r="B253" s="356"/>
      <c r="D253" s="346" t="s">
        <v>171</v>
      </c>
      <c r="E253" s="357" t="s">
        <v>5</v>
      </c>
      <c r="F253" s="358" t="s">
        <v>179</v>
      </c>
      <c r="H253" s="359">
        <v>1.401</v>
      </c>
      <c r="L253" s="356"/>
      <c r="M253" s="412"/>
      <c r="N253" s="413"/>
      <c r="O253" s="413"/>
      <c r="P253" s="413"/>
      <c r="Q253" s="413"/>
      <c r="R253" s="413"/>
      <c r="S253" s="413"/>
      <c r="T253" s="414"/>
      <c r="AT253" s="357" t="s">
        <v>171</v>
      </c>
      <c r="AU253" s="357" t="s">
        <v>90</v>
      </c>
      <c r="AV253" s="355" t="s">
        <v>93</v>
      </c>
      <c r="AW253" s="355" t="s">
        <v>42</v>
      </c>
      <c r="AX253" s="355" t="s">
        <v>82</v>
      </c>
      <c r="AY253" s="357" t="s">
        <v>163</v>
      </c>
    </row>
    <row r="254" spans="2:51" s="360" customFormat="1" ht="13.5">
      <c r="B254" s="361"/>
      <c r="D254" s="362" t="s">
        <v>171</v>
      </c>
      <c r="E254" s="363" t="s">
        <v>5</v>
      </c>
      <c r="F254" s="364" t="s">
        <v>185</v>
      </c>
      <c r="H254" s="365">
        <v>1.401</v>
      </c>
      <c r="L254" s="361"/>
      <c r="M254" s="415"/>
      <c r="N254" s="416"/>
      <c r="O254" s="416"/>
      <c r="P254" s="416"/>
      <c r="Q254" s="416"/>
      <c r="R254" s="416"/>
      <c r="S254" s="416"/>
      <c r="T254" s="417"/>
      <c r="AT254" s="418" t="s">
        <v>171</v>
      </c>
      <c r="AU254" s="418" t="s">
        <v>90</v>
      </c>
      <c r="AV254" s="360" t="s">
        <v>96</v>
      </c>
      <c r="AW254" s="360" t="s">
        <v>42</v>
      </c>
      <c r="AX254" s="360" t="s">
        <v>44</v>
      </c>
      <c r="AY254" s="418" t="s">
        <v>163</v>
      </c>
    </row>
    <row r="255" spans="2:65" s="267" customFormat="1" ht="22.5" customHeight="1">
      <c r="B255" s="268"/>
      <c r="C255" s="338" t="s">
        <v>473</v>
      </c>
      <c r="D255" s="338" t="s">
        <v>165</v>
      </c>
      <c r="E255" s="339" t="s">
        <v>541</v>
      </c>
      <c r="F255" s="340" t="s">
        <v>542</v>
      </c>
      <c r="G255" s="341" t="s">
        <v>188</v>
      </c>
      <c r="H255" s="342">
        <v>1.401</v>
      </c>
      <c r="I255" s="107"/>
      <c r="J255" s="343">
        <f>ROUND(I255*H255,2)</f>
        <v>0</v>
      </c>
      <c r="K255" s="340" t="s">
        <v>169</v>
      </c>
      <c r="L255" s="268"/>
      <c r="M255" s="401" t="s">
        <v>5</v>
      </c>
      <c r="N255" s="402" t="s">
        <v>53</v>
      </c>
      <c r="O255" s="269"/>
      <c r="P255" s="403">
        <f>O255*H255</f>
        <v>0</v>
      </c>
      <c r="Q255" s="403">
        <v>0.00012</v>
      </c>
      <c r="R255" s="403">
        <f>Q255*H255</f>
        <v>0.00016812</v>
      </c>
      <c r="S255" s="403">
        <v>0</v>
      </c>
      <c r="T255" s="404">
        <f>S255*H255</f>
        <v>0</v>
      </c>
      <c r="AR255" s="386" t="s">
        <v>333</v>
      </c>
      <c r="AT255" s="386" t="s">
        <v>165</v>
      </c>
      <c r="AU255" s="386" t="s">
        <v>90</v>
      </c>
      <c r="AY255" s="386" t="s">
        <v>163</v>
      </c>
      <c r="BE255" s="405">
        <f>IF(N255="základní",J255,0)</f>
        <v>0</v>
      </c>
      <c r="BF255" s="405">
        <f>IF(N255="snížená",J255,0)</f>
        <v>0</v>
      </c>
      <c r="BG255" s="405">
        <f>IF(N255="zákl. přenesená",J255,0)</f>
        <v>0</v>
      </c>
      <c r="BH255" s="405">
        <f>IF(N255="sníž. přenesená",J255,0)</f>
        <v>0</v>
      </c>
      <c r="BI255" s="405">
        <f>IF(N255="nulová",J255,0)</f>
        <v>0</v>
      </c>
      <c r="BJ255" s="386" t="s">
        <v>44</v>
      </c>
      <c r="BK255" s="405">
        <f>ROUND(I255*H255,2)</f>
        <v>0</v>
      </c>
      <c r="BL255" s="386" t="s">
        <v>333</v>
      </c>
      <c r="BM255" s="386" t="s">
        <v>1321</v>
      </c>
    </row>
    <row r="256" spans="2:51" s="344" customFormat="1" ht="13.5">
      <c r="B256" s="345"/>
      <c r="D256" s="346" t="s">
        <v>171</v>
      </c>
      <c r="E256" s="347" t="s">
        <v>5</v>
      </c>
      <c r="F256" s="348" t="s">
        <v>172</v>
      </c>
      <c r="H256" s="349" t="s">
        <v>5</v>
      </c>
      <c r="L256" s="345"/>
      <c r="M256" s="406"/>
      <c r="N256" s="407"/>
      <c r="O256" s="407"/>
      <c r="P256" s="407"/>
      <c r="Q256" s="407"/>
      <c r="R256" s="407"/>
      <c r="S256" s="407"/>
      <c r="T256" s="408"/>
      <c r="AT256" s="349" t="s">
        <v>171</v>
      </c>
      <c r="AU256" s="349" t="s">
        <v>90</v>
      </c>
      <c r="AV256" s="344" t="s">
        <v>44</v>
      </c>
      <c r="AW256" s="344" t="s">
        <v>42</v>
      </c>
      <c r="AX256" s="344" t="s">
        <v>82</v>
      </c>
      <c r="AY256" s="349" t="s">
        <v>163</v>
      </c>
    </row>
    <row r="257" spans="2:51" s="344" customFormat="1" ht="13.5">
      <c r="B257" s="345"/>
      <c r="D257" s="346" t="s">
        <v>171</v>
      </c>
      <c r="E257" s="347" t="s">
        <v>5</v>
      </c>
      <c r="F257" s="348" t="s">
        <v>310</v>
      </c>
      <c r="H257" s="349" t="s">
        <v>5</v>
      </c>
      <c r="L257" s="345"/>
      <c r="M257" s="406"/>
      <c r="N257" s="407"/>
      <c r="O257" s="407"/>
      <c r="P257" s="407"/>
      <c r="Q257" s="407"/>
      <c r="R257" s="407"/>
      <c r="S257" s="407"/>
      <c r="T257" s="408"/>
      <c r="AT257" s="349" t="s">
        <v>171</v>
      </c>
      <c r="AU257" s="349" t="s">
        <v>90</v>
      </c>
      <c r="AV257" s="344" t="s">
        <v>44</v>
      </c>
      <c r="AW257" s="344" t="s">
        <v>42</v>
      </c>
      <c r="AX257" s="344" t="s">
        <v>82</v>
      </c>
      <c r="AY257" s="349" t="s">
        <v>163</v>
      </c>
    </row>
    <row r="258" spans="2:51" s="350" customFormat="1" ht="13.5">
      <c r="B258" s="351"/>
      <c r="D258" s="346" t="s">
        <v>171</v>
      </c>
      <c r="E258" s="352" t="s">
        <v>5</v>
      </c>
      <c r="F258" s="353" t="s">
        <v>1279</v>
      </c>
      <c r="H258" s="354">
        <v>1.401</v>
      </c>
      <c r="L258" s="351"/>
      <c r="M258" s="409"/>
      <c r="N258" s="410"/>
      <c r="O258" s="410"/>
      <c r="P258" s="410"/>
      <c r="Q258" s="410"/>
      <c r="R258" s="410"/>
      <c r="S258" s="410"/>
      <c r="T258" s="411"/>
      <c r="AT258" s="352" t="s">
        <v>171</v>
      </c>
      <c r="AU258" s="352" t="s">
        <v>90</v>
      </c>
      <c r="AV258" s="350" t="s">
        <v>90</v>
      </c>
      <c r="AW258" s="350" t="s">
        <v>42</v>
      </c>
      <c r="AX258" s="350" t="s">
        <v>82</v>
      </c>
      <c r="AY258" s="352" t="s">
        <v>163</v>
      </c>
    </row>
    <row r="259" spans="2:51" s="355" customFormat="1" ht="13.5">
      <c r="B259" s="356"/>
      <c r="D259" s="346" t="s">
        <v>171</v>
      </c>
      <c r="E259" s="357" t="s">
        <v>5</v>
      </c>
      <c r="F259" s="358" t="s">
        <v>179</v>
      </c>
      <c r="H259" s="359">
        <v>1.401</v>
      </c>
      <c r="L259" s="356"/>
      <c r="M259" s="412"/>
      <c r="N259" s="413"/>
      <c r="O259" s="413"/>
      <c r="P259" s="413"/>
      <c r="Q259" s="413"/>
      <c r="R259" s="413"/>
      <c r="S259" s="413"/>
      <c r="T259" s="414"/>
      <c r="AT259" s="357" t="s">
        <v>171</v>
      </c>
      <c r="AU259" s="357" t="s">
        <v>90</v>
      </c>
      <c r="AV259" s="355" t="s">
        <v>93</v>
      </c>
      <c r="AW259" s="355" t="s">
        <v>42</v>
      </c>
      <c r="AX259" s="355" t="s">
        <v>82</v>
      </c>
      <c r="AY259" s="357" t="s">
        <v>163</v>
      </c>
    </row>
    <row r="260" spans="2:51" s="360" customFormat="1" ht="13.5">
      <c r="B260" s="361"/>
      <c r="D260" s="362" t="s">
        <v>171</v>
      </c>
      <c r="E260" s="363" t="s">
        <v>5</v>
      </c>
      <c r="F260" s="364" t="s">
        <v>185</v>
      </c>
      <c r="H260" s="365">
        <v>1.401</v>
      </c>
      <c r="L260" s="361"/>
      <c r="M260" s="415"/>
      <c r="N260" s="416"/>
      <c r="O260" s="416"/>
      <c r="P260" s="416"/>
      <c r="Q260" s="416"/>
      <c r="R260" s="416"/>
      <c r="S260" s="416"/>
      <c r="T260" s="417"/>
      <c r="AT260" s="418" t="s">
        <v>171</v>
      </c>
      <c r="AU260" s="418" t="s">
        <v>90</v>
      </c>
      <c r="AV260" s="360" t="s">
        <v>96</v>
      </c>
      <c r="AW260" s="360" t="s">
        <v>42</v>
      </c>
      <c r="AX260" s="360" t="s">
        <v>44</v>
      </c>
      <c r="AY260" s="418" t="s">
        <v>163</v>
      </c>
    </row>
    <row r="261" spans="2:65" s="267" customFormat="1" ht="22.5" customHeight="1">
      <c r="B261" s="268"/>
      <c r="C261" s="338" t="s">
        <v>480</v>
      </c>
      <c r="D261" s="338" t="s">
        <v>165</v>
      </c>
      <c r="E261" s="339" t="s">
        <v>545</v>
      </c>
      <c r="F261" s="340" t="s">
        <v>546</v>
      </c>
      <c r="G261" s="341" t="s">
        <v>188</v>
      </c>
      <c r="H261" s="342">
        <v>1.401</v>
      </c>
      <c r="I261" s="107"/>
      <c r="J261" s="343">
        <f>ROUND(I261*H261,2)</f>
        <v>0</v>
      </c>
      <c r="K261" s="340" t="s">
        <v>169</v>
      </c>
      <c r="L261" s="268"/>
      <c r="M261" s="401" t="s">
        <v>5</v>
      </c>
      <c r="N261" s="402" t="s">
        <v>53</v>
      </c>
      <c r="O261" s="269"/>
      <c r="P261" s="403">
        <f>O261*H261</f>
        <v>0</v>
      </c>
      <c r="Q261" s="403">
        <v>0.00012</v>
      </c>
      <c r="R261" s="403">
        <f>Q261*H261</f>
        <v>0.00016812</v>
      </c>
      <c r="S261" s="403">
        <v>0</v>
      </c>
      <c r="T261" s="404">
        <f>S261*H261</f>
        <v>0</v>
      </c>
      <c r="AR261" s="386" t="s">
        <v>333</v>
      </c>
      <c r="AT261" s="386" t="s">
        <v>165</v>
      </c>
      <c r="AU261" s="386" t="s">
        <v>90</v>
      </c>
      <c r="AY261" s="386" t="s">
        <v>163</v>
      </c>
      <c r="BE261" s="405">
        <f>IF(N261="základní",J261,0)</f>
        <v>0</v>
      </c>
      <c r="BF261" s="405">
        <f>IF(N261="snížená",J261,0)</f>
        <v>0</v>
      </c>
      <c r="BG261" s="405">
        <f>IF(N261="zákl. přenesená",J261,0)</f>
        <v>0</v>
      </c>
      <c r="BH261" s="405">
        <f>IF(N261="sníž. přenesená",J261,0)</f>
        <v>0</v>
      </c>
      <c r="BI261" s="405">
        <f>IF(N261="nulová",J261,0)</f>
        <v>0</v>
      </c>
      <c r="BJ261" s="386" t="s">
        <v>44</v>
      </c>
      <c r="BK261" s="405">
        <f>ROUND(I261*H261,2)</f>
        <v>0</v>
      </c>
      <c r="BL261" s="386" t="s">
        <v>333</v>
      </c>
      <c r="BM261" s="386" t="s">
        <v>1322</v>
      </c>
    </row>
    <row r="262" spans="2:51" s="344" customFormat="1" ht="13.5">
      <c r="B262" s="345"/>
      <c r="D262" s="346" t="s">
        <v>171</v>
      </c>
      <c r="E262" s="347" t="s">
        <v>5</v>
      </c>
      <c r="F262" s="348" t="s">
        <v>172</v>
      </c>
      <c r="H262" s="349" t="s">
        <v>5</v>
      </c>
      <c r="L262" s="345"/>
      <c r="M262" s="406"/>
      <c r="N262" s="407"/>
      <c r="O262" s="407"/>
      <c r="P262" s="407"/>
      <c r="Q262" s="407"/>
      <c r="R262" s="407"/>
      <c r="S262" s="407"/>
      <c r="T262" s="408"/>
      <c r="AT262" s="349" t="s">
        <v>171</v>
      </c>
      <c r="AU262" s="349" t="s">
        <v>90</v>
      </c>
      <c r="AV262" s="344" t="s">
        <v>44</v>
      </c>
      <c r="AW262" s="344" t="s">
        <v>42</v>
      </c>
      <c r="AX262" s="344" t="s">
        <v>82</v>
      </c>
      <c r="AY262" s="349" t="s">
        <v>163</v>
      </c>
    </row>
    <row r="263" spans="2:51" s="344" customFormat="1" ht="13.5">
      <c r="B263" s="345"/>
      <c r="D263" s="346" t="s">
        <v>171</v>
      </c>
      <c r="E263" s="347" t="s">
        <v>5</v>
      </c>
      <c r="F263" s="348" t="s">
        <v>310</v>
      </c>
      <c r="H263" s="349" t="s">
        <v>5</v>
      </c>
      <c r="L263" s="345"/>
      <c r="M263" s="406"/>
      <c r="N263" s="407"/>
      <c r="O263" s="407"/>
      <c r="P263" s="407"/>
      <c r="Q263" s="407"/>
      <c r="R263" s="407"/>
      <c r="S263" s="407"/>
      <c r="T263" s="408"/>
      <c r="AT263" s="349" t="s">
        <v>171</v>
      </c>
      <c r="AU263" s="349" t="s">
        <v>90</v>
      </c>
      <c r="AV263" s="344" t="s">
        <v>44</v>
      </c>
      <c r="AW263" s="344" t="s">
        <v>42</v>
      </c>
      <c r="AX263" s="344" t="s">
        <v>82</v>
      </c>
      <c r="AY263" s="349" t="s">
        <v>163</v>
      </c>
    </row>
    <row r="264" spans="2:51" s="350" customFormat="1" ht="13.5">
      <c r="B264" s="351"/>
      <c r="D264" s="346" t="s">
        <v>171</v>
      </c>
      <c r="E264" s="352" t="s">
        <v>5</v>
      </c>
      <c r="F264" s="353" t="s">
        <v>1279</v>
      </c>
      <c r="H264" s="354">
        <v>1.401</v>
      </c>
      <c r="L264" s="351"/>
      <c r="M264" s="409"/>
      <c r="N264" s="410"/>
      <c r="O264" s="410"/>
      <c r="P264" s="410"/>
      <c r="Q264" s="410"/>
      <c r="R264" s="410"/>
      <c r="S264" s="410"/>
      <c r="T264" s="411"/>
      <c r="AT264" s="352" t="s">
        <v>171</v>
      </c>
      <c r="AU264" s="352" t="s">
        <v>90</v>
      </c>
      <c r="AV264" s="350" t="s">
        <v>90</v>
      </c>
      <c r="AW264" s="350" t="s">
        <v>42</v>
      </c>
      <c r="AX264" s="350" t="s">
        <v>82</v>
      </c>
      <c r="AY264" s="352" t="s">
        <v>163</v>
      </c>
    </row>
    <row r="265" spans="2:51" s="355" customFormat="1" ht="13.5">
      <c r="B265" s="356"/>
      <c r="D265" s="346" t="s">
        <v>171</v>
      </c>
      <c r="E265" s="357" t="s">
        <v>5</v>
      </c>
      <c r="F265" s="358" t="s">
        <v>179</v>
      </c>
      <c r="H265" s="359">
        <v>1.401</v>
      </c>
      <c r="L265" s="356"/>
      <c r="M265" s="412"/>
      <c r="N265" s="413"/>
      <c r="O265" s="413"/>
      <c r="P265" s="413"/>
      <c r="Q265" s="413"/>
      <c r="R265" s="413"/>
      <c r="S265" s="413"/>
      <c r="T265" s="414"/>
      <c r="AT265" s="357" t="s">
        <v>171</v>
      </c>
      <c r="AU265" s="357" t="s">
        <v>90</v>
      </c>
      <c r="AV265" s="355" t="s">
        <v>93</v>
      </c>
      <c r="AW265" s="355" t="s">
        <v>42</v>
      </c>
      <c r="AX265" s="355" t="s">
        <v>82</v>
      </c>
      <c r="AY265" s="357" t="s">
        <v>163</v>
      </c>
    </row>
    <row r="266" spans="2:51" s="360" customFormat="1" ht="13.5">
      <c r="B266" s="361"/>
      <c r="D266" s="346" t="s">
        <v>171</v>
      </c>
      <c r="E266" s="373" t="s">
        <v>5</v>
      </c>
      <c r="F266" s="374" t="s">
        <v>185</v>
      </c>
      <c r="H266" s="375">
        <v>1.401</v>
      </c>
      <c r="L266" s="361"/>
      <c r="M266" s="415"/>
      <c r="N266" s="416"/>
      <c r="O266" s="416"/>
      <c r="P266" s="416"/>
      <c r="Q266" s="416"/>
      <c r="R266" s="416"/>
      <c r="S266" s="416"/>
      <c r="T266" s="417"/>
      <c r="AT266" s="418" t="s">
        <v>171</v>
      </c>
      <c r="AU266" s="418" t="s">
        <v>90</v>
      </c>
      <c r="AV266" s="360" t="s">
        <v>96</v>
      </c>
      <c r="AW266" s="360" t="s">
        <v>42</v>
      </c>
      <c r="AX266" s="360" t="s">
        <v>44</v>
      </c>
      <c r="AY266" s="418" t="s">
        <v>163</v>
      </c>
    </row>
    <row r="267" spans="2:63" s="330" customFormat="1" ht="29.85" customHeight="1">
      <c r="B267" s="331"/>
      <c r="D267" s="335" t="s">
        <v>81</v>
      </c>
      <c r="E267" s="336" t="s">
        <v>548</v>
      </c>
      <c r="F267" s="336" t="s">
        <v>549</v>
      </c>
      <c r="J267" s="337">
        <f>BK267</f>
        <v>0</v>
      </c>
      <c r="L267" s="331"/>
      <c r="M267" s="395"/>
      <c r="N267" s="396"/>
      <c r="O267" s="396"/>
      <c r="P267" s="397">
        <f>SUM(P268:P314)</f>
        <v>0</v>
      </c>
      <c r="Q267" s="396"/>
      <c r="R267" s="397">
        <f>SUM(R268:R314)</f>
        <v>0.008085</v>
      </c>
      <c r="S267" s="396"/>
      <c r="T267" s="398">
        <f>SUM(T268:T314)</f>
        <v>0.0016709</v>
      </c>
      <c r="AR267" s="332" t="s">
        <v>90</v>
      </c>
      <c r="AT267" s="399" t="s">
        <v>81</v>
      </c>
      <c r="AU267" s="399" t="s">
        <v>44</v>
      </c>
      <c r="AY267" s="332" t="s">
        <v>163</v>
      </c>
      <c r="BK267" s="400">
        <f>SUM(BK268:BK314)</f>
        <v>0</v>
      </c>
    </row>
    <row r="268" spans="2:65" s="267" customFormat="1" ht="22.5" customHeight="1">
      <c r="B268" s="268"/>
      <c r="C268" s="338" t="s">
        <v>484</v>
      </c>
      <c r="D268" s="338" t="s">
        <v>165</v>
      </c>
      <c r="E268" s="339" t="s">
        <v>551</v>
      </c>
      <c r="F268" s="340" t="s">
        <v>552</v>
      </c>
      <c r="G268" s="341" t="s">
        <v>188</v>
      </c>
      <c r="H268" s="342">
        <v>5.39</v>
      </c>
      <c r="I268" s="107"/>
      <c r="J268" s="343">
        <f>ROUND(I268*H268,2)</f>
        <v>0</v>
      </c>
      <c r="K268" s="340" t="s">
        <v>169</v>
      </c>
      <c r="L268" s="268"/>
      <c r="M268" s="401" t="s">
        <v>5</v>
      </c>
      <c r="N268" s="402" t="s">
        <v>53</v>
      </c>
      <c r="O268" s="269"/>
      <c r="P268" s="403">
        <f>O268*H268</f>
        <v>0</v>
      </c>
      <c r="Q268" s="403">
        <v>0</v>
      </c>
      <c r="R268" s="403">
        <f>Q268*H268</f>
        <v>0</v>
      </c>
      <c r="S268" s="403">
        <v>0</v>
      </c>
      <c r="T268" s="404">
        <f>S268*H268</f>
        <v>0</v>
      </c>
      <c r="AR268" s="386" t="s">
        <v>333</v>
      </c>
      <c r="AT268" s="386" t="s">
        <v>165</v>
      </c>
      <c r="AU268" s="386" t="s">
        <v>90</v>
      </c>
      <c r="AY268" s="386" t="s">
        <v>163</v>
      </c>
      <c r="BE268" s="405">
        <f>IF(N268="základní",J268,0)</f>
        <v>0</v>
      </c>
      <c r="BF268" s="405">
        <f>IF(N268="snížená",J268,0)</f>
        <v>0</v>
      </c>
      <c r="BG268" s="405">
        <f>IF(N268="zákl. přenesená",J268,0)</f>
        <v>0</v>
      </c>
      <c r="BH268" s="405">
        <f>IF(N268="sníž. přenesená",J268,0)</f>
        <v>0</v>
      </c>
      <c r="BI268" s="405">
        <f>IF(N268="nulová",J268,0)</f>
        <v>0</v>
      </c>
      <c r="BJ268" s="386" t="s">
        <v>44</v>
      </c>
      <c r="BK268" s="405">
        <f>ROUND(I268*H268,2)</f>
        <v>0</v>
      </c>
      <c r="BL268" s="386" t="s">
        <v>333</v>
      </c>
      <c r="BM268" s="386" t="s">
        <v>1323</v>
      </c>
    </row>
    <row r="269" spans="2:51" s="344" customFormat="1" ht="13.5">
      <c r="B269" s="345"/>
      <c r="D269" s="346" t="s">
        <v>171</v>
      </c>
      <c r="E269" s="347" t="s">
        <v>5</v>
      </c>
      <c r="F269" s="348" t="s">
        <v>172</v>
      </c>
      <c r="H269" s="349" t="s">
        <v>5</v>
      </c>
      <c r="L269" s="345"/>
      <c r="M269" s="406"/>
      <c r="N269" s="407"/>
      <c r="O269" s="407"/>
      <c r="P269" s="407"/>
      <c r="Q269" s="407"/>
      <c r="R269" s="407"/>
      <c r="S269" s="407"/>
      <c r="T269" s="408"/>
      <c r="AT269" s="349" t="s">
        <v>171</v>
      </c>
      <c r="AU269" s="349" t="s">
        <v>90</v>
      </c>
      <c r="AV269" s="344" t="s">
        <v>44</v>
      </c>
      <c r="AW269" s="344" t="s">
        <v>42</v>
      </c>
      <c r="AX269" s="344" t="s">
        <v>82</v>
      </c>
      <c r="AY269" s="349" t="s">
        <v>163</v>
      </c>
    </row>
    <row r="270" spans="2:51" s="344" customFormat="1" ht="13.5">
      <c r="B270" s="345"/>
      <c r="D270" s="346" t="s">
        <v>171</v>
      </c>
      <c r="E270" s="347" t="s">
        <v>5</v>
      </c>
      <c r="F270" s="348" t="s">
        <v>554</v>
      </c>
      <c r="H270" s="349" t="s">
        <v>5</v>
      </c>
      <c r="L270" s="345"/>
      <c r="M270" s="406"/>
      <c r="N270" s="407"/>
      <c r="O270" s="407"/>
      <c r="P270" s="407"/>
      <c r="Q270" s="407"/>
      <c r="R270" s="407"/>
      <c r="S270" s="407"/>
      <c r="T270" s="408"/>
      <c r="AT270" s="349" t="s">
        <v>171</v>
      </c>
      <c r="AU270" s="349" t="s">
        <v>90</v>
      </c>
      <c r="AV270" s="344" t="s">
        <v>44</v>
      </c>
      <c r="AW270" s="344" t="s">
        <v>42</v>
      </c>
      <c r="AX270" s="344" t="s">
        <v>82</v>
      </c>
      <c r="AY270" s="349" t="s">
        <v>163</v>
      </c>
    </row>
    <row r="271" spans="2:51" s="350" customFormat="1" ht="13.5">
      <c r="B271" s="351"/>
      <c r="D271" s="346" t="s">
        <v>171</v>
      </c>
      <c r="E271" s="352" t="s">
        <v>5</v>
      </c>
      <c r="F271" s="353" t="s">
        <v>1324</v>
      </c>
      <c r="H271" s="354">
        <v>5.39</v>
      </c>
      <c r="L271" s="351"/>
      <c r="M271" s="409"/>
      <c r="N271" s="410"/>
      <c r="O271" s="410"/>
      <c r="P271" s="410"/>
      <c r="Q271" s="410"/>
      <c r="R271" s="410"/>
      <c r="S271" s="410"/>
      <c r="T271" s="411"/>
      <c r="AT271" s="352" t="s">
        <v>171</v>
      </c>
      <c r="AU271" s="352" t="s">
        <v>90</v>
      </c>
      <c r="AV271" s="350" t="s">
        <v>90</v>
      </c>
      <c r="AW271" s="350" t="s">
        <v>42</v>
      </c>
      <c r="AX271" s="350" t="s">
        <v>82</v>
      </c>
      <c r="AY271" s="352" t="s">
        <v>163</v>
      </c>
    </row>
    <row r="272" spans="2:51" s="355" customFormat="1" ht="13.5">
      <c r="B272" s="356"/>
      <c r="D272" s="346" t="s">
        <v>171</v>
      </c>
      <c r="E272" s="357" t="s">
        <v>5</v>
      </c>
      <c r="F272" s="358" t="s">
        <v>179</v>
      </c>
      <c r="H272" s="359">
        <v>5.39</v>
      </c>
      <c r="L272" s="356"/>
      <c r="M272" s="412"/>
      <c r="N272" s="413"/>
      <c r="O272" s="413"/>
      <c r="P272" s="413"/>
      <c r="Q272" s="413"/>
      <c r="R272" s="413"/>
      <c r="S272" s="413"/>
      <c r="T272" s="414"/>
      <c r="AT272" s="357" t="s">
        <v>171</v>
      </c>
      <c r="AU272" s="357" t="s">
        <v>90</v>
      </c>
      <c r="AV272" s="355" t="s">
        <v>93</v>
      </c>
      <c r="AW272" s="355" t="s">
        <v>42</v>
      </c>
      <c r="AX272" s="355" t="s">
        <v>82</v>
      </c>
      <c r="AY272" s="357" t="s">
        <v>163</v>
      </c>
    </row>
    <row r="273" spans="2:51" s="360" customFormat="1" ht="13.5">
      <c r="B273" s="361"/>
      <c r="D273" s="362" t="s">
        <v>171</v>
      </c>
      <c r="E273" s="363" t="s">
        <v>5</v>
      </c>
      <c r="F273" s="364" t="s">
        <v>185</v>
      </c>
      <c r="H273" s="365">
        <v>5.39</v>
      </c>
      <c r="L273" s="361"/>
      <c r="M273" s="415"/>
      <c r="N273" s="416"/>
      <c r="O273" s="416"/>
      <c r="P273" s="416"/>
      <c r="Q273" s="416"/>
      <c r="R273" s="416"/>
      <c r="S273" s="416"/>
      <c r="T273" s="417"/>
      <c r="AT273" s="418" t="s">
        <v>171</v>
      </c>
      <c r="AU273" s="418" t="s">
        <v>90</v>
      </c>
      <c r="AV273" s="360" t="s">
        <v>96</v>
      </c>
      <c r="AW273" s="360" t="s">
        <v>42</v>
      </c>
      <c r="AX273" s="360" t="s">
        <v>44</v>
      </c>
      <c r="AY273" s="418" t="s">
        <v>163</v>
      </c>
    </row>
    <row r="274" spans="2:65" s="267" customFormat="1" ht="22.5" customHeight="1">
      <c r="B274" s="268"/>
      <c r="C274" s="338" t="s">
        <v>489</v>
      </c>
      <c r="D274" s="338" t="s">
        <v>165</v>
      </c>
      <c r="E274" s="339" t="s">
        <v>574</v>
      </c>
      <c r="F274" s="340" t="s">
        <v>575</v>
      </c>
      <c r="G274" s="341" t="s">
        <v>188</v>
      </c>
      <c r="H274" s="342">
        <v>5.39</v>
      </c>
      <c r="I274" s="107"/>
      <c r="J274" s="343">
        <f>ROUND(I274*H274,2)</f>
        <v>0</v>
      </c>
      <c r="K274" s="340" t="s">
        <v>169</v>
      </c>
      <c r="L274" s="268"/>
      <c r="M274" s="401" t="s">
        <v>5</v>
      </c>
      <c r="N274" s="402" t="s">
        <v>53</v>
      </c>
      <c r="O274" s="269"/>
      <c r="P274" s="403">
        <f>O274*H274</f>
        <v>0</v>
      </c>
      <c r="Q274" s="403">
        <v>0.001</v>
      </c>
      <c r="R274" s="403">
        <f>Q274*H274</f>
        <v>0.00539</v>
      </c>
      <c r="S274" s="403">
        <v>0.00031</v>
      </c>
      <c r="T274" s="404">
        <f>S274*H274</f>
        <v>0.0016709</v>
      </c>
      <c r="AR274" s="386" t="s">
        <v>333</v>
      </c>
      <c r="AT274" s="386" t="s">
        <v>165</v>
      </c>
      <c r="AU274" s="386" t="s">
        <v>90</v>
      </c>
      <c r="AY274" s="386" t="s">
        <v>163</v>
      </c>
      <c r="BE274" s="405">
        <f>IF(N274="základní",J274,0)</f>
        <v>0</v>
      </c>
      <c r="BF274" s="405">
        <f>IF(N274="snížená",J274,0)</f>
        <v>0</v>
      </c>
      <c r="BG274" s="405">
        <f>IF(N274="zákl. přenesená",J274,0)</f>
        <v>0</v>
      </c>
      <c r="BH274" s="405">
        <f>IF(N274="sníž. přenesená",J274,0)</f>
        <v>0</v>
      </c>
      <c r="BI274" s="405">
        <f>IF(N274="nulová",J274,0)</f>
        <v>0</v>
      </c>
      <c r="BJ274" s="386" t="s">
        <v>44</v>
      </c>
      <c r="BK274" s="405">
        <f>ROUND(I274*H274,2)</f>
        <v>0</v>
      </c>
      <c r="BL274" s="386" t="s">
        <v>333</v>
      </c>
      <c r="BM274" s="386" t="s">
        <v>1325</v>
      </c>
    </row>
    <row r="275" spans="2:47" s="267" customFormat="1" ht="27">
      <c r="B275" s="268"/>
      <c r="D275" s="346" t="s">
        <v>190</v>
      </c>
      <c r="F275" s="366" t="s">
        <v>577</v>
      </c>
      <c r="L275" s="268"/>
      <c r="M275" s="419"/>
      <c r="N275" s="269"/>
      <c r="O275" s="269"/>
      <c r="P275" s="269"/>
      <c r="Q275" s="269"/>
      <c r="R275" s="269"/>
      <c r="S275" s="269"/>
      <c r="T275" s="420"/>
      <c r="AT275" s="386" t="s">
        <v>190</v>
      </c>
      <c r="AU275" s="386" t="s">
        <v>90</v>
      </c>
    </row>
    <row r="276" spans="2:51" s="344" customFormat="1" ht="13.5">
      <c r="B276" s="345"/>
      <c r="D276" s="346" t="s">
        <v>171</v>
      </c>
      <c r="E276" s="347" t="s">
        <v>5</v>
      </c>
      <c r="F276" s="348" t="s">
        <v>172</v>
      </c>
      <c r="H276" s="349" t="s">
        <v>5</v>
      </c>
      <c r="L276" s="345"/>
      <c r="M276" s="406"/>
      <c r="N276" s="407"/>
      <c r="O276" s="407"/>
      <c r="P276" s="407"/>
      <c r="Q276" s="407"/>
      <c r="R276" s="407"/>
      <c r="S276" s="407"/>
      <c r="T276" s="408"/>
      <c r="AT276" s="349" t="s">
        <v>171</v>
      </c>
      <c r="AU276" s="349" t="s">
        <v>90</v>
      </c>
      <c r="AV276" s="344" t="s">
        <v>44</v>
      </c>
      <c r="AW276" s="344" t="s">
        <v>42</v>
      </c>
      <c r="AX276" s="344" t="s">
        <v>82</v>
      </c>
      <c r="AY276" s="349" t="s">
        <v>163</v>
      </c>
    </row>
    <row r="277" spans="2:51" s="344" customFormat="1" ht="13.5">
      <c r="B277" s="345"/>
      <c r="D277" s="346" t="s">
        <v>171</v>
      </c>
      <c r="E277" s="347" t="s">
        <v>5</v>
      </c>
      <c r="F277" s="348" t="s">
        <v>554</v>
      </c>
      <c r="H277" s="349" t="s">
        <v>5</v>
      </c>
      <c r="L277" s="345"/>
      <c r="M277" s="406"/>
      <c r="N277" s="407"/>
      <c r="O277" s="407"/>
      <c r="P277" s="407"/>
      <c r="Q277" s="407"/>
      <c r="R277" s="407"/>
      <c r="S277" s="407"/>
      <c r="T277" s="408"/>
      <c r="AT277" s="349" t="s">
        <v>171</v>
      </c>
      <c r="AU277" s="349" t="s">
        <v>90</v>
      </c>
      <c r="AV277" s="344" t="s">
        <v>44</v>
      </c>
      <c r="AW277" s="344" t="s">
        <v>42</v>
      </c>
      <c r="AX277" s="344" t="s">
        <v>82</v>
      </c>
      <c r="AY277" s="349" t="s">
        <v>163</v>
      </c>
    </row>
    <row r="278" spans="2:51" s="350" customFormat="1" ht="13.5">
      <c r="B278" s="351"/>
      <c r="D278" s="346" t="s">
        <v>171</v>
      </c>
      <c r="E278" s="352" t="s">
        <v>5</v>
      </c>
      <c r="F278" s="353" t="s">
        <v>1324</v>
      </c>
      <c r="H278" s="354">
        <v>5.39</v>
      </c>
      <c r="L278" s="351"/>
      <c r="M278" s="409"/>
      <c r="N278" s="410"/>
      <c r="O278" s="410"/>
      <c r="P278" s="410"/>
      <c r="Q278" s="410"/>
      <c r="R278" s="410"/>
      <c r="S278" s="410"/>
      <c r="T278" s="411"/>
      <c r="AT278" s="352" t="s">
        <v>171</v>
      </c>
      <c r="AU278" s="352" t="s">
        <v>90</v>
      </c>
      <c r="AV278" s="350" t="s">
        <v>90</v>
      </c>
      <c r="AW278" s="350" t="s">
        <v>42</v>
      </c>
      <c r="AX278" s="350" t="s">
        <v>82</v>
      </c>
      <c r="AY278" s="352" t="s">
        <v>163</v>
      </c>
    </row>
    <row r="279" spans="2:51" s="355" customFormat="1" ht="13.5">
      <c r="B279" s="356"/>
      <c r="D279" s="346" t="s">
        <v>171</v>
      </c>
      <c r="E279" s="357" t="s">
        <v>5</v>
      </c>
      <c r="F279" s="358" t="s">
        <v>179</v>
      </c>
      <c r="H279" s="359">
        <v>5.39</v>
      </c>
      <c r="L279" s="356"/>
      <c r="M279" s="412"/>
      <c r="N279" s="413"/>
      <c r="O279" s="413"/>
      <c r="P279" s="413"/>
      <c r="Q279" s="413"/>
      <c r="R279" s="413"/>
      <c r="S279" s="413"/>
      <c r="T279" s="414"/>
      <c r="AT279" s="357" t="s">
        <v>171</v>
      </c>
      <c r="AU279" s="357" t="s">
        <v>90</v>
      </c>
      <c r="AV279" s="355" t="s">
        <v>93</v>
      </c>
      <c r="AW279" s="355" t="s">
        <v>42</v>
      </c>
      <c r="AX279" s="355" t="s">
        <v>82</v>
      </c>
      <c r="AY279" s="357" t="s">
        <v>163</v>
      </c>
    </row>
    <row r="280" spans="2:51" s="360" customFormat="1" ht="13.5">
      <c r="B280" s="361"/>
      <c r="D280" s="362" t="s">
        <v>171</v>
      </c>
      <c r="E280" s="363" t="s">
        <v>5</v>
      </c>
      <c r="F280" s="364" t="s">
        <v>185</v>
      </c>
      <c r="H280" s="365">
        <v>5.39</v>
      </c>
      <c r="L280" s="361"/>
      <c r="M280" s="415"/>
      <c r="N280" s="416"/>
      <c r="O280" s="416"/>
      <c r="P280" s="416"/>
      <c r="Q280" s="416"/>
      <c r="R280" s="416"/>
      <c r="S280" s="416"/>
      <c r="T280" s="417"/>
      <c r="AT280" s="418" t="s">
        <v>171</v>
      </c>
      <c r="AU280" s="418" t="s">
        <v>90</v>
      </c>
      <c r="AV280" s="360" t="s">
        <v>96</v>
      </c>
      <c r="AW280" s="360" t="s">
        <v>42</v>
      </c>
      <c r="AX280" s="360" t="s">
        <v>44</v>
      </c>
      <c r="AY280" s="418" t="s">
        <v>163</v>
      </c>
    </row>
    <row r="281" spans="2:65" s="267" customFormat="1" ht="22.5" customHeight="1">
      <c r="B281" s="268"/>
      <c r="C281" s="338" t="s">
        <v>495</v>
      </c>
      <c r="D281" s="338" t="s">
        <v>165</v>
      </c>
      <c r="E281" s="339" t="s">
        <v>579</v>
      </c>
      <c r="F281" s="340" t="s">
        <v>580</v>
      </c>
      <c r="G281" s="341" t="s">
        <v>188</v>
      </c>
      <c r="H281" s="342">
        <v>5.39</v>
      </c>
      <c r="I281" s="107"/>
      <c r="J281" s="343">
        <f>ROUND(I281*H281,2)</f>
        <v>0</v>
      </c>
      <c r="K281" s="340" t="s">
        <v>169</v>
      </c>
      <c r="L281" s="268"/>
      <c r="M281" s="401" t="s">
        <v>5</v>
      </c>
      <c r="N281" s="402" t="s">
        <v>53</v>
      </c>
      <c r="O281" s="269"/>
      <c r="P281" s="403">
        <f>O281*H281</f>
        <v>0</v>
      </c>
      <c r="Q281" s="403">
        <v>0</v>
      </c>
      <c r="R281" s="403">
        <f>Q281*H281</f>
        <v>0</v>
      </c>
      <c r="S281" s="403">
        <v>0</v>
      </c>
      <c r="T281" s="404">
        <f>S281*H281</f>
        <v>0</v>
      </c>
      <c r="AR281" s="386" t="s">
        <v>333</v>
      </c>
      <c r="AT281" s="386" t="s">
        <v>165</v>
      </c>
      <c r="AU281" s="386" t="s">
        <v>90</v>
      </c>
      <c r="AY281" s="386" t="s">
        <v>163</v>
      </c>
      <c r="BE281" s="405">
        <f>IF(N281="základní",J281,0)</f>
        <v>0</v>
      </c>
      <c r="BF281" s="405">
        <f>IF(N281="snížená",J281,0)</f>
        <v>0</v>
      </c>
      <c r="BG281" s="405">
        <f>IF(N281="zákl. přenesená",J281,0)</f>
        <v>0</v>
      </c>
      <c r="BH281" s="405">
        <f>IF(N281="sníž. přenesená",J281,0)</f>
        <v>0</v>
      </c>
      <c r="BI281" s="405">
        <f>IF(N281="nulová",J281,0)</f>
        <v>0</v>
      </c>
      <c r="BJ281" s="386" t="s">
        <v>44</v>
      </c>
      <c r="BK281" s="405">
        <f>ROUND(I281*H281,2)</f>
        <v>0</v>
      </c>
      <c r="BL281" s="386" t="s">
        <v>333</v>
      </c>
      <c r="BM281" s="386" t="s">
        <v>1326</v>
      </c>
    </row>
    <row r="282" spans="2:65" s="267" customFormat="1" ht="31.5" customHeight="1">
      <c r="B282" s="268"/>
      <c r="C282" s="338" t="s">
        <v>500</v>
      </c>
      <c r="D282" s="338" t="s">
        <v>165</v>
      </c>
      <c r="E282" s="339" t="s">
        <v>583</v>
      </c>
      <c r="F282" s="340" t="s">
        <v>584</v>
      </c>
      <c r="G282" s="341" t="s">
        <v>221</v>
      </c>
      <c r="H282" s="342">
        <v>10.78</v>
      </c>
      <c r="I282" s="107"/>
      <c r="J282" s="343">
        <f>ROUND(I282*H282,2)</f>
        <v>0</v>
      </c>
      <c r="K282" s="340" t="s">
        <v>169</v>
      </c>
      <c r="L282" s="268"/>
      <c r="M282" s="401" t="s">
        <v>5</v>
      </c>
      <c r="N282" s="402" t="s">
        <v>53</v>
      </c>
      <c r="O282" s="269"/>
      <c r="P282" s="403">
        <f>O282*H282</f>
        <v>0</v>
      </c>
      <c r="Q282" s="403">
        <v>0</v>
      </c>
      <c r="R282" s="403">
        <f>Q282*H282</f>
        <v>0</v>
      </c>
      <c r="S282" s="403">
        <v>0</v>
      </c>
      <c r="T282" s="404">
        <f>S282*H282</f>
        <v>0</v>
      </c>
      <c r="AR282" s="386" t="s">
        <v>333</v>
      </c>
      <c r="AT282" s="386" t="s">
        <v>165</v>
      </c>
      <c r="AU282" s="386" t="s">
        <v>90</v>
      </c>
      <c r="AY282" s="386" t="s">
        <v>163</v>
      </c>
      <c r="BE282" s="405">
        <f>IF(N282="základní",J282,0)</f>
        <v>0</v>
      </c>
      <c r="BF282" s="405">
        <f>IF(N282="snížená",J282,0)</f>
        <v>0</v>
      </c>
      <c r="BG282" s="405">
        <f>IF(N282="zákl. přenesená",J282,0)</f>
        <v>0</v>
      </c>
      <c r="BH282" s="405">
        <f>IF(N282="sníž. přenesená",J282,0)</f>
        <v>0</v>
      </c>
      <c r="BI282" s="405">
        <f>IF(N282="nulová",J282,0)</f>
        <v>0</v>
      </c>
      <c r="BJ282" s="386" t="s">
        <v>44</v>
      </c>
      <c r="BK282" s="405">
        <f>ROUND(I282*H282,2)</f>
        <v>0</v>
      </c>
      <c r="BL282" s="386" t="s">
        <v>333</v>
      </c>
      <c r="BM282" s="386" t="s">
        <v>1327</v>
      </c>
    </row>
    <row r="283" spans="2:47" s="267" customFormat="1" ht="40.5">
      <c r="B283" s="268"/>
      <c r="D283" s="346" t="s">
        <v>190</v>
      </c>
      <c r="F283" s="366" t="s">
        <v>586</v>
      </c>
      <c r="L283" s="268"/>
      <c r="M283" s="419"/>
      <c r="N283" s="269"/>
      <c r="O283" s="269"/>
      <c r="P283" s="269"/>
      <c r="Q283" s="269"/>
      <c r="R283" s="269"/>
      <c r="S283" s="269"/>
      <c r="T283" s="420"/>
      <c r="AT283" s="386" t="s">
        <v>190</v>
      </c>
      <c r="AU283" s="386" t="s">
        <v>90</v>
      </c>
    </row>
    <row r="284" spans="2:51" s="344" customFormat="1" ht="13.5">
      <c r="B284" s="345"/>
      <c r="D284" s="346" t="s">
        <v>171</v>
      </c>
      <c r="E284" s="347" t="s">
        <v>5</v>
      </c>
      <c r="F284" s="348" t="s">
        <v>172</v>
      </c>
      <c r="H284" s="349" t="s">
        <v>5</v>
      </c>
      <c r="L284" s="345"/>
      <c r="M284" s="406"/>
      <c r="N284" s="407"/>
      <c r="O284" s="407"/>
      <c r="P284" s="407"/>
      <c r="Q284" s="407"/>
      <c r="R284" s="407"/>
      <c r="S284" s="407"/>
      <c r="T284" s="408"/>
      <c r="AT284" s="349" t="s">
        <v>171</v>
      </c>
      <c r="AU284" s="349" t="s">
        <v>90</v>
      </c>
      <c r="AV284" s="344" t="s">
        <v>44</v>
      </c>
      <c r="AW284" s="344" t="s">
        <v>42</v>
      </c>
      <c r="AX284" s="344" t="s">
        <v>82</v>
      </c>
      <c r="AY284" s="349" t="s">
        <v>163</v>
      </c>
    </row>
    <row r="285" spans="2:51" s="344" customFormat="1" ht="13.5">
      <c r="B285" s="345"/>
      <c r="D285" s="346" t="s">
        <v>171</v>
      </c>
      <c r="E285" s="347" t="s">
        <v>5</v>
      </c>
      <c r="F285" s="348" t="s">
        <v>223</v>
      </c>
      <c r="H285" s="349" t="s">
        <v>5</v>
      </c>
      <c r="L285" s="345"/>
      <c r="M285" s="406"/>
      <c r="N285" s="407"/>
      <c r="O285" s="407"/>
      <c r="P285" s="407"/>
      <c r="Q285" s="407"/>
      <c r="R285" s="407"/>
      <c r="S285" s="407"/>
      <c r="T285" s="408"/>
      <c r="AT285" s="349" t="s">
        <v>171</v>
      </c>
      <c r="AU285" s="349" t="s">
        <v>90</v>
      </c>
      <c r="AV285" s="344" t="s">
        <v>44</v>
      </c>
      <c r="AW285" s="344" t="s">
        <v>42</v>
      </c>
      <c r="AX285" s="344" t="s">
        <v>82</v>
      </c>
      <c r="AY285" s="349" t="s">
        <v>163</v>
      </c>
    </row>
    <row r="286" spans="2:51" s="350" customFormat="1" ht="13.5">
      <c r="B286" s="351"/>
      <c r="D286" s="346" t="s">
        <v>171</v>
      </c>
      <c r="E286" s="352" t="s">
        <v>5</v>
      </c>
      <c r="F286" s="353" t="s">
        <v>1271</v>
      </c>
      <c r="H286" s="354">
        <v>10.78</v>
      </c>
      <c r="L286" s="351"/>
      <c r="M286" s="409"/>
      <c r="N286" s="410"/>
      <c r="O286" s="410"/>
      <c r="P286" s="410"/>
      <c r="Q286" s="410"/>
      <c r="R286" s="410"/>
      <c r="S286" s="410"/>
      <c r="T286" s="411"/>
      <c r="AT286" s="352" t="s">
        <v>171</v>
      </c>
      <c r="AU286" s="352" t="s">
        <v>90</v>
      </c>
      <c r="AV286" s="350" t="s">
        <v>90</v>
      </c>
      <c r="AW286" s="350" t="s">
        <v>42</v>
      </c>
      <c r="AX286" s="350" t="s">
        <v>82</v>
      </c>
      <c r="AY286" s="352" t="s">
        <v>163</v>
      </c>
    </row>
    <row r="287" spans="2:51" s="355" customFormat="1" ht="13.5">
      <c r="B287" s="356"/>
      <c r="D287" s="346" t="s">
        <v>171</v>
      </c>
      <c r="E287" s="357" t="s">
        <v>5</v>
      </c>
      <c r="F287" s="358" t="s">
        <v>179</v>
      </c>
      <c r="H287" s="359">
        <v>10.78</v>
      </c>
      <c r="L287" s="356"/>
      <c r="M287" s="412"/>
      <c r="N287" s="413"/>
      <c r="O287" s="413"/>
      <c r="P287" s="413"/>
      <c r="Q287" s="413"/>
      <c r="R287" s="413"/>
      <c r="S287" s="413"/>
      <c r="T287" s="414"/>
      <c r="AT287" s="357" t="s">
        <v>171</v>
      </c>
      <c r="AU287" s="357" t="s">
        <v>90</v>
      </c>
      <c r="AV287" s="355" t="s">
        <v>93</v>
      </c>
      <c r="AW287" s="355" t="s">
        <v>42</v>
      </c>
      <c r="AX287" s="355" t="s">
        <v>82</v>
      </c>
      <c r="AY287" s="357" t="s">
        <v>163</v>
      </c>
    </row>
    <row r="288" spans="2:51" s="360" customFormat="1" ht="13.5">
      <c r="B288" s="361"/>
      <c r="D288" s="362" t="s">
        <v>171</v>
      </c>
      <c r="E288" s="363" t="s">
        <v>5</v>
      </c>
      <c r="F288" s="364" t="s">
        <v>185</v>
      </c>
      <c r="H288" s="365">
        <v>10.78</v>
      </c>
      <c r="L288" s="361"/>
      <c r="M288" s="415"/>
      <c r="N288" s="416"/>
      <c r="O288" s="416"/>
      <c r="P288" s="416"/>
      <c r="Q288" s="416"/>
      <c r="R288" s="416"/>
      <c r="S288" s="416"/>
      <c r="T288" s="417"/>
      <c r="AT288" s="418" t="s">
        <v>171</v>
      </c>
      <c r="AU288" s="418" t="s">
        <v>90</v>
      </c>
      <c r="AV288" s="360" t="s">
        <v>96</v>
      </c>
      <c r="AW288" s="360" t="s">
        <v>42</v>
      </c>
      <c r="AX288" s="360" t="s">
        <v>44</v>
      </c>
      <c r="AY288" s="418" t="s">
        <v>163</v>
      </c>
    </row>
    <row r="289" spans="2:65" s="267" customFormat="1" ht="22.5" customHeight="1">
      <c r="B289" s="268"/>
      <c r="C289" s="367" t="s">
        <v>506</v>
      </c>
      <c r="D289" s="367" t="s">
        <v>256</v>
      </c>
      <c r="E289" s="368" t="s">
        <v>588</v>
      </c>
      <c r="F289" s="369" t="s">
        <v>589</v>
      </c>
      <c r="G289" s="370" t="s">
        <v>221</v>
      </c>
      <c r="H289" s="371">
        <v>11.319</v>
      </c>
      <c r="I289" s="137"/>
      <c r="J289" s="372">
        <f>ROUND(I289*H289,2)</f>
        <v>0</v>
      </c>
      <c r="K289" s="369" t="s">
        <v>169</v>
      </c>
      <c r="L289" s="421"/>
      <c r="M289" s="422" t="s">
        <v>5</v>
      </c>
      <c r="N289" s="423" t="s">
        <v>53</v>
      </c>
      <c r="O289" s="269"/>
      <c r="P289" s="403">
        <f>O289*H289</f>
        <v>0</v>
      </c>
      <c r="Q289" s="403">
        <v>0</v>
      </c>
      <c r="R289" s="403">
        <f>Q289*H289</f>
        <v>0</v>
      </c>
      <c r="S289" s="403">
        <v>0</v>
      </c>
      <c r="T289" s="404">
        <f>S289*H289</f>
        <v>0</v>
      </c>
      <c r="AR289" s="386" t="s">
        <v>423</v>
      </c>
      <c r="AT289" s="386" t="s">
        <v>256</v>
      </c>
      <c r="AU289" s="386" t="s">
        <v>90</v>
      </c>
      <c r="AY289" s="386" t="s">
        <v>163</v>
      </c>
      <c r="BE289" s="405">
        <f>IF(N289="základní",J289,0)</f>
        <v>0</v>
      </c>
      <c r="BF289" s="405">
        <f>IF(N289="snížená",J289,0)</f>
        <v>0</v>
      </c>
      <c r="BG289" s="405">
        <f>IF(N289="zákl. přenesená",J289,0)</f>
        <v>0</v>
      </c>
      <c r="BH289" s="405">
        <f>IF(N289="sníž. přenesená",J289,0)</f>
        <v>0</v>
      </c>
      <c r="BI289" s="405">
        <f>IF(N289="nulová",J289,0)</f>
        <v>0</v>
      </c>
      <c r="BJ289" s="386" t="s">
        <v>44</v>
      </c>
      <c r="BK289" s="405">
        <f>ROUND(I289*H289,2)</f>
        <v>0</v>
      </c>
      <c r="BL289" s="386" t="s">
        <v>333</v>
      </c>
      <c r="BM289" s="386" t="s">
        <v>1328</v>
      </c>
    </row>
    <row r="290" spans="2:51" s="350" customFormat="1" ht="13.5">
      <c r="B290" s="351"/>
      <c r="D290" s="362" t="s">
        <v>171</v>
      </c>
      <c r="F290" s="377" t="s">
        <v>1329</v>
      </c>
      <c r="H290" s="378">
        <v>11.319</v>
      </c>
      <c r="L290" s="351"/>
      <c r="M290" s="409"/>
      <c r="N290" s="410"/>
      <c r="O290" s="410"/>
      <c r="P290" s="410"/>
      <c r="Q290" s="410"/>
      <c r="R290" s="410"/>
      <c r="S290" s="410"/>
      <c r="T290" s="411"/>
      <c r="AT290" s="352" t="s">
        <v>171</v>
      </c>
      <c r="AU290" s="352" t="s">
        <v>90</v>
      </c>
      <c r="AV290" s="350" t="s">
        <v>90</v>
      </c>
      <c r="AW290" s="350" t="s">
        <v>6</v>
      </c>
      <c r="AX290" s="350" t="s">
        <v>44</v>
      </c>
      <c r="AY290" s="352" t="s">
        <v>163</v>
      </c>
    </row>
    <row r="291" spans="2:65" s="267" customFormat="1" ht="22.5" customHeight="1">
      <c r="B291" s="268"/>
      <c r="C291" s="338" t="s">
        <v>512</v>
      </c>
      <c r="D291" s="338" t="s">
        <v>165</v>
      </c>
      <c r="E291" s="339" t="s">
        <v>593</v>
      </c>
      <c r="F291" s="340" t="s">
        <v>594</v>
      </c>
      <c r="G291" s="341" t="s">
        <v>188</v>
      </c>
      <c r="H291" s="342">
        <v>4</v>
      </c>
      <c r="I291" s="107"/>
      <c r="J291" s="343">
        <f>ROUND(I291*H291,2)</f>
        <v>0</v>
      </c>
      <c r="K291" s="340" t="s">
        <v>169</v>
      </c>
      <c r="L291" s="268"/>
      <c r="M291" s="401" t="s">
        <v>5</v>
      </c>
      <c r="N291" s="402" t="s">
        <v>53</v>
      </c>
      <c r="O291" s="269"/>
      <c r="P291" s="403">
        <f>O291*H291</f>
        <v>0</v>
      </c>
      <c r="Q291" s="403">
        <v>0</v>
      </c>
      <c r="R291" s="403">
        <f>Q291*H291</f>
        <v>0</v>
      </c>
      <c r="S291" s="403">
        <v>0</v>
      </c>
      <c r="T291" s="404">
        <f>S291*H291</f>
        <v>0</v>
      </c>
      <c r="AR291" s="386" t="s">
        <v>333</v>
      </c>
      <c r="AT291" s="386" t="s">
        <v>165</v>
      </c>
      <c r="AU291" s="386" t="s">
        <v>90</v>
      </c>
      <c r="AY291" s="386" t="s">
        <v>163</v>
      </c>
      <c r="BE291" s="405">
        <f>IF(N291="základní",J291,0)</f>
        <v>0</v>
      </c>
      <c r="BF291" s="405">
        <f>IF(N291="snížená",J291,0)</f>
        <v>0</v>
      </c>
      <c r="BG291" s="405">
        <f>IF(N291="zákl. přenesená",J291,0)</f>
        <v>0</v>
      </c>
      <c r="BH291" s="405">
        <f>IF(N291="sníž. přenesená",J291,0)</f>
        <v>0</v>
      </c>
      <c r="BI291" s="405">
        <f>IF(N291="nulová",J291,0)</f>
        <v>0</v>
      </c>
      <c r="BJ291" s="386" t="s">
        <v>44</v>
      </c>
      <c r="BK291" s="405">
        <f>ROUND(I291*H291,2)</f>
        <v>0</v>
      </c>
      <c r="BL291" s="386" t="s">
        <v>333</v>
      </c>
      <c r="BM291" s="386" t="s">
        <v>1330</v>
      </c>
    </row>
    <row r="292" spans="2:47" s="267" customFormat="1" ht="40.5">
      <c r="B292" s="268"/>
      <c r="D292" s="346" t="s">
        <v>190</v>
      </c>
      <c r="F292" s="366" t="s">
        <v>596</v>
      </c>
      <c r="L292" s="268"/>
      <c r="M292" s="419"/>
      <c r="N292" s="269"/>
      <c r="O292" s="269"/>
      <c r="P292" s="269"/>
      <c r="Q292" s="269"/>
      <c r="R292" s="269"/>
      <c r="S292" s="269"/>
      <c r="T292" s="420"/>
      <c r="AT292" s="386" t="s">
        <v>190</v>
      </c>
      <c r="AU292" s="386" t="s">
        <v>90</v>
      </c>
    </row>
    <row r="293" spans="2:51" s="344" customFormat="1" ht="13.5">
      <c r="B293" s="345"/>
      <c r="D293" s="346" t="s">
        <v>171</v>
      </c>
      <c r="E293" s="347" t="s">
        <v>5</v>
      </c>
      <c r="F293" s="348" t="s">
        <v>172</v>
      </c>
      <c r="H293" s="349" t="s">
        <v>5</v>
      </c>
      <c r="L293" s="345"/>
      <c r="M293" s="406"/>
      <c r="N293" s="407"/>
      <c r="O293" s="407"/>
      <c r="P293" s="407"/>
      <c r="Q293" s="407"/>
      <c r="R293" s="407"/>
      <c r="S293" s="407"/>
      <c r="T293" s="408"/>
      <c r="AT293" s="349" t="s">
        <v>171</v>
      </c>
      <c r="AU293" s="349" t="s">
        <v>90</v>
      </c>
      <c r="AV293" s="344" t="s">
        <v>44</v>
      </c>
      <c r="AW293" s="344" t="s">
        <v>42</v>
      </c>
      <c r="AX293" s="344" t="s">
        <v>82</v>
      </c>
      <c r="AY293" s="349" t="s">
        <v>163</v>
      </c>
    </row>
    <row r="294" spans="2:51" s="344" customFormat="1" ht="27">
      <c r="B294" s="345"/>
      <c r="D294" s="346" t="s">
        <v>171</v>
      </c>
      <c r="E294" s="347" t="s">
        <v>5</v>
      </c>
      <c r="F294" s="348" t="s">
        <v>215</v>
      </c>
      <c r="H294" s="349" t="s">
        <v>5</v>
      </c>
      <c r="L294" s="345"/>
      <c r="M294" s="406"/>
      <c r="N294" s="407"/>
      <c r="O294" s="407"/>
      <c r="P294" s="407"/>
      <c r="Q294" s="407"/>
      <c r="R294" s="407"/>
      <c r="S294" s="407"/>
      <c r="T294" s="408"/>
      <c r="AT294" s="349" t="s">
        <v>171</v>
      </c>
      <c r="AU294" s="349" t="s">
        <v>90</v>
      </c>
      <c r="AV294" s="344" t="s">
        <v>44</v>
      </c>
      <c r="AW294" s="344" t="s">
        <v>42</v>
      </c>
      <c r="AX294" s="344" t="s">
        <v>82</v>
      </c>
      <c r="AY294" s="349" t="s">
        <v>163</v>
      </c>
    </row>
    <row r="295" spans="2:51" s="344" customFormat="1" ht="13.5">
      <c r="B295" s="345"/>
      <c r="D295" s="346" t="s">
        <v>171</v>
      </c>
      <c r="E295" s="347" t="s">
        <v>5</v>
      </c>
      <c r="F295" s="348" t="s">
        <v>1274</v>
      </c>
      <c r="H295" s="349" t="s">
        <v>5</v>
      </c>
      <c r="L295" s="345"/>
      <c r="M295" s="406"/>
      <c r="N295" s="407"/>
      <c r="O295" s="407"/>
      <c r="P295" s="407"/>
      <c r="Q295" s="407"/>
      <c r="R295" s="407"/>
      <c r="S295" s="407"/>
      <c r="T295" s="408"/>
      <c r="AT295" s="349" t="s">
        <v>171</v>
      </c>
      <c r="AU295" s="349" t="s">
        <v>90</v>
      </c>
      <c r="AV295" s="344" t="s">
        <v>44</v>
      </c>
      <c r="AW295" s="344" t="s">
        <v>42</v>
      </c>
      <c r="AX295" s="344" t="s">
        <v>82</v>
      </c>
      <c r="AY295" s="349" t="s">
        <v>163</v>
      </c>
    </row>
    <row r="296" spans="2:51" s="350" customFormat="1" ht="13.5">
      <c r="B296" s="351"/>
      <c r="D296" s="346" t="s">
        <v>171</v>
      </c>
      <c r="E296" s="352" t="s">
        <v>5</v>
      </c>
      <c r="F296" s="353" t="s">
        <v>218</v>
      </c>
      <c r="H296" s="354">
        <v>4</v>
      </c>
      <c r="L296" s="351"/>
      <c r="M296" s="409"/>
      <c r="N296" s="410"/>
      <c r="O296" s="410"/>
      <c r="P296" s="410"/>
      <c r="Q296" s="410"/>
      <c r="R296" s="410"/>
      <c r="S296" s="410"/>
      <c r="T296" s="411"/>
      <c r="AT296" s="352" t="s">
        <v>171</v>
      </c>
      <c r="AU296" s="352" t="s">
        <v>90</v>
      </c>
      <c r="AV296" s="350" t="s">
        <v>90</v>
      </c>
      <c r="AW296" s="350" t="s">
        <v>42</v>
      </c>
      <c r="AX296" s="350" t="s">
        <v>82</v>
      </c>
      <c r="AY296" s="352" t="s">
        <v>163</v>
      </c>
    </row>
    <row r="297" spans="2:51" s="355" customFormat="1" ht="13.5">
      <c r="B297" s="356"/>
      <c r="D297" s="346" t="s">
        <v>171</v>
      </c>
      <c r="E297" s="357" t="s">
        <v>5</v>
      </c>
      <c r="F297" s="358" t="s">
        <v>179</v>
      </c>
      <c r="H297" s="359">
        <v>4</v>
      </c>
      <c r="L297" s="356"/>
      <c r="M297" s="412"/>
      <c r="N297" s="413"/>
      <c r="O297" s="413"/>
      <c r="P297" s="413"/>
      <c r="Q297" s="413"/>
      <c r="R297" s="413"/>
      <c r="S297" s="413"/>
      <c r="T297" s="414"/>
      <c r="AT297" s="357" t="s">
        <v>171</v>
      </c>
      <c r="AU297" s="357" t="s">
        <v>90</v>
      </c>
      <c r="AV297" s="355" t="s">
        <v>93</v>
      </c>
      <c r="AW297" s="355" t="s">
        <v>42</v>
      </c>
      <c r="AX297" s="355" t="s">
        <v>82</v>
      </c>
      <c r="AY297" s="357" t="s">
        <v>163</v>
      </c>
    </row>
    <row r="298" spans="2:51" s="360" customFormat="1" ht="13.5">
      <c r="B298" s="361"/>
      <c r="D298" s="362" t="s">
        <v>171</v>
      </c>
      <c r="E298" s="363" t="s">
        <v>5</v>
      </c>
      <c r="F298" s="364" t="s">
        <v>185</v>
      </c>
      <c r="H298" s="365">
        <v>4</v>
      </c>
      <c r="L298" s="361"/>
      <c r="M298" s="415"/>
      <c r="N298" s="416"/>
      <c r="O298" s="416"/>
      <c r="P298" s="416"/>
      <c r="Q298" s="416"/>
      <c r="R298" s="416"/>
      <c r="S298" s="416"/>
      <c r="T298" s="417"/>
      <c r="AT298" s="418" t="s">
        <v>171</v>
      </c>
      <c r="AU298" s="418" t="s">
        <v>90</v>
      </c>
      <c r="AV298" s="360" t="s">
        <v>96</v>
      </c>
      <c r="AW298" s="360" t="s">
        <v>42</v>
      </c>
      <c r="AX298" s="360" t="s">
        <v>44</v>
      </c>
      <c r="AY298" s="418" t="s">
        <v>163</v>
      </c>
    </row>
    <row r="299" spans="2:65" s="267" customFormat="1" ht="22.5" customHeight="1">
      <c r="B299" s="268"/>
      <c r="C299" s="367" t="s">
        <v>517</v>
      </c>
      <c r="D299" s="367" t="s">
        <v>256</v>
      </c>
      <c r="E299" s="368" t="s">
        <v>598</v>
      </c>
      <c r="F299" s="369" t="s">
        <v>599</v>
      </c>
      <c r="G299" s="370" t="s">
        <v>188</v>
      </c>
      <c r="H299" s="371">
        <v>4.2</v>
      </c>
      <c r="I299" s="137"/>
      <c r="J299" s="372">
        <f>ROUND(I299*H299,2)</f>
        <v>0</v>
      </c>
      <c r="K299" s="369" t="s">
        <v>169</v>
      </c>
      <c r="L299" s="421"/>
      <c r="M299" s="422" t="s">
        <v>5</v>
      </c>
      <c r="N299" s="423" t="s">
        <v>53</v>
      </c>
      <c r="O299" s="269"/>
      <c r="P299" s="403">
        <f>O299*H299</f>
        <v>0</v>
      </c>
      <c r="Q299" s="403">
        <v>0</v>
      </c>
      <c r="R299" s="403">
        <f>Q299*H299</f>
        <v>0</v>
      </c>
      <c r="S299" s="403">
        <v>0</v>
      </c>
      <c r="T299" s="404">
        <f>S299*H299</f>
        <v>0</v>
      </c>
      <c r="AR299" s="386" t="s">
        <v>423</v>
      </c>
      <c r="AT299" s="386" t="s">
        <v>256</v>
      </c>
      <c r="AU299" s="386" t="s">
        <v>90</v>
      </c>
      <c r="AY299" s="386" t="s">
        <v>163</v>
      </c>
      <c r="BE299" s="405">
        <f>IF(N299="základní",J299,0)</f>
        <v>0</v>
      </c>
      <c r="BF299" s="405">
        <f>IF(N299="snížená",J299,0)</f>
        <v>0</v>
      </c>
      <c r="BG299" s="405">
        <f>IF(N299="zákl. přenesená",J299,0)</f>
        <v>0</v>
      </c>
      <c r="BH299" s="405">
        <f>IF(N299="sníž. přenesená",J299,0)</f>
        <v>0</v>
      </c>
      <c r="BI299" s="405">
        <f>IF(N299="nulová",J299,0)</f>
        <v>0</v>
      </c>
      <c r="BJ299" s="386" t="s">
        <v>44</v>
      </c>
      <c r="BK299" s="405">
        <f>ROUND(I299*H299,2)</f>
        <v>0</v>
      </c>
      <c r="BL299" s="386" t="s">
        <v>333</v>
      </c>
      <c r="BM299" s="386" t="s">
        <v>1331</v>
      </c>
    </row>
    <row r="300" spans="2:51" s="350" customFormat="1" ht="13.5">
      <c r="B300" s="351"/>
      <c r="D300" s="362" t="s">
        <v>171</v>
      </c>
      <c r="F300" s="377" t="s">
        <v>1332</v>
      </c>
      <c r="H300" s="378">
        <v>4.2</v>
      </c>
      <c r="L300" s="351"/>
      <c r="M300" s="409"/>
      <c r="N300" s="410"/>
      <c r="O300" s="410"/>
      <c r="P300" s="410"/>
      <c r="Q300" s="410"/>
      <c r="R300" s="410"/>
      <c r="S300" s="410"/>
      <c r="T300" s="411"/>
      <c r="AT300" s="352" t="s">
        <v>171</v>
      </c>
      <c r="AU300" s="352" t="s">
        <v>90</v>
      </c>
      <c r="AV300" s="350" t="s">
        <v>90</v>
      </c>
      <c r="AW300" s="350" t="s">
        <v>6</v>
      </c>
      <c r="AX300" s="350" t="s">
        <v>44</v>
      </c>
      <c r="AY300" s="352" t="s">
        <v>163</v>
      </c>
    </row>
    <row r="301" spans="2:65" s="267" customFormat="1" ht="22.5" customHeight="1">
      <c r="B301" s="268"/>
      <c r="C301" s="338" t="s">
        <v>522</v>
      </c>
      <c r="D301" s="338" t="s">
        <v>165</v>
      </c>
      <c r="E301" s="339" t="s">
        <v>603</v>
      </c>
      <c r="F301" s="340" t="s">
        <v>604</v>
      </c>
      <c r="G301" s="341" t="s">
        <v>188</v>
      </c>
      <c r="H301" s="342">
        <v>5.39</v>
      </c>
      <c r="I301" s="107"/>
      <c r="J301" s="343">
        <f>ROUND(I301*H301,2)</f>
        <v>0</v>
      </c>
      <c r="K301" s="340" t="s">
        <v>169</v>
      </c>
      <c r="L301" s="268"/>
      <c r="M301" s="401" t="s">
        <v>5</v>
      </c>
      <c r="N301" s="402" t="s">
        <v>53</v>
      </c>
      <c r="O301" s="269"/>
      <c r="P301" s="403">
        <f>O301*H301</f>
        <v>0</v>
      </c>
      <c r="Q301" s="403">
        <v>0.0002</v>
      </c>
      <c r="R301" s="403">
        <f>Q301*H301</f>
        <v>0.001078</v>
      </c>
      <c r="S301" s="403">
        <v>0</v>
      </c>
      <c r="T301" s="404">
        <f>S301*H301</f>
        <v>0</v>
      </c>
      <c r="AR301" s="386" t="s">
        <v>333</v>
      </c>
      <c r="AT301" s="386" t="s">
        <v>165</v>
      </c>
      <c r="AU301" s="386" t="s">
        <v>90</v>
      </c>
      <c r="AY301" s="386" t="s">
        <v>163</v>
      </c>
      <c r="BE301" s="405">
        <f>IF(N301="základní",J301,0)</f>
        <v>0</v>
      </c>
      <c r="BF301" s="405">
        <f>IF(N301="snížená",J301,0)</f>
        <v>0</v>
      </c>
      <c r="BG301" s="405">
        <f>IF(N301="zákl. přenesená",J301,0)</f>
        <v>0</v>
      </c>
      <c r="BH301" s="405">
        <f>IF(N301="sníž. přenesená",J301,0)</f>
        <v>0</v>
      </c>
      <c r="BI301" s="405">
        <f>IF(N301="nulová",J301,0)</f>
        <v>0</v>
      </c>
      <c r="BJ301" s="386" t="s">
        <v>44</v>
      </c>
      <c r="BK301" s="405">
        <f>ROUND(I301*H301,2)</f>
        <v>0</v>
      </c>
      <c r="BL301" s="386" t="s">
        <v>333</v>
      </c>
      <c r="BM301" s="386" t="s">
        <v>1333</v>
      </c>
    </row>
    <row r="302" spans="2:51" s="344" customFormat="1" ht="13.5">
      <c r="B302" s="345"/>
      <c r="D302" s="346" t="s">
        <v>171</v>
      </c>
      <c r="E302" s="347" t="s">
        <v>5</v>
      </c>
      <c r="F302" s="348" t="s">
        <v>172</v>
      </c>
      <c r="H302" s="349" t="s">
        <v>5</v>
      </c>
      <c r="L302" s="345"/>
      <c r="M302" s="406"/>
      <c r="N302" s="407"/>
      <c r="O302" s="407"/>
      <c r="P302" s="407"/>
      <c r="Q302" s="407"/>
      <c r="R302" s="407"/>
      <c r="S302" s="407"/>
      <c r="T302" s="408"/>
      <c r="AT302" s="349" t="s">
        <v>171</v>
      </c>
      <c r="AU302" s="349" t="s">
        <v>90</v>
      </c>
      <c r="AV302" s="344" t="s">
        <v>44</v>
      </c>
      <c r="AW302" s="344" t="s">
        <v>42</v>
      </c>
      <c r="AX302" s="344" t="s">
        <v>82</v>
      </c>
      <c r="AY302" s="349" t="s">
        <v>163</v>
      </c>
    </row>
    <row r="303" spans="2:51" s="344" customFormat="1" ht="13.5">
      <c r="B303" s="345"/>
      <c r="D303" s="346" t="s">
        <v>171</v>
      </c>
      <c r="E303" s="347" t="s">
        <v>5</v>
      </c>
      <c r="F303" s="348" t="s">
        <v>554</v>
      </c>
      <c r="H303" s="349" t="s">
        <v>5</v>
      </c>
      <c r="L303" s="345"/>
      <c r="M303" s="406"/>
      <c r="N303" s="407"/>
      <c r="O303" s="407"/>
      <c r="P303" s="407"/>
      <c r="Q303" s="407"/>
      <c r="R303" s="407"/>
      <c r="S303" s="407"/>
      <c r="T303" s="408"/>
      <c r="AT303" s="349" t="s">
        <v>171</v>
      </c>
      <c r="AU303" s="349" t="s">
        <v>90</v>
      </c>
      <c r="AV303" s="344" t="s">
        <v>44</v>
      </c>
      <c r="AW303" s="344" t="s">
        <v>42</v>
      </c>
      <c r="AX303" s="344" t="s">
        <v>82</v>
      </c>
      <c r="AY303" s="349" t="s">
        <v>163</v>
      </c>
    </row>
    <row r="304" spans="2:51" s="350" customFormat="1" ht="13.5">
      <c r="B304" s="351"/>
      <c r="D304" s="346" t="s">
        <v>171</v>
      </c>
      <c r="E304" s="352" t="s">
        <v>5</v>
      </c>
      <c r="F304" s="353" t="s">
        <v>1324</v>
      </c>
      <c r="H304" s="354">
        <v>5.39</v>
      </c>
      <c r="L304" s="351"/>
      <c r="M304" s="409"/>
      <c r="N304" s="410"/>
      <c r="O304" s="410"/>
      <c r="P304" s="410"/>
      <c r="Q304" s="410"/>
      <c r="R304" s="410"/>
      <c r="S304" s="410"/>
      <c r="T304" s="411"/>
      <c r="AT304" s="352" t="s">
        <v>171</v>
      </c>
      <c r="AU304" s="352" t="s">
        <v>90</v>
      </c>
      <c r="AV304" s="350" t="s">
        <v>90</v>
      </c>
      <c r="AW304" s="350" t="s">
        <v>42</v>
      </c>
      <c r="AX304" s="350" t="s">
        <v>82</v>
      </c>
      <c r="AY304" s="352" t="s">
        <v>163</v>
      </c>
    </row>
    <row r="305" spans="2:51" s="355" customFormat="1" ht="13.5">
      <c r="B305" s="356"/>
      <c r="D305" s="346" t="s">
        <v>171</v>
      </c>
      <c r="E305" s="357" t="s">
        <v>5</v>
      </c>
      <c r="F305" s="358" t="s">
        <v>179</v>
      </c>
      <c r="H305" s="359">
        <v>5.39</v>
      </c>
      <c r="L305" s="356"/>
      <c r="M305" s="412"/>
      <c r="N305" s="413"/>
      <c r="O305" s="413"/>
      <c r="P305" s="413"/>
      <c r="Q305" s="413"/>
      <c r="R305" s="413"/>
      <c r="S305" s="413"/>
      <c r="T305" s="414"/>
      <c r="AT305" s="357" t="s">
        <v>171</v>
      </c>
      <c r="AU305" s="357" t="s">
        <v>90</v>
      </c>
      <c r="AV305" s="355" t="s">
        <v>93</v>
      </c>
      <c r="AW305" s="355" t="s">
        <v>42</v>
      </c>
      <c r="AX305" s="355" t="s">
        <v>82</v>
      </c>
      <c r="AY305" s="357" t="s">
        <v>163</v>
      </c>
    </row>
    <row r="306" spans="2:51" s="360" customFormat="1" ht="13.5">
      <c r="B306" s="361"/>
      <c r="D306" s="362" t="s">
        <v>171</v>
      </c>
      <c r="E306" s="363" t="s">
        <v>5</v>
      </c>
      <c r="F306" s="364" t="s">
        <v>185</v>
      </c>
      <c r="H306" s="365">
        <v>5.39</v>
      </c>
      <c r="L306" s="361"/>
      <c r="M306" s="415"/>
      <c r="N306" s="416"/>
      <c r="O306" s="416"/>
      <c r="P306" s="416"/>
      <c r="Q306" s="416"/>
      <c r="R306" s="416"/>
      <c r="S306" s="416"/>
      <c r="T306" s="417"/>
      <c r="AT306" s="418" t="s">
        <v>171</v>
      </c>
      <c r="AU306" s="418" t="s">
        <v>90</v>
      </c>
      <c r="AV306" s="360" t="s">
        <v>96</v>
      </c>
      <c r="AW306" s="360" t="s">
        <v>42</v>
      </c>
      <c r="AX306" s="360" t="s">
        <v>44</v>
      </c>
      <c r="AY306" s="418" t="s">
        <v>163</v>
      </c>
    </row>
    <row r="307" spans="2:65" s="267" customFormat="1" ht="31.5" customHeight="1">
      <c r="B307" s="268"/>
      <c r="C307" s="338" t="s">
        <v>526</v>
      </c>
      <c r="D307" s="338" t="s">
        <v>165</v>
      </c>
      <c r="E307" s="339" t="s">
        <v>607</v>
      </c>
      <c r="F307" s="340" t="s">
        <v>608</v>
      </c>
      <c r="G307" s="341" t="s">
        <v>188</v>
      </c>
      <c r="H307" s="342">
        <v>5.39</v>
      </c>
      <c r="I307" s="107"/>
      <c r="J307" s="343">
        <f>ROUND(I307*H307,2)</f>
        <v>0</v>
      </c>
      <c r="K307" s="340" t="s">
        <v>169</v>
      </c>
      <c r="L307" s="268"/>
      <c r="M307" s="401" t="s">
        <v>5</v>
      </c>
      <c r="N307" s="402" t="s">
        <v>53</v>
      </c>
      <c r="O307" s="269"/>
      <c r="P307" s="403">
        <f>O307*H307</f>
        <v>0</v>
      </c>
      <c r="Q307" s="403">
        <v>0.00029</v>
      </c>
      <c r="R307" s="403">
        <f>Q307*H307</f>
        <v>0.0015631</v>
      </c>
      <c r="S307" s="403">
        <v>0</v>
      </c>
      <c r="T307" s="404">
        <f>S307*H307</f>
        <v>0</v>
      </c>
      <c r="AR307" s="386" t="s">
        <v>333</v>
      </c>
      <c r="AT307" s="386" t="s">
        <v>165</v>
      </c>
      <c r="AU307" s="386" t="s">
        <v>90</v>
      </c>
      <c r="AY307" s="386" t="s">
        <v>163</v>
      </c>
      <c r="BE307" s="405">
        <f>IF(N307="základní",J307,0)</f>
        <v>0</v>
      </c>
      <c r="BF307" s="405">
        <f>IF(N307="snížená",J307,0)</f>
        <v>0</v>
      </c>
      <c r="BG307" s="405">
        <f>IF(N307="zákl. přenesená",J307,0)</f>
        <v>0</v>
      </c>
      <c r="BH307" s="405">
        <f>IF(N307="sníž. přenesená",J307,0)</f>
        <v>0</v>
      </c>
      <c r="BI307" s="405">
        <f>IF(N307="nulová",J307,0)</f>
        <v>0</v>
      </c>
      <c r="BJ307" s="386" t="s">
        <v>44</v>
      </c>
      <c r="BK307" s="405">
        <f>ROUND(I307*H307,2)</f>
        <v>0</v>
      </c>
      <c r="BL307" s="386" t="s">
        <v>333</v>
      </c>
      <c r="BM307" s="386" t="s">
        <v>1334</v>
      </c>
    </row>
    <row r="308" spans="2:51" s="344" customFormat="1" ht="13.5">
      <c r="B308" s="345"/>
      <c r="D308" s="346" t="s">
        <v>171</v>
      </c>
      <c r="E308" s="347" t="s">
        <v>5</v>
      </c>
      <c r="F308" s="348" t="s">
        <v>172</v>
      </c>
      <c r="H308" s="349" t="s">
        <v>5</v>
      </c>
      <c r="L308" s="345"/>
      <c r="M308" s="406"/>
      <c r="N308" s="407"/>
      <c r="O308" s="407"/>
      <c r="P308" s="407"/>
      <c r="Q308" s="407"/>
      <c r="R308" s="407"/>
      <c r="S308" s="407"/>
      <c r="T308" s="408"/>
      <c r="AT308" s="349" t="s">
        <v>171</v>
      </c>
      <c r="AU308" s="349" t="s">
        <v>90</v>
      </c>
      <c r="AV308" s="344" t="s">
        <v>44</v>
      </c>
      <c r="AW308" s="344" t="s">
        <v>42</v>
      </c>
      <c r="AX308" s="344" t="s">
        <v>82</v>
      </c>
      <c r="AY308" s="349" t="s">
        <v>163</v>
      </c>
    </row>
    <row r="309" spans="2:51" s="344" customFormat="1" ht="13.5">
      <c r="B309" s="345"/>
      <c r="D309" s="346" t="s">
        <v>171</v>
      </c>
      <c r="E309" s="347" t="s">
        <v>5</v>
      </c>
      <c r="F309" s="348" t="s">
        <v>554</v>
      </c>
      <c r="H309" s="349" t="s">
        <v>5</v>
      </c>
      <c r="L309" s="345"/>
      <c r="M309" s="406"/>
      <c r="N309" s="407"/>
      <c r="O309" s="407"/>
      <c r="P309" s="407"/>
      <c r="Q309" s="407"/>
      <c r="R309" s="407"/>
      <c r="S309" s="407"/>
      <c r="T309" s="408"/>
      <c r="AT309" s="349" t="s">
        <v>171</v>
      </c>
      <c r="AU309" s="349" t="s">
        <v>90</v>
      </c>
      <c r="AV309" s="344" t="s">
        <v>44</v>
      </c>
      <c r="AW309" s="344" t="s">
        <v>42</v>
      </c>
      <c r="AX309" s="344" t="s">
        <v>82</v>
      </c>
      <c r="AY309" s="349" t="s">
        <v>163</v>
      </c>
    </row>
    <row r="310" spans="2:51" s="350" customFormat="1" ht="13.5">
      <c r="B310" s="351"/>
      <c r="D310" s="346" t="s">
        <v>171</v>
      </c>
      <c r="E310" s="352" t="s">
        <v>5</v>
      </c>
      <c r="F310" s="353" t="s">
        <v>1324</v>
      </c>
      <c r="H310" s="354">
        <v>5.39</v>
      </c>
      <c r="L310" s="351"/>
      <c r="M310" s="409"/>
      <c r="N310" s="410"/>
      <c r="O310" s="410"/>
      <c r="P310" s="410"/>
      <c r="Q310" s="410"/>
      <c r="R310" s="410"/>
      <c r="S310" s="410"/>
      <c r="T310" s="411"/>
      <c r="AT310" s="352" t="s">
        <v>171</v>
      </c>
      <c r="AU310" s="352" t="s">
        <v>90</v>
      </c>
      <c r="AV310" s="350" t="s">
        <v>90</v>
      </c>
      <c r="AW310" s="350" t="s">
        <v>42</v>
      </c>
      <c r="AX310" s="350" t="s">
        <v>82</v>
      </c>
      <c r="AY310" s="352" t="s">
        <v>163</v>
      </c>
    </row>
    <row r="311" spans="2:51" s="355" customFormat="1" ht="13.5">
      <c r="B311" s="356"/>
      <c r="D311" s="346" t="s">
        <v>171</v>
      </c>
      <c r="E311" s="357" t="s">
        <v>5</v>
      </c>
      <c r="F311" s="358" t="s">
        <v>179</v>
      </c>
      <c r="H311" s="359">
        <v>5.39</v>
      </c>
      <c r="L311" s="356"/>
      <c r="M311" s="412"/>
      <c r="N311" s="413"/>
      <c r="O311" s="413"/>
      <c r="P311" s="413"/>
      <c r="Q311" s="413"/>
      <c r="R311" s="413"/>
      <c r="S311" s="413"/>
      <c r="T311" s="414"/>
      <c r="AT311" s="357" t="s">
        <v>171</v>
      </c>
      <c r="AU311" s="357" t="s">
        <v>90</v>
      </c>
      <c r="AV311" s="355" t="s">
        <v>93</v>
      </c>
      <c r="AW311" s="355" t="s">
        <v>42</v>
      </c>
      <c r="AX311" s="355" t="s">
        <v>82</v>
      </c>
      <c r="AY311" s="357" t="s">
        <v>163</v>
      </c>
    </row>
    <row r="312" spans="2:51" s="360" customFormat="1" ht="13.5">
      <c r="B312" s="361"/>
      <c r="D312" s="362" t="s">
        <v>171</v>
      </c>
      <c r="E312" s="363" t="s">
        <v>5</v>
      </c>
      <c r="F312" s="364" t="s">
        <v>185</v>
      </c>
      <c r="H312" s="365">
        <v>5.39</v>
      </c>
      <c r="L312" s="361"/>
      <c r="M312" s="415"/>
      <c r="N312" s="416"/>
      <c r="O312" s="416"/>
      <c r="P312" s="416"/>
      <c r="Q312" s="416"/>
      <c r="R312" s="416"/>
      <c r="S312" s="416"/>
      <c r="T312" s="417"/>
      <c r="AT312" s="418" t="s">
        <v>171</v>
      </c>
      <c r="AU312" s="418" t="s">
        <v>90</v>
      </c>
      <c r="AV312" s="360" t="s">
        <v>96</v>
      </c>
      <c r="AW312" s="360" t="s">
        <v>42</v>
      </c>
      <c r="AX312" s="360" t="s">
        <v>44</v>
      </c>
      <c r="AY312" s="418" t="s">
        <v>163</v>
      </c>
    </row>
    <row r="313" spans="2:65" s="267" customFormat="1" ht="31.5" customHeight="1">
      <c r="B313" s="268"/>
      <c r="C313" s="338" t="s">
        <v>532</v>
      </c>
      <c r="D313" s="338" t="s">
        <v>165</v>
      </c>
      <c r="E313" s="339" t="s">
        <v>611</v>
      </c>
      <c r="F313" s="340" t="s">
        <v>612</v>
      </c>
      <c r="G313" s="341" t="s">
        <v>188</v>
      </c>
      <c r="H313" s="342">
        <v>5.39</v>
      </c>
      <c r="I313" s="107"/>
      <c r="J313" s="343">
        <f>ROUND(I313*H313,2)</f>
        <v>0</v>
      </c>
      <c r="K313" s="340" t="s">
        <v>169</v>
      </c>
      <c r="L313" s="268"/>
      <c r="M313" s="401" t="s">
        <v>5</v>
      </c>
      <c r="N313" s="402" t="s">
        <v>53</v>
      </c>
      <c r="O313" s="269"/>
      <c r="P313" s="403">
        <f>O313*H313</f>
        <v>0</v>
      </c>
      <c r="Q313" s="403">
        <v>0</v>
      </c>
      <c r="R313" s="403">
        <f>Q313*H313</f>
        <v>0</v>
      </c>
      <c r="S313" s="403">
        <v>0</v>
      </c>
      <c r="T313" s="404">
        <f>S313*H313</f>
        <v>0</v>
      </c>
      <c r="AR313" s="386" t="s">
        <v>333</v>
      </c>
      <c r="AT313" s="386" t="s">
        <v>165</v>
      </c>
      <c r="AU313" s="386" t="s">
        <v>90</v>
      </c>
      <c r="AY313" s="386" t="s">
        <v>163</v>
      </c>
      <c r="BE313" s="405">
        <f>IF(N313="základní",J313,0)</f>
        <v>0</v>
      </c>
      <c r="BF313" s="405">
        <f>IF(N313="snížená",J313,0)</f>
        <v>0</v>
      </c>
      <c r="BG313" s="405">
        <f>IF(N313="zákl. přenesená",J313,0)</f>
        <v>0</v>
      </c>
      <c r="BH313" s="405">
        <f>IF(N313="sníž. přenesená",J313,0)</f>
        <v>0</v>
      </c>
      <c r="BI313" s="405">
        <f>IF(N313="nulová",J313,0)</f>
        <v>0</v>
      </c>
      <c r="BJ313" s="386" t="s">
        <v>44</v>
      </c>
      <c r="BK313" s="405">
        <f>ROUND(I313*H313,2)</f>
        <v>0</v>
      </c>
      <c r="BL313" s="386" t="s">
        <v>333</v>
      </c>
      <c r="BM313" s="386" t="s">
        <v>1335</v>
      </c>
    </row>
    <row r="314" spans="2:65" s="267" customFormat="1" ht="31.5" customHeight="1">
      <c r="B314" s="268"/>
      <c r="C314" s="338" t="s">
        <v>536</v>
      </c>
      <c r="D314" s="338" t="s">
        <v>165</v>
      </c>
      <c r="E314" s="339" t="s">
        <v>615</v>
      </c>
      <c r="F314" s="340" t="s">
        <v>616</v>
      </c>
      <c r="G314" s="341" t="s">
        <v>188</v>
      </c>
      <c r="H314" s="342">
        <v>5.39</v>
      </c>
      <c r="I314" s="107"/>
      <c r="J314" s="343">
        <f>ROUND(I314*H314,2)</f>
        <v>0</v>
      </c>
      <c r="K314" s="340" t="s">
        <v>169</v>
      </c>
      <c r="L314" s="268"/>
      <c r="M314" s="401" t="s">
        <v>5</v>
      </c>
      <c r="N314" s="402" t="s">
        <v>53</v>
      </c>
      <c r="O314" s="269"/>
      <c r="P314" s="403">
        <f>O314*H314</f>
        <v>0</v>
      </c>
      <c r="Q314" s="403">
        <v>1E-05</v>
      </c>
      <c r="R314" s="403">
        <f>Q314*H314</f>
        <v>5.39E-05</v>
      </c>
      <c r="S314" s="403">
        <v>0</v>
      </c>
      <c r="T314" s="404">
        <f>S314*H314</f>
        <v>0</v>
      </c>
      <c r="AR314" s="386" t="s">
        <v>333</v>
      </c>
      <c r="AT314" s="386" t="s">
        <v>165</v>
      </c>
      <c r="AU314" s="386" t="s">
        <v>90</v>
      </c>
      <c r="AY314" s="386" t="s">
        <v>163</v>
      </c>
      <c r="BE314" s="405">
        <f>IF(N314="základní",J314,0)</f>
        <v>0</v>
      </c>
      <c r="BF314" s="405">
        <f>IF(N314="snížená",J314,0)</f>
        <v>0</v>
      </c>
      <c r="BG314" s="405">
        <f>IF(N314="zákl. přenesená",J314,0)</f>
        <v>0</v>
      </c>
      <c r="BH314" s="405">
        <f>IF(N314="sníž. přenesená",J314,0)</f>
        <v>0</v>
      </c>
      <c r="BI314" s="405">
        <f>IF(N314="nulová",J314,0)</f>
        <v>0</v>
      </c>
      <c r="BJ314" s="386" t="s">
        <v>44</v>
      </c>
      <c r="BK314" s="405">
        <f>ROUND(I314*H314,2)</f>
        <v>0</v>
      </c>
      <c r="BL314" s="386" t="s">
        <v>333</v>
      </c>
      <c r="BM314" s="386" t="s">
        <v>1336</v>
      </c>
    </row>
    <row r="315" spans="2:63" s="330" customFormat="1" ht="37.35" customHeight="1">
      <c r="B315" s="331"/>
      <c r="D315" s="335" t="s">
        <v>81</v>
      </c>
      <c r="E315" s="380" t="s">
        <v>618</v>
      </c>
      <c r="F315" s="380" t="s">
        <v>619</v>
      </c>
      <c r="J315" s="381">
        <f>BK315</f>
        <v>0</v>
      </c>
      <c r="L315" s="331"/>
      <c r="M315" s="395"/>
      <c r="N315" s="396"/>
      <c r="O315" s="396"/>
      <c r="P315" s="397">
        <f>SUM(P316:P320)</f>
        <v>0</v>
      </c>
      <c r="Q315" s="396"/>
      <c r="R315" s="397">
        <f>SUM(R316:R320)</f>
        <v>0</v>
      </c>
      <c r="S315" s="396"/>
      <c r="T315" s="398">
        <f>SUM(T316:T320)</f>
        <v>0</v>
      </c>
      <c r="AR315" s="332" t="s">
        <v>96</v>
      </c>
      <c r="AT315" s="399" t="s">
        <v>81</v>
      </c>
      <c r="AU315" s="399" t="s">
        <v>82</v>
      </c>
      <c r="AY315" s="332" t="s">
        <v>163</v>
      </c>
      <c r="BK315" s="400">
        <f>SUM(BK316:BK320)</f>
        <v>0</v>
      </c>
    </row>
    <row r="316" spans="2:65" s="267" customFormat="1" ht="22.5" customHeight="1">
      <c r="B316" s="268"/>
      <c r="C316" s="338" t="s">
        <v>540</v>
      </c>
      <c r="D316" s="338" t="s">
        <v>165</v>
      </c>
      <c r="E316" s="339" t="s">
        <v>621</v>
      </c>
      <c r="F316" s="340" t="s">
        <v>622</v>
      </c>
      <c r="G316" s="341" t="s">
        <v>623</v>
      </c>
      <c r="H316" s="342">
        <v>2</v>
      </c>
      <c r="I316" s="107"/>
      <c r="J316" s="343">
        <f>ROUND(I316*H316,2)</f>
        <v>0</v>
      </c>
      <c r="K316" s="340" t="s">
        <v>169</v>
      </c>
      <c r="L316" s="268"/>
      <c r="M316" s="401" t="s">
        <v>5</v>
      </c>
      <c r="N316" s="402" t="s">
        <v>53</v>
      </c>
      <c r="O316" s="269"/>
      <c r="P316" s="403">
        <f>O316*H316</f>
        <v>0</v>
      </c>
      <c r="Q316" s="403">
        <v>0</v>
      </c>
      <c r="R316" s="403">
        <f>Q316*H316</f>
        <v>0</v>
      </c>
      <c r="S316" s="403">
        <v>0</v>
      </c>
      <c r="T316" s="404">
        <f>S316*H316</f>
        <v>0</v>
      </c>
      <c r="AR316" s="386" t="s">
        <v>624</v>
      </c>
      <c r="AT316" s="386" t="s">
        <v>165</v>
      </c>
      <c r="AU316" s="386" t="s">
        <v>44</v>
      </c>
      <c r="AY316" s="386" t="s">
        <v>163</v>
      </c>
      <c r="BE316" s="405">
        <f>IF(N316="základní",J316,0)</f>
        <v>0</v>
      </c>
      <c r="BF316" s="405">
        <f>IF(N316="snížená",J316,0)</f>
        <v>0</v>
      </c>
      <c r="BG316" s="405">
        <f>IF(N316="zákl. přenesená",J316,0)</f>
        <v>0</v>
      </c>
      <c r="BH316" s="405">
        <f>IF(N316="sníž. přenesená",J316,0)</f>
        <v>0</v>
      </c>
      <c r="BI316" s="405">
        <f>IF(N316="nulová",J316,0)</f>
        <v>0</v>
      </c>
      <c r="BJ316" s="386" t="s">
        <v>44</v>
      </c>
      <c r="BK316" s="405">
        <f>ROUND(I316*H316,2)</f>
        <v>0</v>
      </c>
      <c r="BL316" s="386" t="s">
        <v>624</v>
      </c>
      <c r="BM316" s="386" t="s">
        <v>1337</v>
      </c>
    </row>
    <row r="317" spans="2:51" s="344" customFormat="1" ht="13.5">
      <c r="B317" s="345"/>
      <c r="D317" s="346" t="s">
        <v>171</v>
      </c>
      <c r="E317" s="347" t="s">
        <v>5</v>
      </c>
      <c r="F317" s="348" t="s">
        <v>626</v>
      </c>
      <c r="H317" s="349" t="s">
        <v>5</v>
      </c>
      <c r="L317" s="345"/>
      <c r="M317" s="406"/>
      <c r="N317" s="407"/>
      <c r="O317" s="407"/>
      <c r="P317" s="407"/>
      <c r="Q317" s="407"/>
      <c r="R317" s="407"/>
      <c r="S317" s="407"/>
      <c r="T317" s="408"/>
      <c r="AT317" s="349" t="s">
        <v>171</v>
      </c>
      <c r="AU317" s="349" t="s">
        <v>44</v>
      </c>
      <c r="AV317" s="344" t="s">
        <v>44</v>
      </c>
      <c r="AW317" s="344" t="s">
        <v>42</v>
      </c>
      <c r="AX317" s="344" t="s">
        <v>82</v>
      </c>
      <c r="AY317" s="349" t="s">
        <v>163</v>
      </c>
    </row>
    <row r="318" spans="2:51" s="344" customFormat="1" ht="13.5">
      <c r="B318" s="345"/>
      <c r="D318" s="346" t="s">
        <v>171</v>
      </c>
      <c r="E318" s="347" t="s">
        <v>5</v>
      </c>
      <c r="F318" s="348" t="s">
        <v>627</v>
      </c>
      <c r="H318" s="349" t="s">
        <v>5</v>
      </c>
      <c r="L318" s="345"/>
      <c r="M318" s="406"/>
      <c r="N318" s="407"/>
      <c r="O318" s="407"/>
      <c r="P318" s="407"/>
      <c r="Q318" s="407"/>
      <c r="R318" s="407"/>
      <c r="S318" s="407"/>
      <c r="T318" s="408"/>
      <c r="AT318" s="349" t="s">
        <v>171</v>
      </c>
      <c r="AU318" s="349" t="s">
        <v>44</v>
      </c>
      <c r="AV318" s="344" t="s">
        <v>44</v>
      </c>
      <c r="AW318" s="344" t="s">
        <v>42</v>
      </c>
      <c r="AX318" s="344" t="s">
        <v>82</v>
      </c>
      <c r="AY318" s="349" t="s">
        <v>163</v>
      </c>
    </row>
    <row r="319" spans="2:51" s="350" customFormat="1" ht="13.5">
      <c r="B319" s="351"/>
      <c r="D319" s="346" t="s">
        <v>171</v>
      </c>
      <c r="E319" s="352" t="s">
        <v>5</v>
      </c>
      <c r="F319" s="353" t="s">
        <v>1338</v>
      </c>
      <c r="H319" s="354">
        <v>2</v>
      </c>
      <c r="L319" s="351"/>
      <c r="M319" s="409"/>
      <c r="N319" s="410"/>
      <c r="O319" s="410"/>
      <c r="P319" s="410"/>
      <c r="Q319" s="410"/>
      <c r="R319" s="410"/>
      <c r="S319" s="410"/>
      <c r="T319" s="411"/>
      <c r="AT319" s="352" t="s">
        <v>171</v>
      </c>
      <c r="AU319" s="352" t="s">
        <v>44</v>
      </c>
      <c r="AV319" s="350" t="s">
        <v>90</v>
      </c>
      <c r="AW319" s="350" t="s">
        <v>42</v>
      </c>
      <c r="AX319" s="350" t="s">
        <v>82</v>
      </c>
      <c r="AY319" s="352" t="s">
        <v>163</v>
      </c>
    </row>
    <row r="320" spans="2:51" s="360" customFormat="1" ht="13.5">
      <c r="B320" s="361"/>
      <c r="D320" s="346" t="s">
        <v>171</v>
      </c>
      <c r="E320" s="373" t="s">
        <v>5</v>
      </c>
      <c r="F320" s="374" t="s">
        <v>185</v>
      </c>
      <c r="H320" s="375">
        <v>2</v>
      </c>
      <c r="L320" s="361"/>
      <c r="M320" s="415"/>
      <c r="N320" s="416"/>
      <c r="O320" s="416"/>
      <c r="P320" s="416"/>
      <c r="Q320" s="416"/>
      <c r="R320" s="416"/>
      <c r="S320" s="416"/>
      <c r="T320" s="417"/>
      <c r="AT320" s="418" t="s">
        <v>171</v>
      </c>
      <c r="AU320" s="418" t="s">
        <v>44</v>
      </c>
      <c r="AV320" s="360" t="s">
        <v>96</v>
      </c>
      <c r="AW320" s="360" t="s">
        <v>42</v>
      </c>
      <c r="AX320" s="360" t="s">
        <v>44</v>
      </c>
      <c r="AY320" s="418" t="s">
        <v>163</v>
      </c>
    </row>
    <row r="321" spans="2:63" s="330" customFormat="1" ht="37.35" customHeight="1">
      <c r="B321" s="331"/>
      <c r="D321" s="332" t="s">
        <v>81</v>
      </c>
      <c r="E321" s="333" t="s">
        <v>629</v>
      </c>
      <c r="F321" s="333" t="s">
        <v>630</v>
      </c>
      <c r="J321" s="334">
        <f>BK321</f>
        <v>0</v>
      </c>
      <c r="L321" s="331"/>
      <c r="M321" s="395"/>
      <c r="N321" s="396"/>
      <c r="O321" s="396"/>
      <c r="P321" s="397">
        <f>P322+P324</f>
        <v>0</v>
      </c>
      <c r="Q321" s="396"/>
      <c r="R321" s="397">
        <f>R322+R324</f>
        <v>0</v>
      </c>
      <c r="S321" s="396"/>
      <c r="T321" s="398">
        <f>T322+T324</f>
        <v>0</v>
      </c>
      <c r="AR321" s="332" t="s">
        <v>99</v>
      </c>
      <c r="AT321" s="399" t="s">
        <v>81</v>
      </c>
      <c r="AU321" s="399" t="s">
        <v>82</v>
      </c>
      <c r="AY321" s="332" t="s">
        <v>163</v>
      </c>
      <c r="BK321" s="400">
        <f>BK322+BK324</f>
        <v>0</v>
      </c>
    </row>
    <row r="322" spans="2:63" s="330" customFormat="1" ht="19.9" customHeight="1">
      <c r="B322" s="331"/>
      <c r="D322" s="335" t="s">
        <v>81</v>
      </c>
      <c r="E322" s="336" t="s">
        <v>631</v>
      </c>
      <c r="F322" s="336" t="s">
        <v>632</v>
      </c>
      <c r="J322" s="337">
        <f>BK322</f>
        <v>0</v>
      </c>
      <c r="L322" s="331"/>
      <c r="M322" s="395"/>
      <c r="N322" s="396"/>
      <c r="O322" s="396"/>
      <c r="P322" s="397">
        <f>P323</f>
        <v>0</v>
      </c>
      <c r="Q322" s="396"/>
      <c r="R322" s="397">
        <f>R323</f>
        <v>0</v>
      </c>
      <c r="S322" s="396"/>
      <c r="T322" s="398">
        <f>T323</f>
        <v>0</v>
      </c>
      <c r="AR322" s="332" t="s">
        <v>99</v>
      </c>
      <c r="AT322" s="399" t="s">
        <v>81</v>
      </c>
      <c r="AU322" s="399" t="s">
        <v>44</v>
      </c>
      <c r="AY322" s="332" t="s">
        <v>163</v>
      </c>
      <c r="BK322" s="400">
        <f>BK323</f>
        <v>0</v>
      </c>
    </row>
    <row r="323" spans="2:65" s="267" customFormat="1" ht="22.5" customHeight="1">
      <c r="B323" s="268"/>
      <c r="C323" s="338" t="s">
        <v>544</v>
      </c>
      <c r="D323" s="338" t="s">
        <v>165</v>
      </c>
      <c r="E323" s="339" t="s">
        <v>634</v>
      </c>
      <c r="F323" s="340" t="s">
        <v>635</v>
      </c>
      <c r="G323" s="341" t="s">
        <v>168</v>
      </c>
      <c r="H323" s="342">
        <v>1</v>
      </c>
      <c r="I323" s="107"/>
      <c r="J323" s="343">
        <f>ROUND(I323*H323,2)</f>
        <v>0</v>
      </c>
      <c r="K323" s="340" t="s">
        <v>169</v>
      </c>
      <c r="L323" s="268"/>
      <c r="M323" s="401" t="s">
        <v>5</v>
      </c>
      <c r="N323" s="402" t="s">
        <v>53</v>
      </c>
      <c r="O323" s="269"/>
      <c r="P323" s="403">
        <f>O323*H323</f>
        <v>0</v>
      </c>
      <c r="Q323" s="403">
        <v>0</v>
      </c>
      <c r="R323" s="403">
        <f>Q323*H323</f>
        <v>0</v>
      </c>
      <c r="S323" s="403">
        <v>0</v>
      </c>
      <c r="T323" s="404">
        <f>S323*H323</f>
        <v>0</v>
      </c>
      <c r="AR323" s="386" t="s">
        <v>636</v>
      </c>
      <c r="AT323" s="386" t="s">
        <v>165</v>
      </c>
      <c r="AU323" s="386" t="s">
        <v>90</v>
      </c>
      <c r="AY323" s="386" t="s">
        <v>163</v>
      </c>
      <c r="BE323" s="405">
        <f>IF(N323="základní",J323,0)</f>
        <v>0</v>
      </c>
      <c r="BF323" s="405">
        <f>IF(N323="snížená",J323,0)</f>
        <v>0</v>
      </c>
      <c r="BG323" s="405">
        <f>IF(N323="zákl. přenesená",J323,0)</f>
        <v>0</v>
      </c>
      <c r="BH323" s="405">
        <f>IF(N323="sníž. přenesená",J323,0)</f>
        <v>0</v>
      </c>
      <c r="BI323" s="405">
        <f>IF(N323="nulová",J323,0)</f>
        <v>0</v>
      </c>
      <c r="BJ323" s="386" t="s">
        <v>44</v>
      </c>
      <c r="BK323" s="405">
        <f>ROUND(I323*H323,2)</f>
        <v>0</v>
      </c>
      <c r="BL323" s="386" t="s">
        <v>636</v>
      </c>
      <c r="BM323" s="386" t="s">
        <v>1339</v>
      </c>
    </row>
    <row r="324" spans="2:63" s="330" customFormat="1" ht="29.85" customHeight="1">
      <c r="B324" s="331"/>
      <c r="D324" s="335" t="s">
        <v>81</v>
      </c>
      <c r="E324" s="336" t="s">
        <v>638</v>
      </c>
      <c r="F324" s="336" t="s">
        <v>639</v>
      </c>
      <c r="J324" s="337">
        <f>BK324</f>
        <v>0</v>
      </c>
      <c r="L324" s="331"/>
      <c r="M324" s="395"/>
      <c r="N324" s="396"/>
      <c r="O324" s="396"/>
      <c r="P324" s="397">
        <f>P325</f>
        <v>0</v>
      </c>
      <c r="Q324" s="396"/>
      <c r="R324" s="397">
        <f>R325</f>
        <v>0</v>
      </c>
      <c r="S324" s="396"/>
      <c r="T324" s="398">
        <f>T325</f>
        <v>0</v>
      </c>
      <c r="AR324" s="332" t="s">
        <v>99</v>
      </c>
      <c r="AT324" s="399" t="s">
        <v>81</v>
      </c>
      <c r="AU324" s="399" t="s">
        <v>44</v>
      </c>
      <c r="AY324" s="332" t="s">
        <v>163</v>
      </c>
      <c r="BK324" s="400">
        <f>BK325</f>
        <v>0</v>
      </c>
    </row>
    <row r="325" spans="2:65" s="267" customFormat="1" ht="31.5" customHeight="1">
      <c r="B325" s="268"/>
      <c r="C325" s="338" t="s">
        <v>550</v>
      </c>
      <c r="D325" s="338" t="s">
        <v>165</v>
      </c>
      <c r="E325" s="339" t="s">
        <v>641</v>
      </c>
      <c r="F325" s="340" t="s">
        <v>642</v>
      </c>
      <c r="G325" s="341" t="s">
        <v>643</v>
      </c>
      <c r="H325" s="342">
        <v>32</v>
      </c>
      <c r="I325" s="107"/>
      <c r="J325" s="343">
        <f>ROUND(I325*H325,2)</f>
        <v>0</v>
      </c>
      <c r="K325" s="340" t="s">
        <v>169</v>
      </c>
      <c r="L325" s="268"/>
      <c r="M325" s="401" t="s">
        <v>5</v>
      </c>
      <c r="N325" s="424" t="s">
        <v>53</v>
      </c>
      <c r="O325" s="425"/>
      <c r="P325" s="426">
        <f>O325*H325</f>
        <v>0</v>
      </c>
      <c r="Q325" s="426">
        <v>0</v>
      </c>
      <c r="R325" s="426">
        <f>Q325*H325</f>
        <v>0</v>
      </c>
      <c r="S325" s="426">
        <v>0</v>
      </c>
      <c r="T325" s="427">
        <f>S325*H325</f>
        <v>0</v>
      </c>
      <c r="AR325" s="386" t="s">
        <v>636</v>
      </c>
      <c r="AT325" s="386" t="s">
        <v>165</v>
      </c>
      <c r="AU325" s="386" t="s">
        <v>90</v>
      </c>
      <c r="AY325" s="386" t="s">
        <v>163</v>
      </c>
      <c r="BE325" s="405">
        <f>IF(N325="základní",J325,0)</f>
        <v>0</v>
      </c>
      <c r="BF325" s="405">
        <f>IF(N325="snížená",J325,0)</f>
        <v>0</v>
      </c>
      <c r="BG325" s="405">
        <f>IF(N325="zákl. přenesená",J325,0)</f>
        <v>0</v>
      </c>
      <c r="BH325" s="405">
        <f>IF(N325="sníž. přenesená",J325,0)</f>
        <v>0</v>
      </c>
      <c r="BI325" s="405">
        <f>IF(N325="nulová",J325,0)</f>
        <v>0</v>
      </c>
      <c r="BJ325" s="386" t="s">
        <v>44</v>
      </c>
      <c r="BK325" s="405">
        <f>ROUND(I325*H325,2)</f>
        <v>0</v>
      </c>
      <c r="BL325" s="386" t="s">
        <v>636</v>
      </c>
      <c r="BM325" s="386" t="s">
        <v>1340</v>
      </c>
    </row>
    <row r="326" spans="2:12" s="267" customFormat="1" ht="6.95" customHeight="1">
      <c r="B326" s="294"/>
      <c r="C326" s="295"/>
      <c r="D326" s="295"/>
      <c r="E326" s="295"/>
      <c r="F326" s="295"/>
      <c r="G326" s="295"/>
      <c r="H326" s="295"/>
      <c r="I326" s="295"/>
      <c r="J326" s="295"/>
      <c r="K326" s="295"/>
      <c r="L326" s="268"/>
    </row>
  </sheetData>
  <sheetProtection password="C712" sheet="1" objects="1" scenarios="1"/>
  <autoFilter ref="C89:K325"/>
  <mergeCells count="9">
    <mergeCell ref="E80:H80"/>
    <mergeCell ref="E82:H8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BR321"/>
  <sheetViews>
    <sheetView showGridLines="0" workbookViewId="0" topLeftCell="A1">
      <pane ySplit="1" topLeftCell="A96" activePane="bottomLeft" state="frozen"/>
      <selection pane="bottomLeft" activeCell="I114" sqref="I114"/>
    </sheetView>
  </sheetViews>
  <sheetFormatPr defaultColWidth="9.33203125" defaultRowHeight="13.5"/>
  <cols>
    <col min="1" max="1" width="8.33203125" style="258" customWidth="1"/>
    <col min="2" max="2" width="1.66796875" style="258" customWidth="1"/>
    <col min="3" max="3" width="4.16015625" style="258" customWidth="1"/>
    <col min="4" max="4" width="4.33203125" style="258" customWidth="1"/>
    <col min="5" max="5" width="17.16015625" style="258" customWidth="1"/>
    <col min="6" max="6" width="75" style="258" customWidth="1"/>
    <col min="7" max="7" width="8.66015625" style="258" customWidth="1"/>
    <col min="8" max="8" width="11.16015625" style="258" customWidth="1"/>
    <col min="9" max="9" width="12.66015625" style="258" customWidth="1"/>
    <col min="10" max="10" width="23.5" style="258" customWidth="1"/>
    <col min="11" max="11" width="15.5" style="258" customWidth="1"/>
    <col min="12" max="12" width="9.33203125" style="258" customWidth="1"/>
    <col min="13" max="18" width="9.33203125" style="258" hidden="1" customWidth="1"/>
    <col min="19" max="19" width="8.16015625" style="258" hidden="1" customWidth="1"/>
    <col min="20" max="20" width="29.66015625" style="258" hidden="1" customWidth="1"/>
    <col min="21" max="21" width="16.33203125" style="258" hidden="1" customWidth="1"/>
    <col min="22" max="22" width="12.33203125" style="258" customWidth="1"/>
    <col min="23" max="23" width="16.33203125" style="258" customWidth="1"/>
    <col min="24" max="24" width="12.33203125" style="258" customWidth="1"/>
    <col min="25" max="25" width="15" style="258" customWidth="1"/>
    <col min="26" max="26" width="11" style="258" customWidth="1"/>
    <col min="27" max="27" width="15" style="258" customWidth="1"/>
    <col min="28" max="28" width="16.33203125" style="258" customWidth="1"/>
    <col min="29" max="29" width="11" style="258" customWidth="1"/>
    <col min="30" max="30" width="15" style="258" customWidth="1"/>
    <col min="31" max="31" width="16.33203125" style="258" customWidth="1"/>
    <col min="32" max="43" width="9.33203125" style="258" customWidth="1"/>
    <col min="44" max="65" width="9.33203125" style="258" hidden="1" customWidth="1"/>
    <col min="66" max="16384" width="9.33203125" style="258" customWidth="1"/>
  </cols>
  <sheetData>
    <row r="1" spans="1:70" ht="21.75" customHeight="1">
      <c r="A1" s="383"/>
      <c r="B1" s="17"/>
      <c r="C1" s="17"/>
      <c r="D1" s="18" t="s">
        <v>1</v>
      </c>
      <c r="E1" s="17"/>
      <c r="F1" s="384" t="s">
        <v>120</v>
      </c>
      <c r="G1" s="530" t="s">
        <v>121</v>
      </c>
      <c r="H1" s="530"/>
      <c r="I1" s="17"/>
      <c r="J1" s="384" t="s">
        <v>122</v>
      </c>
      <c r="K1" s="18" t="s">
        <v>123</v>
      </c>
      <c r="L1" s="384" t="s">
        <v>124</v>
      </c>
      <c r="M1" s="384"/>
      <c r="N1" s="384"/>
      <c r="O1" s="384"/>
      <c r="P1" s="384"/>
      <c r="Q1" s="384"/>
      <c r="R1" s="384"/>
      <c r="S1" s="384"/>
      <c r="T1" s="384"/>
      <c r="U1" s="385"/>
      <c r="V1" s="385"/>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row>
    <row r="2" spans="3:46" ht="36.95" customHeight="1">
      <c r="L2" s="531" t="s">
        <v>8</v>
      </c>
      <c r="M2" s="532"/>
      <c r="N2" s="532"/>
      <c r="O2" s="532"/>
      <c r="P2" s="532"/>
      <c r="Q2" s="532"/>
      <c r="R2" s="532"/>
      <c r="S2" s="532"/>
      <c r="T2" s="532"/>
      <c r="U2" s="532"/>
      <c r="V2" s="532"/>
      <c r="AT2" s="386" t="s">
        <v>107</v>
      </c>
    </row>
    <row r="3" spans="2:46" ht="6.95" customHeight="1">
      <c r="B3" s="259"/>
      <c r="C3" s="260"/>
      <c r="D3" s="260"/>
      <c r="E3" s="260"/>
      <c r="F3" s="260"/>
      <c r="G3" s="260"/>
      <c r="H3" s="260"/>
      <c r="I3" s="260"/>
      <c r="J3" s="260"/>
      <c r="K3" s="261"/>
      <c r="AT3" s="386" t="s">
        <v>90</v>
      </c>
    </row>
    <row r="4" spans="2:46" ht="36.95" customHeight="1">
      <c r="B4" s="262"/>
      <c r="C4" s="263"/>
      <c r="D4" s="264" t="s">
        <v>125</v>
      </c>
      <c r="E4" s="263"/>
      <c r="F4" s="263"/>
      <c r="G4" s="263"/>
      <c r="H4" s="263"/>
      <c r="I4" s="263"/>
      <c r="J4" s="263"/>
      <c r="K4" s="265"/>
      <c r="M4" s="387" t="s">
        <v>13</v>
      </c>
      <c r="AT4" s="386" t="s">
        <v>6</v>
      </c>
    </row>
    <row r="5" spans="2:11" ht="6.95" customHeight="1">
      <c r="B5" s="262"/>
      <c r="C5" s="263"/>
      <c r="D5" s="263"/>
      <c r="E5" s="263"/>
      <c r="F5" s="263"/>
      <c r="G5" s="263"/>
      <c r="H5" s="263"/>
      <c r="I5" s="263"/>
      <c r="J5" s="263"/>
      <c r="K5" s="265"/>
    </row>
    <row r="6" spans="2:11" ht="15">
      <c r="B6" s="262"/>
      <c r="C6" s="263"/>
      <c r="D6" s="266" t="s">
        <v>19</v>
      </c>
      <c r="E6" s="263"/>
      <c r="F6" s="263"/>
      <c r="G6" s="263"/>
      <c r="H6" s="263"/>
      <c r="I6" s="263"/>
      <c r="J6" s="263"/>
      <c r="K6" s="265"/>
    </row>
    <row r="7" spans="2:11" ht="22.5" customHeight="1">
      <c r="B7" s="262"/>
      <c r="C7" s="263"/>
      <c r="D7" s="263"/>
      <c r="E7" s="525" t="str">
        <f>'Rekapitulace stavby'!K6</f>
        <v>Výměna nevyhovujících požárních uzávěrů objektů - Masarykova nemocnice Úl.</v>
      </c>
      <c r="F7" s="526"/>
      <c r="G7" s="526"/>
      <c r="H7" s="526"/>
      <c r="I7" s="263"/>
      <c r="J7" s="263"/>
      <c r="K7" s="265"/>
    </row>
    <row r="8" spans="2:11" s="267" customFormat="1" ht="15">
      <c r="B8" s="268"/>
      <c r="C8" s="269"/>
      <c r="D8" s="266" t="s">
        <v>126</v>
      </c>
      <c r="E8" s="269"/>
      <c r="F8" s="269"/>
      <c r="G8" s="269"/>
      <c r="H8" s="269"/>
      <c r="I8" s="269"/>
      <c r="J8" s="269"/>
      <c r="K8" s="270"/>
    </row>
    <row r="9" spans="2:11" s="267" customFormat="1" ht="36.95" customHeight="1">
      <c r="B9" s="268"/>
      <c r="C9" s="269"/>
      <c r="D9" s="269"/>
      <c r="E9" s="527" t="s">
        <v>1341</v>
      </c>
      <c r="F9" s="528"/>
      <c r="G9" s="528"/>
      <c r="H9" s="528"/>
      <c r="I9" s="269"/>
      <c r="J9" s="269"/>
      <c r="K9" s="270"/>
    </row>
    <row r="10" spans="2:11" s="267" customFormat="1" ht="13.5">
      <c r="B10" s="268"/>
      <c r="C10" s="269"/>
      <c r="D10" s="269"/>
      <c r="E10" s="269"/>
      <c r="F10" s="269"/>
      <c r="G10" s="269"/>
      <c r="H10" s="269"/>
      <c r="I10" s="269"/>
      <c r="J10" s="269"/>
      <c r="K10" s="270"/>
    </row>
    <row r="11" spans="2:11" s="267" customFormat="1" ht="14.45" customHeight="1">
      <c r="B11" s="268"/>
      <c r="C11" s="269"/>
      <c r="D11" s="266" t="s">
        <v>21</v>
      </c>
      <c r="E11" s="269"/>
      <c r="F11" s="271" t="s">
        <v>22</v>
      </c>
      <c r="G11" s="269"/>
      <c r="H11" s="269"/>
      <c r="I11" s="266" t="s">
        <v>23</v>
      </c>
      <c r="J11" s="271" t="s">
        <v>24</v>
      </c>
      <c r="K11" s="270"/>
    </row>
    <row r="12" spans="2:11" s="267" customFormat="1" ht="14.45" customHeight="1">
      <c r="B12" s="268"/>
      <c r="C12" s="269"/>
      <c r="D12" s="266" t="s">
        <v>25</v>
      </c>
      <c r="E12" s="269"/>
      <c r="F12" s="271" t="s">
        <v>26</v>
      </c>
      <c r="G12" s="269"/>
      <c r="H12" s="269"/>
      <c r="I12" s="266" t="s">
        <v>27</v>
      </c>
      <c r="J12" s="272" t="str">
        <f>'Rekapitulace stavby'!AN8</f>
        <v>09.02.2017</v>
      </c>
      <c r="K12" s="270"/>
    </row>
    <row r="13" spans="2:11" s="267" customFormat="1" ht="21.75" customHeight="1">
      <c r="B13" s="268"/>
      <c r="C13" s="269"/>
      <c r="D13" s="273" t="s">
        <v>29</v>
      </c>
      <c r="E13" s="269"/>
      <c r="F13" s="274" t="s">
        <v>30</v>
      </c>
      <c r="G13" s="269"/>
      <c r="H13" s="269"/>
      <c r="I13" s="273" t="s">
        <v>31</v>
      </c>
      <c r="J13" s="274" t="s">
        <v>32</v>
      </c>
      <c r="K13" s="270"/>
    </row>
    <row r="14" spans="2:11" s="267" customFormat="1" ht="14.45" customHeight="1">
      <c r="B14" s="268"/>
      <c r="C14" s="269"/>
      <c r="D14" s="266" t="s">
        <v>33</v>
      </c>
      <c r="E14" s="269"/>
      <c r="F14" s="269"/>
      <c r="G14" s="269"/>
      <c r="H14" s="269"/>
      <c r="I14" s="266" t="s">
        <v>34</v>
      </c>
      <c r="J14" s="271" t="s">
        <v>35</v>
      </c>
      <c r="K14" s="270"/>
    </row>
    <row r="15" spans="2:11" s="267" customFormat="1" ht="18" customHeight="1">
      <c r="B15" s="268"/>
      <c r="C15" s="269"/>
      <c r="D15" s="269"/>
      <c r="E15" s="271" t="s">
        <v>36</v>
      </c>
      <c r="F15" s="269"/>
      <c r="G15" s="269"/>
      <c r="H15" s="269"/>
      <c r="I15" s="266" t="s">
        <v>37</v>
      </c>
      <c r="J15" s="271" t="s">
        <v>38</v>
      </c>
      <c r="K15" s="270"/>
    </row>
    <row r="16" spans="2:11" s="267" customFormat="1" ht="6.95" customHeight="1">
      <c r="B16" s="268"/>
      <c r="C16" s="269"/>
      <c r="D16" s="269"/>
      <c r="E16" s="269"/>
      <c r="F16" s="269"/>
      <c r="G16" s="269"/>
      <c r="H16" s="269"/>
      <c r="I16" s="269"/>
      <c r="J16" s="269"/>
      <c r="K16" s="270"/>
    </row>
    <row r="17" spans="2:11" s="267" customFormat="1" ht="14.45" customHeight="1">
      <c r="B17" s="268"/>
      <c r="C17" s="269"/>
      <c r="D17" s="266" t="s">
        <v>39</v>
      </c>
      <c r="E17" s="269"/>
      <c r="F17" s="269"/>
      <c r="G17" s="269"/>
      <c r="H17" s="269"/>
      <c r="I17" s="266" t="s">
        <v>34</v>
      </c>
      <c r="J17" s="271" t="str">
        <f>IF('Rekapitulace stavby'!AN13="Vyplň údaj","",IF('Rekapitulace stavby'!AN13="","",'Rekapitulace stavby'!AN13))</f>
        <v/>
      </c>
      <c r="K17" s="270"/>
    </row>
    <row r="18" spans="2:11" s="267" customFormat="1" ht="18" customHeight="1">
      <c r="B18" s="268"/>
      <c r="C18" s="269"/>
      <c r="D18" s="269"/>
      <c r="E18" s="271" t="str">
        <f>IF('Rekapitulace stavby'!E14="Vyplň údaj","",IF('Rekapitulace stavby'!E14="","",'Rekapitulace stavby'!E14))</f>
        <v/>
      </c>
      <c r="F18" s="269"/>
      <c r="G18" s="269"/>
      <c r="H18" s="269"/>
      <c r="I18" s="266" t="s">
        <v>37</v>
      </c>
      <c r="J18" s="271" t="str">
        <f>IF('Rekapitulace stavby'!AN14="Vyplň údaj","",IF('Rekapitulace stavby'!AN14="","",'Rekapitulace stavby'!AN14))</f>
        <v/>
      </c>
      <c r="K18" s="270"/>
    </row>
    <row r="19" spans="2:11" s="267" customFormat="1" ht="6.95" customHeight="1">
      <c r="B19" s="268"/>
      <c r="C19" s="269"/>
      <c r="D19" s="269"/>
      <c r="E19" s="269"/>
      <c r="F19" s="269"/>
      <c r="G19" s="269"/>
      <c r="H19" s="269"/>
      <c r="I19" s="269"/>
      <c r="J19" s="269"/>
      <c r="K19" s="270"/>
    </row>
    <row r="20" spans="2:11" s="267" customFormat="1" ht="14.45" customHeight="1">
      <c r="B20" s="268"/>
      <c r="C20" s="269"/>
      <c r="D20" s="266" t="s">
        <v>41</v>
      </c>
      <c r="E20" s="269"/>
      <c r="F20" s="269"/>
      <c r="G20" s="269"/>
      <c r="H20" s="269"/>
      <c r="I20" s="266" t="s">
        <v>34</v>
      </c>
      <c r="J20" s="271" t="s">
        <v>5</v>
      </c>
      <c r="K20" s="270"/>
    </row>
    <row r="21" spans="2:11" s="267" customFormat="1" ht="18" customHeight="1">
      <c r="B21" s="268"/>
      <c r="C21" s="269"/>
      <c r="D21" s="269"/>
      <c r="E21" s="271" t="s">
        <v>43</v>
      </c>
      <c r="F21" s="269"/>
      <c r="G21" s="269"/>
      <c r="H21" s="269"/>
      <c r="I21" s="266" t="s">
        <v>37</v>
      </c>
      <c r="J21" s="271" t="s">
        <v>5</v>
      </c>
      <c r="K21" s="270"/>
    </row>
    <row r="22" spans="2:11" s="267" customFormat="1" ht="6.95" customHeight="1">
      <c r="B22" s="268"/>
      <c r="C22" s="269"/>
      <c r="D22" s="269"/>
      <c r="E22" s="269"/>
      <c r="F22" s="269"/>
      <c r="G22" s="269"/>
      <c r="H22" s="269"/>
      <c r="I22" s="269"/>
      <c r="J22" s="269"/>
      <c r="K22" s="270"/>
    </row>
    <row r="23" spans="2:11" s="267" customFormat="1" ht="14.45" customHeight="1">
      <c r="B23" s="268"/>
      <c r="C23" s="269"/>
      <c r="D23" s="266" t="s">
        <v>45</v>
      </c>
      <c r="E23" s="269"/>
      <c r="F23" s="269"/>
      <c r="G23" s="269"/>
      <c r="H23" s="269"/>
      <c r="I23" s="269"/>
      <c r="J23" s="269"/>
      <c r="K23" s="270"/>
    </row>
    <row r="24" spans="2:11" s="275" customFormat="1" ht="63" customHeight="1">
      <c r="B24" s="276"/>
      <c r="C24" s="277"/>
      <c r="D24" s="277"/>
      <c r="E24" s="529" t="s">
        <v>47</v>
      </c>
      <c r="F24" s="529"/>
      <c r="G24" s="529"/>
      <c r="H24" s="529"/>
      <c r="I24" s="277"/>
      <c r="J24" s="277"/>
      <c r="K24" s="278"/>
    </row>
    <row r="25" spans="2:11" s="267" customFormat="1" ht="6.95" customHeight="1">
      <c r="B25" s="268"/>
      <c r="C25" s="269"/>
      <c r="D25" s="269"/>
      <c r="E25" s="269"/>
      <c r="F25" s="269"/>
      <c r="G25" s="269"/>
      <c r="H25" s="269"/>
      <c r="I25" s="269"/>
      <c r="J25" s="269"/>
      <c r="K25" s="270"/>
    </row>
    <row r="26" spans="2:11" s="267" customFormat="1" ht="6.95" customHeight="1">
      <c r="B26" s="268"/>
      <c r="C26" s="269"/>
      <c r="D26" s="279"/>
      <c r="E26" s="279"/>
      <c r="F26" s="279"/>
      <c r="G26" s="279"/>
      <c r="H26" s="279"/>
      <c r="I26" s="279"/>
      <c r="J26" s="279"/>
      <c r="K26" s="280"/>
    </row>
    <row r="27" spans="2:11" s="267" customFormat="1" ht="25.35" customHeight="1">
      <c r="B27" s="268"/>
      <c r="C27" s="269"/>
      <c r="D27" s="281" t="s">
        <v>48</v>
      </c>
      <c r="E27" s="269"/>
      <c r="F27" s="269"/>
      <c r="G27" s="269"/>
      <c r="H27" s="269"/>
      <c r="I27" s="269"/>
      <c r="J27" s="282">
        <f>ROUND(J90,0)</f>
        <v>0</v>
      </c>
      <c r="K27" s="270"/>
    </row>
    <row r="28" spans="2:11" s="267" customFormat="1" ht="6.95" customHeight="1">
      <c r="B28" s="268"/>
      <c r="C28" s="269"/>
      <c r="D28" s="279"/>
      <c r="E28" s="279"/>
      <c r="F28" s="279"/>
      <c r="G28" s="279"/>
      <c r="H28" s="279"/>
      <c r="I28" s="279"/>
      <c r="J28" s="279"/>
      <c r="K28" s="280"/>
    </row>
    <row r="29" spans="2:11" s="267" customFormat="1" ht="14.45" customHeight="1">
      <c r="B29" s="268"/>
      <c r="C29" s="269"/>
      <c r="D29" s="269"/>
      <c r="E29" s="269"/>
      <c r="F29" s="283" t="s">
        <v>50</v>
      </c>
      <c r="G29" s="269"/>
      <c r="H29" s="269"/>
      <c r="I29" s="283" t="s">
        <v>49</v>
      </c>
      <c r="J29" s="283" t="s">
        <v>51</v>
      </c>
      <c r="K29" s="270"/>
    </row>
    <row r="30" spans="2:11" s="267" customFormat="1" ht="14.45" customHeight="1">
      <c r="B30" s="268"/>
      <c r="C30" s="269"/>
      <c r="D30" s="284" t="s">
        <v>52</v>
      </c>
      <c r="E30" s="284" t="s">
        <v>53</v>
      </c>
      <c r="F30" s="285">
        <f>ROUND(SUM(BE90:BE320),0)</f>
        <v>0</v>
      </c>
      <c r="G30" s="269"/>
      <c r="H30" s="269"/>
      <c r="I30" s="286">
        <v>0.21</v>
      </c>
      <c r="J30" s="285">
        <f>ROUND(ROUND((SUM(BE90:BE320)),0)*I30,1)</f>
        <v>0</v>
      </c>
      <c r="K30" s="270"/>
    </row>
    <row r="31" spans="2:11" s="267" customFormat="1" ht="14.45" customHeight="1">
      <c r="B31" s="268"/>
      <c r="C31" s="269"/>
      <c r="D31" s="269"/>
      <c r="E31" s="284" t="s">
        <v>54</v>
      </c>
      <c r="F31" s="285">
        <f>ROUND(SUM(BF90:BF320),0)</f>
        <v>0</v>
      </c>
      <c r="G31" s="269"/>
      <c r="H31" s="269"/>
      <c r="I31" s="286">
        <v>0.15</v>
      </c>
      <c r="J31" s="285">
        <f>ROUND(ROUND((SUM(BF90:BF320)),0)*I31,1)</f>
        <v>0</v>
      </c>
      <c r="K31" s="270"/>
    </row>
    <row r="32" spans="2:11" s="267" customFormat="1" ht="14.45" customHeight="1" hidden="1">
      <c r="B32" s="268"/>
      <c r="C32" s="269"/>
      <c r="D32" s="269"/>
      <c r="E32" s="284" t="s">
        <v>55</v>
      </c>
      <c r="F32" s="285">
        <f>ROUND(SUM(BG90:BG320),0)</f>
        <v>0</v>
      </c>
      <c r="G32" s="269"/>
      <c r="H32" s="269"/>
      <c r="I32" s="286">
        <v>0.21</v>
      </c>
      <c r="J32" s="285">
        <v>0</v>
      </c>
      <c r="K32" s="270"/>
    </row>
    <row r="33" spans="2:11" s="267" customFormat="1" ht="14.45" customHeight="1" hidden="1">
      <c r="B33" s="268"/>
      <c r="C33" s="269"/>
      <c r="D33" s="269"/>
      <c r="E33" s="284" t="s">
        <v>56</v>
      </c>
      <c r="F33" s="285">
        <f>ROUND(SUM(BH90:BH320),0)</f>
        <v>0</v>
      </c>
      <c r="G33" s="269"/>
      <c r="H33" s="269"/>
      <c r="I33" s="286">
        <v>0.15</v>
      </c>
      <c r="J33" s="285">
        <v>0</v>
      </c>
      <c r="K33" s="270"/>
    </row>
    <row r="34" spans="2:11" s="267" customFormat="1" ht="14.45" customHeight="1" hidden="1">
      <c r="B34" s="268"/>
      <c r="C34" s="269"/>
      <c r="D34" s="269"/>
      <c r="E34" s="284" t="s">
        <v>57</v>
      </c>
      <c r="F34" s="285">
        <f>ROUND(SUM(BI90:BI320),0)</f>
        <v>0</v>
      </c>
      <c r="G34" s="269"/>
      <c r="H34" s="269"/>
      <c r="I34" s="286">
        <v>0</v>
      </c>
      <c r="J34" s="285">
        <v>0</v>
      </c>
      <c r="K34" s="270"/>
    </row>
    <row r="35" spans="2:11" s="267" customFormat="1" ht="6.95" customHeight="1">
      <c r="B35" s="268"/>
      <c r="C35" s="269"/>
      <c r="D35" s="269"/>
      <c r="E35" s="269"/>
      <c r="F35" s="269"/>
      <c r="G35" s="269"/>
      <c r="H35" s="269"/>
      <c r="I35" s="269"/>
      <c r="J35" s="269"/>
      <c r="K35" s="270"/>
    </row>
    <row r="36" spans="2:11" s="267" customFormat="1" ht="25.35" customHeight="1">
      <c r="B36" s="268"/>
      <c r="C36" s="287"/>
      <c r="D36" s="288" t="s">
        <v>58</v>
      </c>
      <c r="E36" s="289"/>
      <c r="F36" s="289"/>
      <c r="G36" s="290" t="s">
        <v>59</v>
      </c>
      <c r="H36" s="291" t="s">
        <v>60</v>
      </c>
      <c r="I36" s="289"/>
      <c r="J36" s="292">
        <f>SUM(J27:J34)</f>
        <v>0</v>
      </c>
      <c r="K36" s="293"/>
    </row>
    <row r="37" spans="2:11" s="267" customFormat="1" ht="14.45" customHeight="1">
      <c r="B37" s="294"/>
      <c r="C37" s="295"/>
      <c r="D37" s="295"/>
      <c r="E37" s="295"/>
      <c r="F37" s="295"/>
      <c r="G37" s="295"/>
      <c r="H37" s="295"/>
      <c r="I37" s="295"/>
      <c r="J37" s="295"/>
      <c r="K37" s="296"/>
    </row>
    <row r="41" spans="2:11" s="267" customFormat="1" ht="6.95" customHeight="1">
      <c r="B41" s="297"/>
      <c r="C41" s="298"/>
      <c r="D41" s="298"/>
      <c r="E41" s="298"/>
      <c r="F41" s="298"/>
      <c r="G41" s="298"/>
      <c r="H41" s="298"/>
      <c r="I41" s="298"/>
      <c r="J41" s="298"/>
      <c r="K41" s="299"/>
    </row>
    <row r="42" spans="2:11" s="267" customFormat="1" ht="36.95" customHeight="1">
      <c r="B42" s="268"/>
      <c r="C42" s="264" t="s">
        <v>128</v>
      </c>
      <c r="D42" s="269"/>
      <c r="E42" s="269"/>
      <c r="F42" s="269"/>
      <c r="G42" s="269"/>
      <c r="H42" s="269"/>
      <c r="I42" s="269"/>
      <c r="J42" s="269"/>
      <c r="K42" s="270"/>
    </row>
    <row r="43" spans="2:11" s="267" customFormat="1" ht="6.95" customHeight="1">
      <c r="B43" s="268"/>
      <c r="C43" s="269"/>
      <c r="D43" s="269"/>
      <c r="E43" s="269"/>
      <c r="F43" s="269"/>
      <c r="G43" s="269"/>
      <c r="H43" s="269"/>
      <c r="I43" s="269"/>
      <c r="J43" s="269"/>
      <c r="K43" s="270"/>
    </row>
    <row r="44" spans="2:11" s="267" customFormat="1" ht="14.45" customHeight="1">
      <c r="B44" s="268"/>
      <c r="C44" s="266" t="s">
        <v>19</v>
      </c>
      <c r="D44" s="269"/>
      <c r="E44" s="269"/>
      <c r="F44" s="269"/>
      <c r="G44" s="269"/>
      <c r="H44" s="269"/>
      <c r="I44" s="269"/>
      <c r="J44" s="269"/>
      <c r="K44" s="270"/>
    </row>
    <row r="45" spans="2:11" s="267" customFormat="1" ht="22.5" customHeight="1">
      <c r="B45" s="268"/>
      <c r="C45" s="269"/>
      <c r="D45" s="269"/>
      <c r="E45" s="525" t="str">
        <f>E7</f>
        <v>Výměna nevyhovujících požárních uzávěrů objektů - Masarykova nemocnice Úl.</v>
      </c>
      <c r="F45" s="526"/>
      <c r="G45" s="526"/>
      <c r="H45" s="526"/>
      <c r="I45" s="269"/>
      <c r="J45" s="269"/>
      <c r="K45" s="270"/>
    </row>
    <row r="46" spans="2:11" s="267" customFormat="1" ht="14.45" customHeight="1">
      <c r="B46" s="268"/>
      <c r="C46" s="266" t="s">
        <v>126</v>
      </c>
      <c r="D46" s="269"/>
      <c r="E46" s="269"/>
      <c r="F46" s="269"/>
      <c r="G46" s="269"/>
      <c r="H46" s="269"/>
      <c r="I46" s="269"/>
      <c r="J46" s="269"/>
      <c r="K46" s="270"/>
    </row>
    <row r="47" spans="2:11" s="267" customFormat="1" ht="23.25" customHeight="1">
      <c r="B47" s="268"/>
      <c r="C47" s="269"/>
      <c r="D47" s="269"/>
      <c r="E47" s="527" t="str">
        <f>E9</f>
        <v>7 - Budova I</v>
      </c>
      <c r="F47" s="528"/>
      <c r="G47" s="528"/>
      <c r="H47" s="528"/>
      <c r="I47" s="269"/>
      <c r="J47" s="269"/>
      <c r="K47" s="270"/>
    </row>
    <row r="48" spans="2:11" s="267" customFormat="1" ht="6.95" customHeight="1">
      <c r="B48" s="268"/>
      <c r="C48" s="269"/>
      <c r="D48" s="269"/>
      <c r="E48" s="269"/>
      <c r="F48" s="269"/>
      <c r="G48" s="269"/>
      <c r="H48" s="269"/>
      <c r="I48" s="269"/>
      <c r="J48" s="269"/>
      <c r="K48" s="270"/>
    </row>
    <row r="49" spans="2:11" s="267" customFormat="1" ht="18" customHeight="1">
      <c r="B49" s="268"/>
      <c r="C49" s="266" t="s">
        <v>25</v>
      </c>
      <c r="D49" s="269"/>
      <c r="E49" s="269"/>
      <c r="F49" s="271" t="str">
        <f>F12</f>
        <v>Ústí nad Labem</v>
      </c>
      <c r="G49" s="269"/>
      <c r="H49" s="269"/>
      <c r="I49" s="266" t="s">
        <v>27</v>
      </c>
      <c r="J49" s="272" t="str">
        <f>IF(J12="","",J12)</f>
        <v>09.02.2017</v>
      </c>
      <c r="K49" s="270"/>
    </row>
    <row r="50" spans="2:11" s="267" customFormat="1" ht="6.95" customHeight="1">
      <c r="B50" s="268"/>
      <c r="C50" s="269"/>
      <c r="D50" s="269"/>
      <c r="E50" s="269"/>
      <c r="F50" s="269"/>
      <c r="G50" s="269"/>
      <c r="H50" s="269"/>
      <c r="I50" s="269"/>
      <c r="J50" s="269"/>
      <c r="K50" s="270"/>
    </row>
    <row r="51" spans="2:11" s="267" customFormat="1" ht="15">
      <c r="B51" s="268"/>
      <c r="C51" s="266" t="s">
        <v>33</v>
      </c>
      <c r="D51" s="269"/>
      <c r="E51" s="269"/>
      <c r="F51" s="271" t="str">
        <f>E15</f>
        <v>Krajská zdravotní, a.s.</v>
      </c>
      <c r="G51" s="269"/>
      <c r="H51" s="269"/>
      <c r="I51" s="266" t="s">
        <v>41</v>
      </c>
      <c r="J51" s="271" t="str">
        <f>E21</f>
        <v>PBŘ</v>
      </c>
      <c r="K51" s="270"/>
    </row>
    <row r="52" spans="2:11" s="267" customFormat="1" ht="14.45" customHeight="1">
      <c r="B52" s="268"/>
      <c r="C52" s="266" t="s">
        <v>39</v>
      </c>
      <c r="D52" s="269"/>
      <c r="E52" s="269"/>
      <c r="F52" s="271" t="str">
        <f>IF(E18="","",E18)</f>
        <v/>
      </c>
      <c r="G52" s="269"/>
      <c r="H52" s="269"/>
      <c r="I52" s="269"/>
      <c r="J52" s="269"/>
      <c r="K52" s="270"/>
    </row>
    <row r="53" spans="2:11" s="267" customFormat="1" ht="10.35" customHeight="1">
      <c r="B53" s="268"/>
      <c r="C53" s="269"/>
      <c r="D53" s="269"/>
      <c r="E53" s="269"/>
      <c r="F53" s="269"/>
      <c r="G53" s="269"/>
      <c r="H53" s="269"/>
      <c r="I53" s="269"/>
      <c r="J53" s="269"/>
      <c r="K53" s="270"/>
    </row>
    <row r="54" spans="2:11" s="267" customFormat="1" ht="29.25" customHeight="1">
      <c r="B54" s="268"/>
      <c r="C54" s="300" t="s">
        <v>129</v>
      </c>
      <c r="D54" s="287"/>
      <c r="E54" s="287"/>
      <c r="F54" s="287"/>
      <c r="G54" s="287"/>
      <c r="H54" s="287"/>
      <c r="I54" s="287"/>
      <c r="J54" s="301" t="s">
        <v>130</v>
      </c>
      <c r="K54" s="302"/>
    </row>
    <row r="55" spans="2:11" s="267" customFormat="1" ht="10.35" customHeight="1">
      <c r="B55" s="268"/>
      <c r="C55" s="269"/>
      <c r="D55" s="269"/>
      <c r="E55" s="269"/>
      <c r="F55" s="269"/>
      <c r="G55" s="269"/>
      <c r="H55" s="269"/>
      <c r="I55" s="269"/>
      <c r="J55" s="269"/>
      <c r="K55" s="270"/>
    </row>
    <row r="56" spans="2:47" s="267" customFormat="1" ht="29.25" customHeight="1">
      <c r="B56" s="268"/>
      <c r="C56" s="303" t="s">
        <v>131</v>
      </c>
      <c r="D56" s="269"/>
      <c r="E56" s="269"/>
      <c r="F56" s="269"/>
      <c r="G56" s="269"/>
      <c r="H56" s="269"/>
      <c r="I56" s="269"/>
      <c r="J56" s="282">
        <f>J90</f>
        <v>0</v>
      </c>
      <c r="K56" s="270"/>
      <c r="AU56" s="386" t="s">
        <v>132</v>
      </c>
    </row>
    <row r="57" spans="2:11" s="304" customFormat="1" ht="24.95" customHeight="1">
      <c r="B57" s="305"/>
      <c r="C57" s="306"/>
      <c r="D57" s="307" t="s">
        <v>133</v>
      </c>
      <c r="E57" s="308"/>
      <c r="F57" s="308"/>
      <c r="G57" s="308"/>
      <c r="H57" s="308"/>
      <c r="I57" s="308"/>
      <c r="J57" s="309">
        <f>J91</f>
        <v>0</v>
      </c>
      <c r="K57" s="310"/>
    </row>
    <row r="58" spans="2:11" s="311" customFormat="1" ht="19.9" customHeight="1">
      <c r="B58" s="312"/>
      <c r="C58" s="313"/>
      <c r="D58" s="314" t="s">
        <v>134</v>
      </c>
      <c r="E58" s="315"/>
      <c r="F58" s="315"/>
      <c r="G58" s="315"/>
      <c r="H58" s="315"/>
      <c r="I58" s="315"/>
      <c r="J58" s="316">
        <f>J92</f>
        <v>0</v>
      </c>
      <c r="K58" s="317"/>
    </row>
    <row r="59" spans="2:11" s="311" customFormat="1" ht="19.9" customHeight="1">
      <c r="B59" s="312"/>
      <c r="C59" s="313"/>
      <c r="D59" s="314" t="s">
        <v>135</v>
      </c>
      <c r="E59" s="315"/>
      <c r="F59" s="315"/>
      <c r="G59" s="315"/>
      <c r="H59" s="315"/>
      <c r="I59" s="315"/>
      <c r="J59" s="316">
        <f>J136</f>
        <v>0</v>
      </c>
      <c r="K59" s="317"/>
    </row>
    <row r="60" spans="2:11" s="311" customFormat="1" ht="19.9" customHeight="1">
      <c r="B60" s="312"/>
      <c r="C60" s="313"/>
      <c r="D60" s="314" t="s">
        <v>136</v>
      </c>
      <c r="E60" s="315"/>
      <c r="F60" s="315"/>
      <c r="G60" s="315"/>
      <c r="H60" s="315"/>
      <c r="I60" s="315"/>
      <c r="J60" s="316">
        <f>J170</f>
        <v>0</v>
      </c>
      <c r="K60" s="317"/>
    </row>
    <row r="61" spans="2:11" s="311" customFormat="1" ht="19.9" customHeight="1">
      <c r="B61" s="312"/>
      <c r="C61" s="313"/>
      <c r="D61" s="314" t="s">
        <v>137</v>
      </c>
      <c r="E61" s="315"/>
      <c r="F61" s="315"/>
      <c r="G61" s="315"/>
      <c r="H61" s="315"/>
      <c r="I61" s="315"/>
      <c r="J61" s="316">
        <f>J186</f>
        <v>0</v>
      </c>
      <c r="K61" s="317"/>
    </row>
    <row r="62" spans="2:11" s="304" customFormat="1" ht="24.95" customHeight="1">
      <c r="B62" s="305"/>
      <c r="C62" s="306"/>
      <c r="D62" s="307" t="s">
        <v>138</v>
      </c>
      <c r="E62" s="308"/>
      <c r="F62" s="308"/>
      <c r="G62" s="308"/>
      <c r="H62" s="308"/>
      <c r="I62" s="308"/>
      <c r="J62" s="309">
        <f>J189</f>
        <v>0</v>
      </c>
      <c r="K62" s="310"/>
    </row>
    <row r="63" spans="2:11" s="311" customFormat="1" ht="19.9" customHeight="1">
      <c r="B63" s="312"/>
      <c r="C63" s="313"/>
      <c r="D63" s="314" t="s">
        <v>139</v>
      </c>
      <c r="E63" s="315"/>
      <c r="F63" s="315"/>
      <c r="G63" s="315"/>
      <c r="H63" s="315"/>
      <c r="I63" s="315"/>
      <c r="J63" s="316">
        <f>J190</f>
        <v>0</v>
      </c>
      <c r="K63" s="317"/>
    </row>
    <row r="64" spans="2:11" s="311" customFormat="1" ht="19.9" customHeight="1">
      <c r="B64" s="312"/>
      <c r="C64" s="313"/>
      <c r="D64" s="314" t="s">
        <v>140</v>
      </c>
      <c r="E64" s="315"/>
      <c r="F64" s="315"/>
      <c r="G64" s="315"/>
      <c r="H64" s="315"/>
      <c r="I64" s="315"/>
      <c r="J64" s="316">
        <f>J220</f>
        <v>0</v>
      </c>
      <c r="K64" s="317"/>
    </row>
    <row r="65" spans="2:11" s="311" customFormat="1" ht="19.9" customHeight="1">
      <c r="B65" s="312"/>
      <c r="C65" s="313"/>
      <c r="D65" s="314" t="s">
        <v>141</v>
      </c>
      <c r="E65" s="315"/>
      <c r="F65" s="315"/>
      <c r="G65" s="315"/>
      <c r="H65" s="315"/>
      <c r="I65" s="315"/>
      <c r="J65" s="316">
        <f>J237</f>
        <v>0</v>
      </c>
      <c r="K65" s="317"/>
    </row>
    <row r="66" spans="2:11" s="311" customFormat="1" ht="19.9" customHeight="1">
      <c r="B66" s="312"/>
      <c r="C66" s="313"/>
      <c r="D66" s="314" t="s">
        <v>142</v>
      </c>
      <c r="E66" s="315"/>
      <c r="F66" s="315"/>
      <c r="G66" s="315"/>
      <c r="H66" s="315"/>
      <c r="I66" s="315"/>
      <c r="J66" s="316">
        <f>J262</f>
        <v>0</v>
      </c>
      <c r="K66" s="317"/>
    </row>
    <row r="67" spans="2:11" s="304" customFormat="1" ht="24.95" customHeight="1">
      <c r="B67" s="305"/>
      <c r="C67" s="306"/>
      <c r="D67" s="307" t="s">
        <v>143</v>
      </c>
      <c r="E67" s="308"/>
      <c r="F67" s="308"/>
      <c r="G67" s="308"/>
      <c r="H67" s="308"/>
      <c r="I67" s="308"/>
      <c r="J67" s="309">
        <f>J310</f>
        <v>0</v>
      </c>
      <c r="K67" s="310"/>
    </row>
    <row r="68" spans="2:11" s="304" customFormat="1" ht="24.95" customHeight="1">
      <c r="B68" s="305"/>
      <c r="C68" s="306"/>
      <c r="D68" s="307" t="s">
        <v>144</v>
      </c>
      <c r="E68" s="308"/>
      <c r="F68" s="308"/>
      <c r="G68" s="308"/>
      <c r="H68" s="308"/>
      <c r="I68" s="308"/>
      <c r="J68" s="309">
        <f>J316</f>
        <v>0</v>
      </c>
      <c r="K68" s="310"/>
    </row>
    <row r="69" spans="2:11" s="311" customFormat="1" ht="19.9" customHeight="1">
      <c r="B69" s="312"/>
      <c r="C69" s="313"/>
      <c r="D69" s="314" t="s">
        <v>145</v>
      </c>
      <c r="E69" s="315"/>
      <c r="F69" s="315"/>
      <c r="G69" s="315"/>
      <c r="H69" s="315"/>
      <c r="I69" s="315"/>
      <c r="J69" s="316">
        <f>J317</f>
        <v>0</v>
      </c>
      <c r="K69" s="317"/>
    </row>
    <row r="70" spans="2:11" s="311" customFormat="1" ht="19.9" customHeight="1">
      <c r="B70" s="312"/>
      <c r="C70" s="313"/>
      <c r="D70" s="314" t="s">
        <v>146</v>
      </c>
      <c r="E70" s="315"/>
      <c r="F70" s="315"/>
      <c r="G70" s="315"/>
      <c r="H70" s="315"/>
      <c r="I70" s="315"/>
      <c r="J70" s="316">
        <f>J319</f>
        <v>0</v>
      </c>
      <c r="K70" s="317"/>
    </row>
    <row r="71" spans="2:11" s="267" customFormat="1" ht="21.75" customHeight="1">
      <c r="B71" s="268"/>
      <c r="C71" s="269"/>
      <c r="D71" s="269"/>
      <c r="E71" s="269"/>
      <c r="F71" s="269"/>
      <c r="G71" s="269"/>
      <c r="H71" s="269"/>
      <c r="I71" s="269"/>
      <c r="J71" s="269"/>
      <c r="K71" s="270"/>
    </row>
    <row r="72" spans="2:11" s="267" customFormat="1" ht="6.95" customHeight="1">
      <c r="B72" s="294"/>
      <c r="C72" s="295"/>
      <c r="D72" s="295"/>
      <c r="E72" s="295"/>
      <c r="F72" s="295"/>
      <c r="G72" s="295"/>
      <c r="H72" s="295"/>
      <c r="I72" s="295"/>
      <c r="J72" s="295"/>
      <c r="K72" s="296"/>
    </row>
    <row r="76" spans="2:12" s="267" customFormat="1" ht="6.95" customHeight="1">
      <c r="B76" s="297"/>
      <c r="C76" s="298"/>
      <c r="D76" s="298"/>
      <c r="E76" s="298"/>
      <c r="F76" s="298"/>
      <c r="G76" s="298"/>
      <c r="H76" s="298"/>
      <c r="I76" s="298"/>
      <c r="J76" s="298"/>
      <c r="K76" s="298"/>
      <c r="L76" s="268"/>
    </row>
    <row r="77" spans="2:12" s="267" customFormat="1" ht="36.95" customHeight="1">
      <c r="B77" s="268"/>
      <c r="C77" s="318" t="s">
        <v>147</v>
      </c>
      <c r="L77" s="268"/>
    </row>
    <row r="78" spans="2:12" s="267" customFormat="1" ht="6.95" customHeight="1">
      <c r="B78" s="268"/>
      <c r="L78" s="268"/>
    </row>
    <row r="79" spans="2:12" s="267" customFormat="1" ht="14.45" customHeight="1">
      <c r="B79" s="268"/>
      <c r="C79" s="319" t="s">
        <v>19</v>
      </c>
      <c r="L79" s="268"/>
    </row>
    <row r="80" spans="2:12" s="267" customFormat="1" ht="22.5" customHeight="1">
      <c r="B80" s="268"/>
      <c r="E80" s="520" t="str">
        <f>E7</f>
        <v>Výměna nevyhovujících požárních uzávěrů objektů - Masarykova nemocnice Úl.</v>
      </c>
      <c r="F80" s="521"/>
      <c r="G80" s="521"/>
      <c r="H80" s="521"/>
      <c r="L80" s="268"/>
    </row>
    <row r="81" spans="2:12" s="267" customFormat="1" ht="14.45" customHeight="1">
      <c r="B81" s="268"/>
      <c r="C81" s="319" t="s">
        <v>126</v>
      </c>
      <c r="L81" s="268"/>
    </row>
    <row r="82" spans="2:12" s="267" customFormat="1" ht="23.25" customHeight="1">
      <c r="B82" s="268"/>
      <c r="E82" s="522" t="str">
        <f>E9</f>
        <v>7 - Budova I</v>
      </c>
      <c r="F82" s="523"/>
      <c r="G82" s="523"/>
      <c r="H82" s="523"/>
      <c r="L82" s="268"/>
    </row>
    <row r="83" spans="2:12" s="267" customFormat="1" ht="6.95" customHeight="1">
      <c r="B83" s="268"/>
      <c r="L83" s="268"/>
    </row>
    <row r="84" spans="2:12" s="267" customFormat="1" ht="18" customHeight="1">
      <c r="B84" s="268"/>
      <c r="C84" s="319" t="s">
        <v>25</v>
      </c>
      <c r="F84" s="320" t="str">
        <f>F12</f>
        <v>Ústí nad Labem</v>
      </c>
      <c r="I84" s="319" t="s">
        <v>27</v>
      </c>
      <c r="J84" s="321" t="str">
        <f>IF(J12="","",J12)</f>
        <v>09.02.2017</v>
      </c>
      <c r="L84" s="268"/>
    </row>
    <row r="85" spans="2:12" s="267" customFormat="1" ht="6.95" customHeight="1">
      <c r="B85" s="268"/>
      <c r="L85" s="268"/>
    </row>
    <row r="86" spans="2:12" s="267" customFormat="1" ht="15">
      <c r="B86" s="268"/>
      <c r="C86" s="319" t="s">
        <v>33</v>
      </c>
      <c r="F86" s="320" t="str">
        <f>E15</f>
        <v>Krajská zdravotní, a.s.</v>
      </c>
      <c r="I86" s="319" t="s">
        <v>41</v>
      </c>
      <c r="J86" s="320" t="str">
        <f>E21</f>
        <v>PBŘ</v>
      </c>
      <c r="L86" s="268"/>
    </row>
    <row r="87" spans="2:12" s="267" customFormat="1" ht="14.45" customHeight="1">
      <c r="B87" s="268"/>
      <c r="C87" s="319" t="s">
        <v>39</v>
      </c>
      <c r="F87" s="320" t="str">
        <f>IF(E18="","",E18)</f>
        <v/>
      </c>
      <c r="L87" s="268"/>
    </row>
    <row r="88" spans="2:12" s="267" customFormat="1" ht="10.35" customHeight="1">
      <c r="B88" s="268"/>
      <c r="L88" s="268"/>
    </row>
    <row r="89" spans="2:20" s="322" customFormat="1" ht="29.25" customHeight="1">
      <c r="B89" s="323"/>
      <c r="C89" s="324" t="s">
        <v>148</v>
      </c>
      <c r="D89" s="325" t="s">
        <v>67</v>
      </c>
      <c r="E89" s="325" t="s">
        <v>63</v>
      </c>
      <c r="F89" s="325" t="s">
        <v>149</v>
      </c>
      <c r="G89" s="325" t="s">
        <v>150</v>
      </c>
      <c r="H89" s="325" t="s">
        <v>151</v>
      </c>
      <c r="I89" s="326" t="s">
        <v>152</v>
      </c>
      <c r="J89" s="325" t="s">
        <v>130</v>
      </c>
      <c r="K89" s="327" t="s">
        <v>153</v>
      </c>
      <c r="L89" s="323"/>
      <c r="M89" s="388" t="s">
        <v>154</v>
      </c>
      <c r="N89" s="389" t="s">
        <v>52</v>
      </c>
      <c r="O89" s="389" t="s">
        <v>155</v>
      </c>
      <c r="P89" s="389" t="s">
        <v>156</v>
      </c>
      <c r="Q89" s="389" t="s">
        <v>157</v>
      </c>
      <c r="R89" s="389" t="s">
        <v>158</v>
      </c>
      <c r="S89" s="389" t="s">
        <v>159</v>
      </c>
      <c r="T89" s="390" t="s">
        <v>160</v>
      </c>
    </row>
    <row r="90" spans="2:63" s="267" customFormat="1" ht="29.25" customHeight="1">
      <c r="B90" s="268"/>
      <c r="C90" s="328" t="s">
        <v>131</v>
      </c>
      <c r="J90" s="329">
        <f>BK90</f>
        <v>0</v>
      </c>
      <c r="L90" s="268"/>
      <c r="M90" s="391"/>
      <c r="N90" s="279"/>
      <c r="O90" s="279"/>
      <c r="P90" s="392">
        <f>P91+P189+P310+P316</f>
        <v>0</v>
      </c>
      <c r="Q90" s="279"/>
      <c r="R90" s="392">
        <f>R91+R189+R310+R316</f>
        <v>0.5689672699999999</v>
      </c>
      <c r="S90" s="279"/>
      <c r="T90" s="393">
        <f>T91+T189+T310+T316</f>
        <v>0.18266339999999998</v>
      </c>
      <c r="AT90" s="386" t="s">
        <v>81</v>
      </c>
      <c r="AU90" s="386" t="s">
        <v>132</v>
      </c>
      <c r="BK90" s="394">
        <f>BK91+BK189+BK310+BK316</f>
        <v>0</v>
      </c>
    </row>
    <row r="91" spans="2:63" s="330" customFormat="1" ht="37.35" customHeight="1">
      <c r="B91" s="331"/>
      <c r="D91" s="332" t="s">
        <v>81</v>
      </c>
      <c r="E91" s="333" t="s">
        <v>161</v>
      </c>
      <c r="F91" s="333" t="s">
        <v>162</v>
      </c>
      <c r="J91" s="334">
        <f>BK91</f>
        <v>0</v>
      </c>
      <c r="L91" s="331"/>
      <c r="M91" s="395"/>
      <c r="N91" s="396"/>
      <c r="O91" s="396"/>
      <c r="P91" s="397">
        <f>P92+P136+P170+P186</f>
        <v>0</v>
      </c>
      <c r="Q91" s="396"/>
      <c r="R91" s="397">
        <f>R92+R136+R170+R186</f>
        <v>0.52580807</v>
      </c>
      <c r="S91" s="396"/>
      <c r="T91" s="398">
        <f>T92+T136+T170+T186</f>
        <v>0.17810099999999998</v>
      </c>
      <c r="AR91" s="332" t="s">
        <v>44</v>
      </c>
      <c r="AT91" s="399" t="s">
        <v>81</v>
      </c>
      <c r="AU91" s="399" t="s">
        <v>82</v>
      </c>
      <c r="AY91" s="332" t="s">
        <v>163</v>
      </c>
      <c r="BK91" s="400">
        <f>BK92+BK136+BK170+BK186</f>
        <v>0</v>
      </c>
    </row>
    <row r="92" spans="2:63" s="330" customFormat="1" ht="19.9" customHeight="1">
      <c r="B92" s="331"/>
      <c r="D92" s="335" t="s">
        <v>81</v>
      </c>
      <c r="E92" s="336" t="s">
        <v>102</v>
      </c>
      <c r="F92" s="336" t="s">
        <v>164</v>
      </c>
      <c r="J92" s="337">
        <f>BK92</f>
        <v>0</v>
      </c>
      <c r="L92" s="331"/>
      <c r="M92" s="395"/>
      <c r="N92" s="396"/>
      <c r="O92" s="396"/>
      <c r="P92" s="397">
        <f>SUM(P93:P135)</f>
        <v>0</v>
      </c>
      <c r="Q92" s="396"/>
      <c r="R92" s="397">
        <f>SUM(R93:R135)</f>
        <v>0.5257202</v>
      </c>
      <c r="S92" s="396"/>
      <c r="T92" s="398">
        <f>SUM(T93:T135)</f>
        <v>0</v>
      </c>
      <c r="AR92" s="332" t="s">
        <v>44</v>
      </c>
      <c r="AT92" s="399" t="s">
        <v>81</v>
      </c>
      <c r="AU92" s="399" t="s">
        <v>44</v>
      </c>
      <c r="AY92" s="332" t="s">
        <v>163</v>
      </c>
      <c r="BK92" s="400">
        <f>SUM(BK93:BK135)</f>
        <v>0</v>
      </c>
    </row>
    <row r="93" spans="2:65" s="267" customFormat="1" ht="31.5" customHeight="1">
      <c r="B93" s="268"/>
      <c r="C93" s="338" t="s">
        <v>44</v>
      </c>
      <c r="D93" s="338" t="s">
        <v>165</v>
      </c>
      <c r="E93" s="339" t="s">
        <v>166</v>
      </c>
      <c r="F93" s="340" t="s">
        <v>167</v>
      </c>
      <c r="G93" s="341" t="s">
        <v>168</v>
      </c>
      <c r="H93" s="342">
        <v>2</v>
      </c>
      <c r="I93" s="107"/>
      <c r="J93" s="343">
        <f>ROUND(I93*H93,2)</f>
        <v>0</v>
      </c>
      <c r="K93" s="340" t="s">
        <v>169</v>
      </c>
      <c r="L93" s="268"/>
      <c r="M93" s="401" t="s">
        <v>5</v>
      </c>
      <c r="N93" s="402" t="s">
        <v>53</v>
      </c>
      <c r="O93" s="269"/>
      <c r="P93" s="403">
        <f>O93*H93</f>
        <v>0</v>
      </c>
      <c r="Q93" s="403">
        <v>0.0102</v>
      </c>
      <c r="R93" s="403">
        <f>Q93*H93</f>
        <v>0.0204</v>
      </c>
      <c r="S93" s="403">
        <v>0</v>
      </c>
      <c r="T93" s="404">
        <f>S93*H93</f>
        <v>0</v>
      </c>
      <c r="AR93" s="386" t="s">
        <v>96</v>
      </c>
      <c r="AT93" s="386" t="s">
        <v>165</v>
      </c>
      <c r="AU93" s="386" t="s">
        <v>90</v>
      </c>
      <c r="AY93" s="386" t="s">
        <v>163</v>
      </c>
      <c r="BE93" s="405">
        <f>IF(N93="základní",J93,0)</f>
        <v>0</v>
      </c>
      <c r="BF93" s="405">
        <f>IF(N93="snížená",J93,0)</f>
        <v>0</v>
      </c>
      <c r="BG93" s="405">
        <f>IF(N93="zákl. přenesená",J93,0)</f>
        <v>0</v>
      </c>
      <c r="BH93" s="405">
        <f>IF(N93="sníž. přenesená",J93,0)</f>
        <v>0</v>
      </c>
      <c r="BI93" s="405">
        <f>IF(N93="nulová",J93,0)</f>
        <v>0</v>
      </c>
      <c r="BJ93" s="386" t="s">
        <v>44</v>
      </c>
      <c r="BK93" s="405">
        <f>ROUND(I93*H93,2)</f>
        <v>0</v>
      </c>
      <c r="BL93" s="386" t="s">
        <v>96</v>
      </c>
      <c r="BM93" s="386" t="s">
        <v>1342</v>
      </c>
    </row>
    <row r="94" spans="2:51" s="344" customFormat="1" ht="13.5">
      <c r="B94" s="345"/>
      <c r="D94" s="346" t="s">
        <v>171</v>
      </c>
      <c r="E94" s="347" t="s">
        <v>5</v>
      </c>
      <c r="F94" s="348" t="s">
        <v>172</v>
      </c>
      <c r="H94" s="349" t="s">
        <v>5</v>
      </c>
      <c r="L94" s="345"/>
      <c r="M94" s="406"/>
      <c r="N94" s="407"/>
      <c r="O94" s="407"/>
      <c r="P94" s="407"/>
      <c r="Q94" s="407"/>
      <c r="R94" s="407"/>
      <c r="S94" s="407"/>
      <c r="T94" s="408"/>
      <c r="AT94" s="349" t="s">
        <v>171</v>
      </c>
      <c r="AU94" s="349" t="s">
        <v>90</v>
      </c>
      <c r="AV94" s="344" t="s">
        <v>44</v>
      </c>
      <c r="AW94" s="344" t="s">
        <v>42</v>
      </c>
      <c r="AX94" s="344" t="s">
        <v>82</v>
      </c>
      <c r="AY94" s="349" t="s">
        <v>163</v>
      </c>
    </row>
    <row r="95" spans="2:51" s="344" customFormat="1" ht="27">
      <c r="B95" s="345"/>
      <c r="D95" s="346" t="s">
        <v>171</v>
      </c>
      <c r="E95" s="347" t="s">
        <v>5</v>
      </c>
      <c r="F95" s="348" t="s">
        <v>173</v>
      </c>
      <c r="H95" s="349" t="s">
        <v>5</v>
      </c>
      <c r="L95" s="345"/>
      <c r="M95" s="406"/>
      <c r="N95" s="407"/>
      <c r="O95" s="407"/>
      <c r="P95" s="407"/>
      <c r="Q95" s="407"/>
      <c r="R95" s="407"/>
      <c r="S95" s="407"/>
      <c r="T95" s="408"/>
      <c r="AT95" s="349" t="s">
        <v>171</v>
      </c>
      <c r="AU95" s="349" t="s">
        <v>90</v>
      </c>
      <c r="AV95" s="344" t="s">
        <v>44</v>
      </c>
      <c r="AW95" s="344" t="s">
        <v>42</v>
      </c>
      <c r="AX95" s="344" t="s">
        <v>82</v>
      </c>
      <c r="AY95" s="349" t="s">
        <v>163</v>
      </c>
    </row>
    <row r="96" spans="2:51" s="350" customFormat="1" ht="13.5">
      <c r="B96" s="351"/>
      <c r="D96" s="346" t="s">
        <v>171</v>
      </c>
      <c r="E96" s="352" t="s">
        <v>5</v>
      </c>
      <c r="F96" s="353" t="s">
        <v>1343</v>
      </c>
      <c r="H96" s="354">
        <v>2</v>
      </c>
      <c r="L96" s="351"/>
      <c r="M96" s="409"/>
      <c r="N96" s="410"/>
      <c r="O96" s="410"/>
      <c r="P96" s="410"/>
      <c r="Q96" s="410"/>
      <c r="R96" s="410"/>
      <c r="S96" s="410"/>
      <c r="T96" s="411"/>
      <c r="AT96" s="352" t="s">
        <v>171</v>
      </c>
      <c r="AU96" s="352" t="s">
        <v>90</v>
      </c>
      <c r="AV96" s="350" t="s">
        <v>90</v>
      </c>
      <c r="AW96" s="350" t="s">
        <v>42</v>
      </c>
      <c r="AX96" s="350" t="s">
        <v>82</v>
      </c>
      <c r="AY96" s="352" t="s">
        <v>163</v>
      </c>
    </row>
    <row r="97" spans="2:51" s="355" customFormat="1" ht="13.5">
      <c r="B97" s="356"/>
      <c r="D97" s="346" t="s">
        <v>171</v>
      </c>
      <c r="E97" s="357" t="s">
        <v>5</v>
      </c>
      <c r="F97" s="358" t="s">
        <v>653</v>
      </c>
      <c r="H97" s="359">
        <v>2</v>
      </c>
      <c r="L97" s="356"/>
      <c r="M97" s="412"/>
      <c r="N97" s="413"/>
      <c r="O97" s="413"/>
      <c r="P97" s="413"/>
      <c r="Q97" s="413"/>
      <c r="R97" s="413"/>
      <c r="S97" s="413"/>
      <c r="T97" s="414"/>
      <c r="AT97" s="357" t="s">
        <v>171</v>
      </c>
      <c r="AU97" s="357" t="s">
        <v>90</v>
      </c>
      <c r="AV97" s="355" t="s">
        <v>93</v>
      </c>
      <c r="AW97" s="355" t="s">
        <v>42</v>
      </c>
      <c r="AX97" s="355" t="s">
        <v>82</v>
      </c>
      <c r="AY97" s="357" t="s">
        <v>163</v>
      </c>
    </row>
    <row r="98" spans="2:51" s="360" customFormat="1" ht="13.5">
      <c r="B98" s="361"/>
      <c r="D98" s="362" t="s">
        <v>171</v>
      </c>
      <c r="E98" s="363" t="s">
        <v>5</v>
      </c>
      <c r="F98" s="364" t="s">
        <v>185</v>
      </c>
      <c r="H98" s="365">
        <v>2</v>
      </c>
      <c r="L98" s="361"/>
      <c r="M98" s="415"/>
      <c r="N98" s="416"/>
      <c r="O98" s="416"/>
      <c r="P98" s="416"/>
      <c r="Q98" s="416"/>
      <c r="R98" s="416"/>
      <c r="S98" s="416"/>
      <c r="T98" s="417"/>
      <c r="AT98" s="418" t="s">
        <v>171</v>
      </c>
      <c r="AU98" s="418" t="s">
        <v>90</v>
      </c>
      <c r="AV98" s="360" t="s">
        <v>96</v>
      </c>
      <c r="AW98" s="360" t="s">
        <v>42</v>
      </c>
      <c r="AX98" s="360" t="s">
        <v>44</v>
      </c>
      <c r="AY98" s="418" t="s">
        <v>163</v>
      </c>
    </row>
    <row r="99" spans="2:65" s="267" customFormat="1" ht="22.5" customHeight="1">
      <c r="B99" s="268"/>
      <c r="C99" s="338" t="s">
        <v>90</v>
      </c>
      <c r="D99" s="338" t="s">
        <v>165</v>
      </c>
      <c r="E99" s="339" t="s">
        <v>186</v>
      </c>
      <c r="F99" s="340" t="s">
        <v>187</v>
      </c>
      <c r="G99" s="341" t="s">
        <v>188</v>
      </c>
      <c r="H99" s="342">
        <v>0.756</v>
      </c>
      <c r="I99" s="107"/>
      <c r="J99" s="343">
        <f>ROUND(I99*H99,2)</f>
        <v>0</v>
      </c>
      <c r="K99" s="340" t="s">
        <v>169</v>
      </c>
      <c r="L99" s="268"/>
      <c r="M99" s="401" t="s">
        <v>5</v>
      </c>
      <c r="N99" s="402" t="s">
        <v>53</v>
      </c>
      <c r="O99" s="269"/>
      <c r="P99" s="403">
        <f>O99*H99</f>
        <v>0</v>
      </c>
      <c r="Q99" s="403">
        <v>0.03045</v>
      </c>
      <c r="R99" s="403">
        <f>Q99*H99</f>
        <v>0.0230202</v>
      </c>
      <c r="S99" s="403">
        <v>0</v>
      </c>
      <c r="T99" s="404">
        <f>S99*H99</f>
        <v>0</v>
      </c>
      <c r="AR99" s="386" t="s">
        <v>96</v>
      </c>
      <c r="AT99" s="386" t="s">
        <v>165</v>
      </c>
      <c r="AU99" s="386" t="s">
        <v>90</v>
      </c>
      <c r="AY99" s="386" t="s">
        <v>163</v>
      </c>
      <c r="BE99" s="405">
        <f>IF(N99="základní",J99,0)</f>
        <v>0</v>
      </c>
      <c r="BF99" s="405">
        <f>IF(N99="snížená",J99,0)</f>
        <v>0</v>
      </c>
      <c r="BG99" s="405">
        <f>IF(N99="zákl. přenesená",J99,0)</f>
        <v>0</v>
      </c>
      <c r="BH99" s="405">
        <f>IF(N99="sníž. přenesená",J99,0)</f>
        <v>0</v>
      </c>
      <c r="BI99" s="405">
        <f>IF(N99="nulová",J99,0)</f>
        <v>0</v>
      </c>
      <c r="BJ99" s="386" t="s">
        <v>44</v>
      </c>
      <c r="BK99" s="405">
        <f>ROUND(I99*H99,2)</f>
        <v>0</v>
      </c>
      <c r="BL99" s="386" t="s">
        <v>96</v>
      </c>
      <c r="BM99" s="386" t="s">
        <v>1344</v>
      </c>
    </row>
    <row r="100" spans="2:47" s="267" customFormat="1" ht="40.5">
      <c r="B100" s="268"/>
      <c r="D100" s="346" t="s">
        <v>190</v>
      </c>
      <c r="F100" s="366" t="s">
        <v>191</v>
      </c>
      <c r="L100" s="268"/>
      <c r="M100" s="419"/>
      <c r="N100" s="269"/>
      <c r="O100" s="269"/>
      <c r="P100" s="269"/>
      <c r="Q100" s="269"/>
      <c r="R100" s="269"/>
      <c r="S100" s="269"/>
      <c r="T100" s="420"/>
      <c r="AT100" s="386" t="s">
        <v>190</v>
      </c>
      <c r="AU100" s="386" t="s">
        <v>90</v>
      </c>
    </row>
    <row r="101" spans="2:51" s="344" customFormat="1" ht="13.5">
      <c r="B101" s="345"/>
      <c r="D101" s="346" t="s">
        <v>171</v>
      </c>
      <c r="E101" s="347" t="s">
        <v>5</v>
      </c>
      <c r="F101" s="348" t="s">
        <v>172</v>
      </c>
      <c r="H101" s="349" t="s">
        <v>5</v>
      </c>
      <c r="L101" s="345"/>
      <c r="M101" s="406"/>
      <c r="N101" s="407"/>
      <c r="O101" s="407"/>
      <c r="P101" s="407"/>
      <c r="Q101" s="407"/>
      <c r="R101" s="407"/>
      <c r="S101" s="407"/>
      <c r="T101" s="408"/>
      <c r="AT101" s="349" t="s">
        <v>171</v>
      </c>
      <c r="AU101" s="349" t="s">
        <v>90</v>
      </c>
      <c r="AV101" s="344" t="s">
        <v>44</v>
      </c>
      <c r="AW101" s="344" t="s">
        <v>42</v>
      </c>
      <c r="AX101" s="344" t="s">
        <v>82</v>
      </c>
      <c r="AY101" s="349" t="s">
        <v>163</v>
      </c>
    </row>
    <row r="102" spans="2:51" s="344" customFormat="1" ht="13.5">
      <c r="B102" s="345"/>
      <c r="D102" s="346" t="s">
        <v>171</v>
      </c>
      <c r="E102" s="347" t="s">
        <v>5</v>
      </c>
      <c r="F102" s="348" t="s">
        <v>192</v>
      </c>
      <c r="H102" s="349" t="s">
        <v>5</v>
      </c>
      <c r="L102" s="345"/>
      <c r="M102" s="406"/>
      <c r="N102" s="407"/>
      <c r="O102" s="407"/>
      <c r="P102" s="407"/>
      <c r="Q102" s="407"/>
      <c r="R102" s="407"/>
      <c r="S102" s="407"/>
      <c r="T102" s="408"/>
      <c r="AT102" s="349" t="s">
        <v>171</v>
      </c>
      <c r="AU102" s="349" t="s">
        <v>90</v>
      </c>
      <c r="AV102" s="344" t="s">
        <v>44</v>
      </c>
      <c r="AW102" s="344" t="s">
        <v>42</v>
      </c>
      <c r="AX102" s="344" t="s">
        <v>82</v>
      </c>
      <c r="AY102" s="349" t="s">
        <v>163</v>
      </c>
    </row>
    <row r="103" spans="2:51" s="350" customFormat="1" ht="13.5">
      <c r="B103" s="351"/>
      <c r="D103" s="346" t="s">
        <v>171</v>
      </c>
      <c r="E103" s="352" t="s">
        <v>5</v>
      </c>
      <c r="F103" s="353" t="s">
        <v>1345</v>
      </c>
      <c r="H103" s="354">
        <v>0.756</v>
      </c>
      <c r="L103" s="351"/>
      <c r="M103" s="409"/>
      <c r="N103" s="410"/>
      <c r="O103" s="410"/>
      <c r="P103" s="410"/>
      <c r="Q103" s="410"/>
      <c r="R103" s="410"/>
      <c r="S103" s="410"/>
      <c r="T103" s="411"/>
      <c r="AT103" s="352" t="s">
        <v>171</v>
      </c>
      <c r="AU103" s="352" t="s">
        <v>90</v>
      </c>
      <c r="AV103" s="350" t="s">
        <v>90</v>
      </c>
      <c r="AW103" s="350" t="s">
        <v>42</v>
      </c>
      <c r="AX103" s="350" t="s">
        <v>82</v>
      </c>
      <c r="AY103" s="352" t="s">
        <v>163</v>
      </c>
    </row>
    <row r="104" spans="2:51" s="355" customFormat="1" ht="13.5">
      <c r="B104" s="356"/>
      <c r="D104" s="346" t="s">
        <v>171</v>
      </c>
      <c r="E104" s="357" t="s">
        <v>5</v>
      </c>
      <c r="F104" s="358" t="s">
        <v>653</v>
      </c>
      <c r="H104" s="359">
        <v>0.756</v>
      </c>
      <c r="L104" s="356"/>
      <c r="M104" s="412"/>
      <c r="N104" s="413"/>
      <c r="O104" s="413"/>
      <c r="P104" s="413"/>
      <c r="Q104" s="413"/>
      <c r="R104" s="413"/>
      <c r="S104" s="413"/>
      <c r="T104" s="414"/>
      <c r="AT104" s="357" t="s">
        <v>171</v>
      </c>
      <c r="AU104" s="357" t="s">
        <v>90</v>
      </c>
      <c r="AV104" s="355" t="s">
        <v>93</v>
      </c>
      <c r="AW104" s="355" t="s">
        <v>42</v>
      </c>
      <c r="AX104" s="355" t="s">
        <v>82</v>
      </c>
      <c r="AY104" s="357" t="s">
        <v>163</v>
      </c>
    </row>
    <row r="105" spans="2:51" s="360" customFormat="1" ht="13.5">
      <c r="B105" s="361"/>
      <c r="D105" s="362" t="s">
        <v>171</v>
      </c>
      <c r="E105" s="363" t="s">
        <v>5</v>
      </c>
      <c r="F105" s="364" t="s">
        <v>185</v>
      </c>
      <c r="H105" s="365">
        <v>0.756</v>
      </c>
      <c r="L105" s="361"/>
      <c r="M105" s="415"/>
      <c r="N105" s="416"/>
      <c r="O105" s="416"/>
      <c r="P105" s="416"/>
      <c r="Q105" s="416"/>
      <c r="R105" s="416"/>
      <c r="S105" s="416"/>
      <c r="T105" s="417"/>
      <c r="AT105" s="418" t="s">
        <v>171</v>
      </c>
      <c r="AU105" s="418" t="s">
        <v>90</v>
      </c>
      <c r="AV105" s="360" t="s">
        <v>96</v>
      </c>
      <c r="AW105" s="360" t="s">
        <v>42</v>
      </c>
      <c r="AX105" s="360" t="s">
        <v>44</v>
      </c>
      <c r="AY105" s="418" t="s">
        <v>163</v>
      </c>
    </row>
    <row r="106" spans="2:65" s="267" customFormat="1" ht="31.5" customHeight="1">
      <c r="B106" s="268"/>
      <c r="C106" s="338" t="s">
        <v>93</v>
      </c>
      <c r="D106" s="338" t="s">
        <v>165</v>
      </c>
      <c r="E106" s="339" t="s">
        <v>211</v>
      </c>
      <c r="F106" s="340" t="s">
        <v>212</v>
      </c>
      <c r="G106" s="341" t="s">
        <v>188</v>
      </c>
      <c r="H106" s="342">
        <v>4</v>
      </c>
      <c r="I106" s="107"/>
      <c r="J106" s="343">
        <f>ROUND(I106*H106,2)</f>
        <v>0</v>
      </c>
      <c r="K106" s="340" t="s">
        <v>169</v>
      </c>
      <c r="L106" s="268"/>
      <c r="M106" s="401" t="s">
        <v>5</v>
      </c>
      <c r="N106" s="402" t="s">
        <v>53</v>
      </c>
      <c r="O106" s="269"/>
      <c r="P106" s="403">
        <f>O106*H106</f>
        <v>0</v>
      </c>
      <c r="Q106" s="403">
        <v>0.00012</v>
      </c>
      <c r="R106" s="403">
        <f>Q106*H106</f>
        <v>0.00048</v>
      </c>
      <c r="S106" s="403">
        <v>0</v>
      </c>
      <c r="T106" s="404">
        <f>S106*H106</f>
        <v>0</v>
      </c>
      <c r="AR106" s="386" t="s">
        <v>96</v>
      </c>
      <c r="AT106" s="386" t="s">
        <v>165</v>
      </c>
      <c r="AU106" s="386" t="s">
        <v>90</v>
      </c>
      <c r="AY106" s="386" t="s">
        <v>163</v>
      </c>
      <c r="BE106" s="405">
        <f>IF(N106="základní",J106,0)</f>
        <v>0</v>
      </c>
      <c r="BF106" s="405">
        <f>IF(N106="snížená",J106,0)</f>
        <v>0</v>
      </c>
      <c r="BG106" s="405">
        <f>IF(N106="zákl. přenesená",J106,0)</f>
        <v>0</v>
      </c>
      <c r="BH106" s="405">
        <f>IF(N106="sníž. přenesená",J106,0)</f>
        <v>0</v>
      </c>
      <c r="BI106" s="405">
        <f>IF(N106="nulová",J106,0)</f>
        <v>0</v>
      </c>
      <c r="BJ106" s="386" t="s">
        <v>44</v>
      </c>
      <c r="BK106" s="405">
        <f>ROUND(I106*H106,2)</f>
        <v>0</v>
      </c>
      <c r="BL106" s="386" t="s">
        <v>96</v>
      </c>
      <c r="BM106" s="386" t="s">
        <v>1346</v>
      </c>
    </row>
    <row r="107" spans="2:47" s="267" customFormat="1" ht="54">
      <c r="B107" s="268"/>
      <c r="D107" s="346" t="s">
        <v>190</v>
      </c>
      <c r="F107" s="366" t="s">
        <v>214</v>
      </c>
      <c r="L107" s="268"/>
      <c r="M107" s="419"/>
      <c r="N107" s="269"/>
      <c r="O107" s="269"/>
      <c r="P107" s="269"/>
      <c r="Q107" s="269"/>
      <c r="R107" s="269"/>
      <c r="S107" s="269"/>
      <c r="T107" s="420"/>
      <c r="AT107" s="386" t="s">
        <v>190</v>
      </c>
      <c r="AU107" s="386" t="s">
        <v>90</v>
      </c>
    </row>
    <row r="108" spans="2:51" s="344" customFormat="1" ht="13.5">
      <c r="B108" s="345"/>
      <c r="D108" s="346" t="s">
        <v>171</v>
      </c>
      <c r="E108" s="347" t="s">
        <v>5</v>
      </c>
      <c r="F108" s="348" t="s">
        <v>172</v>
      </c>
      <c r="H108" s="349" t="s">
        <v>5</v>
      </c>
      <c r="L108" s="345"/>
      <c r="M108" s="406"/>
      <c r="N108" s="407"/>
      <c r="O108" s="407"/>
      <c r="P108" s="407"/>
      <c r="Q108" s="407"/>
      <c r="R108" s="407"/>
      <c r="S108" s="407"/>
      <c r="T108" s="408"/>
      <c r="AT108" s="349" t="s">
        <v>171</v>
      </c>
      <c r="AU108" s="349" t="s">
        <v>90</v>
      </c>
      <c r="AV108" s="344" t="s">
        <v>44</v>
      </c>
      <c r="AW108" s="344" t="s">
        <v>42</v>
      </c>
      <c r="AX108" s="344" t="s">
        <v>82</v>
      </c>
      <c r="AY108" s="349" t="s">
        <v>163</v>
      </c>
    </row>
    <row r="109" spans="2:51" s="344" customFormat="1" ht="27">
      <c r="B109" s="345"/>
      <c r="D109" s="346" t="s">
        <v>171</v>
      </c>
      <c r="E109" s="347" t="s">
        <v>5</v>
      </c>
      <c r="F109" s="348" t="s">
        <v>215</v>
      </c>
      <c r="H109" s="349" t="s">
        <v>5</v>
      </c>
      <c r="L109" s="345"/>
      <c r="M109" s="406"/>
      <c r="N109" s="407"/>
      <c r="O109" s="407"/>
      <c r="P109" s="407"/>
      <c r="Q109" s="407"/>
      <c r="R109" s="407"/>
      <c r="S109" s="407"/>
      <c r="T109" s="408"/>
      <c r="AT109" s="349" t="s">
        <v>171</v>
      </c>
      <c r="AU109" s="349" t="s">
        <v>90</v>
      </c>
      <c r="AV109" s="344" t="s">
        <v>44</v>
      </c>
      <c r="AW109" s="344" t="s">
        <v>42</v>
      </c>
      <c r="AX109" s="344" t="s">
        <v>82</v>
      </c>
      <c r="AY109" s="349" t="s">
        <v>163</v>
      </c>
    </row>
    <row r="110" spans="2:51" s="344" customFormat="1" ht="13.5">
      <c r="B110" s="345"/>
      <c r="D110" s="346" t="s">
        <v>171</v>
      </c>
      <c r="E110" s="347" t="s">
        <v>5</v>
      </c>
      <c r="F110" s="348" t="s">
        <v>1347</v>
      </c>
      <c r="H110" s="349" t="s">
        <v>5</v>
      </c>
      <c r="L110" s="345"/>
      <c r="M110" s="406"/>
      <c r="N110" s="407"/>
      <c r="O110" s="407"/>
      <c r="P110" s="407"/>
      <c r="Q110" s="407"/>
      <c r="R110" s="407"/>
      <c r="S110" s="407"/>
      <c r="T110" s="408"/>
      <c r="AT110" s="349" t="s">
        <v>171</v>
      </c>
      <c r="AU110" s="349" t="s">
        <v>90</v>
      </c>
      <c r="AV110" s="344" t="s">
        <v>44</v>
      </c>
      <c r="AW110" s="344" t="s">
        <v>42</v>
      </c>
      <c r="AX110" s="344" t="s">
        <v>82</v>
      </c>
      <c r="AY110" s="349" t="s">
        <v>163</v>
      </c>
    </row>
    <row r="111" spans="2:51" s="350" customFormat="1" ht="13.5">
      <c r="B111" s="351"/>
      <c r="D111" s="346" t="s">
        <v>171</v>
      </c>
      <c r="E111" s="352" t="s">
        <v>5</v>
      </c>
      <c r="F111" s="353" t="s">
        <v>218</v>
      </c>
      <c r="H111" s="354">
        <v>4</v>
      </c>
      <c r="L111" s="351"/>
      <c r="M111" s="409"/>
      <c r="N111" s="410"/>
      <c r="O111" s="410"/>
      <c r="P111" s="410"/>
      <c r="Q111" s="410"/>
      <c r="R111" s="410"/>
      <c r="S111" s="410"/>
      <c r="T111" s="411"/>
      <c r="AT111" s="352" t="s">
        <v>171</v>
      </c>
      <c r="AU111" s="352" t="s">
        <v>90</v>
      </c>
      <c r="AV111" s="350" t="s">
        <v>90</v>
      </c>
      <c r="AW111" s="350" t="s">
        <v>42</v>
      </c>
      <c r="AX111" s="350" t="s">
        <v>82</v>
      </c>
      <c r="AY111" s="352" t="s">
        <v>163</v>
      </c>
    </row>
    <row r="112" spans="2:51" s="355" customFormat="1" ht="13.5">
      <c r="B112" s="356"/>
      <c r="D112" s="346" t="s">
        <v>171</v>
      </c>
      <c r="E112" s="357" t="s">
        <v>5</v>
      </c>
      <c r="F112" s="358" t="s">
        <v>653</v>
      </c>
      <c r="H112" s="359">
        <v>4</v>
      </c>
      <c r="L112" s="356"/>
      <c r="M112" s="412"/>
      <c r="N112" s="413"/>
      <c r="O112" s="413"/>
      <c r="P112" s="413"/>
      <c r="Q112" s="413"/>
      <c r="R112" s="413"/>
      <c r="S112" s="413"/>
      <c r="T112" s="414"/>
      <c r="AT112" s="357" t="s">
        <v>171</v>
      </c>
      <c r="AU112" s="357" t="s">
        <v>90</v>
      </c>
      <c r="AV112" s="355" t="s">
        <v>93</v>
      </c>
      <c r="AW112" s="355" t="s">
        <v>42</v>
      </c>
      <c r="AX112" s="355" t="s">
        <v>82</v>
      </c>
      <c r="AY112" s="357" t="s">
        <v>163</v>
      </c>
    </row>
    <row r="113" spans="2:51" s="360" customFormat="1" ht="13.5">
      <c r="B113" s="361"/>
      <c r="D113" s="362" t="s">
        <v>171</v>
      </c>
      <c r="E113" s="363" t="s">
        <v>5</v>
      </c>
      <c r="F113" s="364" t="s">
        <v>185</v>
      </c>
      <c r="H113" s="365">
        <v>4</v>
      </c>
      <c r="L113" s="361"/>
      <c r="M113" s="415"/>
      <c r="N113" s="416"/>
      <c r="O113" s="416"/>
      <c r="P113" s="416"/>
      <c r="Q113" s="416"/>
      <c r="R113" s="416"/>
      <c r="S113" s="416"/>
      <c r="T113" s="417"/>
      <c r="AT113" s="418" t="s">
        <v>171</v>
      </c>
      <c r="AU113" s="418" t="s">
        <v>90</v>
      </c>
      <c r="AV113" s="360" t="s">
        <v>96</v>
      </c>
      <c r="AW113" s="360" t="s">
        <v>42</v>
      </c>
      <c r="AX113" s="360" t="s">
        <v>44</v>
      </c>
      <c r="AY113" s="418" t="s">
        <v>163</v>
      </c>
    </row>
    <row r="114" spans="2:65" s="267" customFormat="1" ht="31.5" customHeight="1">
      <c r="B114" s="268"/>
      <c r="C114" s="338" t="s">
        <v>96</v>
      </c>
      <c r="D114" s="338" t="s">
        <v>165</v>
      </c>
      <c r="E114" s="339" t="s">
        <v>219</v>
      </c>
      <c r="F114" s="340" t="s">
        <v>220</v>
      </c>
      <c r="G114" s="341" t="s">
        <v>221</v>
      </c>
      <c r="H114" s="342">
        <v>10.78</v>
      </c>
      <c r="I114" s="107"/>
      <c r="J114" s="343">
        <f>ROUND(I114*H114,2)</f>
        <v>0</v>
      </c>
      <c r="K114" s="340" t="s">
        <v>169</v>
      </c>
      <c r="L114" s="268"/>
      <c r="M114" s="401" t="s">
        <v>5</v>
      </c>
      <c r="N114" s="402" t="s">
        <v>53</v>
      </c>
      <c r="O114" s="269"/>
      <c r="P114" s="403">
        <f>O114*H114</f>
        <v>0</v>
      </c>
      <c r="Q114" s="403">
        <v>0</v>
      </c>
      <c r="R114" s="403">
        <f>Q114*H114</f>
        <v>0</v>
      </c>
      <c r="S114" s="403">
        <v>0</v>
      </c>
      <c r="T114" s="404">
        <f>S114*H114</f>
        <v>0</v>
      </c>
      <c r="AR114" s="386" t="s">
        <v>96</v>
      </c>
      <c r="AT114" s="386" t="s">
        <v>165</v>
      </c>
      <c r="AU114" s="386" t="s">
        <v>90</v>
      </c>
      <c r="AY114" s="386" t="s">
        <v>163</v>
      </c>
      <c r="BE114" s="405">
        <f>IF(N114="základní",J114,0)</f>
        <v>0</v>
      </c>
      <c r="BF114" s="405">
        <f>IF(N114="snížená",J114,0)</f>
        <v>0</v>
      </c>
      <c r="BG114" s="405">
        <f>IF(N114="zákl. přenesená",J114,0)</f>
        <v>0</v>
      </c>
      <c r="BH114" s="405">
        <f>IF(N114="sníž. přenesená",J114,0)</f>
        <v>0</v>
      </c>
      <c r="BI114" s="405">
        <f>IF(N114="nulová",J114,0)</f>
        <v>0</v>
      </c>
      <c r="BJ114" s="386" t="s">
        <v>44</v>
      </c>
      <c r="BK114" s="405">
        <f>ROUND(I114*H114,2)</f>
        <v>0</v>
      </c>
      <c r="BL114" s="386" t="s">
        <v>96</v>
      </c>
      <c r="BM114" s="386" t="s">
        <v>1348</v>
      </c>
    </row>
    <row r="115" spans="2:47" s="267" customFormat="1" ht="54">
      <c r="B115" s="268"/>
      <c r="D115" s="346" t="s">
        <v>190</v>
      </c>
      <c r="F115" s="366" t="s">
        <v>214</v>
      </c>
      <c r="L115" s="268"/>
      <c r="M115" s="419"/>
      <c r="N115" s="269"/>
      <c r="O115" s="269"/>
      <c r="P115" s="269"/>
      <c r="Q115" s="269"/>
      <c r="R115" s="269"/>
      <c r="S115" s="269"/>
      <c r="T115" s="420"/>
      <c r="AT115" s="386" t="s">
        <v>190</v>
      </c>
      <c r="AU115" s="386" t="s">
        <v>90</v>
      </c>
    </row>
    <row r="116" spans="2:51" s="344" customFormat="1" ht="13.5">
      <c r="B116" s="345"/>
      <c r="D116" s="346" t="s">
        <v>171</v>
      </c>
      <c r="E116" s="347" t="s">
        <v>5</v>
      </c>
      <c r="F116" s="348" t="s">
        <v>172</v>
      </c>
      <c r="H116" s="349" t="s">
        <v>5</v>
      </c>
      <c r="L116" s="345"/>
      <c r="M116" s="406"/>
      <c r="N116" s="407"/>
      <c r="O116" s="407"/>
      <c r="P116" s="407"/>
      <c r="Q116" s="407"/>
      <c r="R116" s="407"/>
      <c r="S116" s="407"/>
      <c r="T116" s="408"/>
      <c r="AT116" s="349" t="s">
        <v>171</v>
      </c>
      <c r="AU116" s="349" t="s">
        <v>90</v>
      </c>
      <c r="AV116" s="344" t="s">
        <v>44</v>
      </c>
      <c r="AW116" s="344" t="s">
        <v>42</v>
      </c>
      <c r="AX116" s="344" t="s">
        <v>82</v>
      </c>
      <c r="AY116" s="349" t="s">
        <v>163</v>
      </c>
    </row>
    <row r="117" spans="2:51" s="344" customFormat="1" ht="13.5">
      <c r="B117" s="345"/>
      <c r="D117" s="346" t="s">
        <v>171</v>
      </c>
      <c r="E117" s="347" t="s">
        <v>5</v>
      </c>
      <c r="F117" s="348" t="s">
        <v>223</v>
      </c>
      <c r="H117" s="349" t="s">
        <v>5</v>
      </c>
      <c r="L117" s="345"/>
      <c r="M117" s="406"/>
      <c r="N117" s="407"/>
      <c r="O117" s="407"/>
      <c r="P117" s="407"/>
      <c r="Q117" s="407"/>
      <c r="R117" s="407"/>
      <c r="S117" s="407"/>
      <c r="T117" s="408"/>
      <c r="AT117" s="349" t="s">
        <v>171</v>
      </c>
      <c r="AU117" s="349" t="s">
        <v>90</v>
      </c>
      <c r="AV117" s="344" t="s">
        <v>44</v>
      </c>
      <c r="AW117" s="344" t="s">
        <v>42</v>
      </c>
      <c r="AX117" s="344" t="s">
        <v>82</v>
      </c>
      <c r="AY117" s="349" t="s">
        <v>163</v>
      </c>
    </row>
    <row r="118" spans="2:51" s="350" customFormat="1" ht="13.5">
      <c r="B118" s="351"/>
      <c r="D118" s="346" t="s">
        <v>171</v>
      </c>
      <c r="E118" s="352" t="s">
        <v>5</v>
      </c>
      <c r="F118" s="353" t="s">
        <v>1349</v>
      </c>
      <c r="H118" s="354">
        <v>10.78</v>
      </c>
      <c r="L118" s="351"/>
      <c r="M118" s="409"/>
      <c r="N118" s="410"/>
      <c r="O118" s="410"/>
      <c r="P118" s="410"/>
      <c r="Q118" s="410"/>
      <c r="R118" s="410"/>
      <c r="S118" s="410"/>
      <c r="T118" s="411"/>
      <c r="AT118" s="352" t="s">
        <v>171</v>
      </c>
      <c r="AU118" s="352" t="s">
        <v>90</v>
      </c>
      <c r="AV118" s="350" t="s">
        <v>90</v>
      </c>
      <c r="AW118" s="350" t="s">
        <v>42</v>
      </c>
      <c r="AX118" s="350" t="s">
        <v>82</v>
      </c>
      <c r="AY118" s="352" t="s">
        <v>163</v>
      </c>
    </row>
    <row r="119" spans="2:51" s="355" customFormat="1" ht="13.5">
      <c r="B119" s="356"/>
      <c r="D119" s="346" t="s">
        <v>171</v>
      </c>
      <c r="E119" s="357" t="s">
        <v>5</v>
      </c>
      <c r="F119" s="358" t="s">
        <v>653</v>
      </c>
      <c r="H119" s="359">
        <v>10.78</v>
      </c>
      <c r="L119" s="356"/>
      <c r="M119" s="412"/>
      <c r="N119" s="413"/>
      <c r="O119" s="413"/>
      <c r="P119" s="413"/>
      <c r="Q119" s="413"/>
      <c r="R119" s="413"/>
      <c r="S119" s="413"/>
      <c r="T119" s="414"/>
      <c r="AT119" s="357" t="s">
        <v>171</v>
      </c>
      <c r="AU119" s="357" t="s">
        <v>90</v>
      </c>
      <c r="AV119" s="355" t="s">
        <v>93</v>
      </c>
      <c r="AW119" s="355" t="s">
        <v>42</v>
      </c>
      <c r="AX119" s="355" t="s">
        <v>82</v>
      </c>
      <c r="AY119" s="357" t="s">
        <v>163</v>
      </c>
    </row>
    <row r="120" spans="2:51" s="360" customFormat="1" ht="13.5">
      <c r="B120" s="361"/>
      <c r="D120" s="362" t="s">
        <v>171</v>
      </c>
      <c r="E120" s="363" t="s">
        <v>5</v>
      </c>
      <c r="F120" s="364" t="s">
        <v>185</v>
      </c>
      <c r="H120" s="365">
        <v>10.78</v>
      </c>
      <c r="L120" s="361"/>
      <c r="M120" s="415"/>
      <c r="N120" s="416"/>
      <c r="O120" s="416"/>
      <c r="P120" s="416"/>
      <c r="Q120" s="416"/>
      <c r="R120" s="416"/>
      <c r="S120" s="416"/>
      <c r="T120" s="417"/>
      <c r="AT120" s="418" t="s">
        <v>171</v>
      </c>
      <c r="AU120" s="418" t="s">
        <v>90</v>
      </c>
      <c r="AV120" s="360" t="s">
        <v>96</v>
      </c>
      <c r="AW120" s="360" t="s">
        <v>42</v>
      </c>
      <c r="AX120" s="360" t="s">
        <v>44</v>
      </c>
      <c r="AY120" s="418" t="s">
        <v>163</v>
      </c>
    </row>
    <row r="121" spans="2:65" s="267" customFormat="1" ht="22.5" customHeight="1">
      <c r="B121" s="268"/>
      <c r="C121" s="338" t="s">
        <v>99</v>
      </c>
      <c r="D121" s="338" t="s">
        <v>165</v>
      </c>
      <c r="E121" s="339" t="s">
        <v>242</v>
      </c>
      <c r="F121" s="340" t="s">
        <v>243</v>
      </c>
      <c r="G121" s="341" t="s">
        <v>221</v>
      </c>
      <c r="H121" s="342">
        <v>10.08</v>
      </c>
      <c r="I121" s="107"/>
      <c r="J121" s="343">
        <f>ROUND(I121*H121,2)</f>
        <v>0</v>
      </c>
      <c r="K121" s="340" t="s">
        <v>169</v>
      </c>
      <c r="L121" s="268"/>
      <c r="M121" s="401" t="s">
        <v>5</v>
      </c>
      <c r="N121" s="402" t="s">
        <v>53</v>
      </c>
      <c r="O121" s="269"/>
      <c r="P121" s="403">
        <f>O121*H121</f>
        <v>0</v>
      </c>
      <c r="Q121" s="403">
        <v>0.0015</v>
      </c>
      <c r="R121" s="403">
        <f>Q121*H121</f>
        <v>0.01512</v>
      </c>
      <c r="S121" s="403">
        <v>0</v>
      </c>
      <c r="T121" s="404">
        <f>S121*H121</f>
        <v>0</v>
      </c>
      <c r="AR121" s="386" t="s">
        <v>96</v>
      </c>
      <c r="AT121" s="386" t="s">
        <v>165</v>
      </c>
      <c r="AU121" s="386" t="s">
        <v>90</v>
      </c>
      <c r="AY121" s="386" t="s">
        <v>163</v>
      </c>
      <c r="BE121" s="405">
        <f>IF(N121="základní",J121,0)</f>
        <v>0</v>
      </c>
      <c r="BF121" s="405">
        <f>IF(N121="snížená",J121,0)</f>
        <v>0</v>
      </c>
      <c r="BG121" s="405">
        <f>IF(N121="zákl. přenesená",J121,0)</f>
        <v>0</v>
      </c>
      <c r="BH121" s="405">
        <f>IF(N121="sníž. přenesená",J121,0)</f>
        <v>0</v>
      </c>
      <c r="BI121" s="405">
        <f>IF(N121="nulová",J121,0)</f>
        <v>0</v>
      </c>
      <c r="BJ121" s="386" t="s">
        <v>44</v>
      </c>
      <c r="BK121" s="405">
        <f>ROUND(I121*H121,2)</f>
        <v>0</v>
      </c>
      <c r="BL121" s="386" t="s">
        <v>96</v>
      </c>
      <c r="BM121" s="386" t="s">
        <v>1350</v>
      </c>
    </row>
    <row r="122" spans="2:47" s="267" customFormat="1" ht="54">
      <c r="B122" s="268"/>
      <c r="D122" s="346" t="s">
        <v>190</v>
      </c>
      <c r="F122" s="366" t="s">
        <v>245</v>
      </c>
      <c r="L122" s="268"/>
      <c r="M122" s="419"/>
      <c r="N122" s="269"/>
      <c r="O122" s="269"/>
      <c r="P122" s="269"/>
      <c r="Q122" s="269"/>
      <c r="R122" s="269"/>
      <c r="S122" s="269"/>
      <c r="T122" s="420"/>
      <c r="AT122" s="386" t="s">
        <v>190</v>
      </c>
      <c r="AU122" s="386" t="s">
        <v>90</v>
      </c>
    </row>
    <row r="123" spans="2:51" s="344" customFormat="1" ht="13.5">
      <c r="B123" s="345"/>
      <c r="D123" s="346" t="s">
        <v>171</v>
      </c>
      <c r="E123" s="347" t="s">
        <v>5</v>
      </c>
      <c r="F123" s="348" t="s">
        <v>172</v>
      </c>
      <c r="H123" s="349" t="s">
        <v>5</v>
      </c>
      <c r="L123" s="345"/>
      <c r="M123" s="406"/>
      <c r="N123" s="407"/>
      <c r="O123" s="407"/>
      <c r="P123" s="407"/>
      <c r="Q123" s="407"/>
      <c r="R123" s="407"/>
      <c r="S123" s="407"/>
      <c r="T123" s="408"/>
      <c r="AT123" s="349" t="s">
        <v>171</v>
      </c>
      <c r="AU123" s="349" t="s">
        <v>90</v>
      </c>
      <c r="AV123" s="344" t="s">
        <v>44</v>
      </c>
      <c r="AW123" s="344" t="s">
        <v>42</v>
      </c>
      <c r="AX123" s="344" t="s">
        <v>82</v>
      </c>
      <c r="AY123" s="349" t="s">
        <v>163</v>
      </c>
    </row>
    <row r="124" spans="2:51" s="344" customFormat="1" ht="13.5">
      <c r="B124" s="345"/>
      <c r="D124" s="346" t="s">
        <v>171</v>
      </c>
      <c r="E124" s="347" t="s">
        <v>5</v>
      </c>
      <c r="F124" s="348" t="s">
        <v>246</v>
      </c>
      <c r="H124" s="349" t="s">
        <v>5</v>
      </c>
      <c r="L124" s="345"/>
      <c r="M124" s="406"/>
      <c r="N124" s="407"/>
      <c r="O124" s="407"/>
      <c r="P124" s="407"/>
      <c r="Q124" s="407"/>
      <c r="R124" s="407"/>
      <c r="S124" s="407"/>
      <c r="T124" s="408"/>
      <c r="AT124" s="349" t="s">
        <v>171</v>
      </c>
      <c r="AU124" s="349" t="s">
        <v>90</v>
      </c>
      <c r="AV124" s="344" t="s">
        <v>44</v>
      </c>
      <c r="AW124" s="344" t="s">
        <v>42</v>
      </c>
      <c r="AX124" s="344" t="s">
        <v>82</v>
      </c>
      <c r="AY124" s="349" t="s">
        <v>163</v>
      </c>
    </row>
    <row r="125" spans="2:51" s="350" customFormat="1" ht="13.5">
      <c r="B125" s="351"/>
      <c r="D125" s="346" t="s">
        <v>171</v>
      </c>
      <c r="E125" s="352" t="s">
        <v>5</v>
      </c>
      <c r="F125" s="353" t="s">
        <v>1351</v>
      </c>
      <c r="H125" s="354">
        <v>10.08</v>
      </c>
      <c r="L125" s="351"/>
      <c r="M125" s="409"/>
      <c r="N125" s="410"/>
      <c r="O125" s="410"/>
      <c r="P125" s="410"/>
      <c r="Q125" s="410"/>
      <c r="R125" s="410"/>
      <c r="S125" s="410"/>
      <c r="T125" s="411"/>
      <c r="AT125" s="352" t="s">
        <v>171</v>
      </c>
      <c r="AU125" s="352" t="s">
        <v>90</v>
      </c>
      <c r="AV125" s="350" t="s">
        <v>90</v>
      </c>
      <c r="AW125" s="350" t="s">
        <v>42</v>
      </c>
      <c r="AX125" s="350" t="s">
        <v>82</v>
      </c>
      <c r="AY125" s="352" t="s">
        <v>163</v>
      </c>
    </row>
    <row r="126" spans="2:51" s="355" customFormat="1" ht="13.5">
      <c r="B126" s="356"/>
      <c r="D126" s="346" t="s">
        <v>171</v>
      </c>
      <c r="E126" s="357" t="s">
        <v>5</v>
      </c>
      <c r="F126" s="358" t="s">
        <v>653</v>
      </c>
      <c r="H126" s="359">
        <v>10.08</v>
      </c>
      <c r="L126" s="356"/>
      <c r="M126" s="412"/>
      <c r="N126" s="413"/>
      <c r="O126" s="413"/>
      <c r="P126" s="413"/>
      <c r="Q126" s="413"/>
      <c r="R126" s="413"/>
      <c r="S126" s="413"/>
      <c r="T126" s="414"/>
      <c r="AT126" s="357" t="s">
        <v>171</v>
      </c>
      <c r="AU126" s="357" t="s">
        <v>90</v>
      </c>
      <c r="AV126" s="355" t="s">
        <v>93</v>
      </c>
      <c r="AW126" s="355" t="s">
        <v>42</v>
      </c>
      <c r="AX126" s="355" t="s">
        <v>82</v>
      </c>
      <c r="AY126" s="357" t="s">
        <v>163</v>
      </c>
    </row>
    <row r="127" spans="2:51" s="360" customFormat="1" ht="13.5">
      <c r="B127" s="361"/>
      <c r="D127" s="362" t="s">
        <v>171</v>
      </c>
      <c r="E127" s="363" t="s">
        <v>5</v>
      </c>
      <c r="F127" s="364" t="s">
        <v>185</v>
      </c>
      <c r="H127" s="365">
        <v>10.08</v>
      </c>
      <c r="L127" s="361"/>
      <c r="M127" s="415"/>
      <c r="N127" s="416"/>
      <c r="O127" s="416"/>
      <c r="P127" s="416"/>
      <c r="Q127" s="416"/>
      <c r="R127" s="416"/>
      <c r="S127" s="416"/>
      <c r="T127" s="417"/>
      <c r="AT127" s="418" t="s">
        <v>171</v>
      </c>
      <c r="AU127" s="418" t="s">
        <v>90</v>
      </c>
      <c r="AV127" s="360" t="s">
        <v>96</v>
      </c>
      <c r="AW127" s="360" t="s">
        <v>42</v>
      </c>
      <c r="AX127" s="360" t="s">
        <v>44</v>
      </c>
      <c r="AY127" s="418" t="s">
        <v>163</v>
      </c>
    </row>
    <row r="128" spans="2:65" s="267" customFormat="1" ht="31.5" customHeight="1">
      <c r="B128" s="268"/>
      <c r="C128" s="338" t="s">
        <v>102</v>
      </c>
      <c r="D128" s="338" t="s">
        <v>165</v>
      </c>
      <c r="E128" s="339" t="s">
        <v>247</v>
      </c>
      <c r="F128" s="340" t="s">
        <v>248</v>
      </c>
      <c r="G128" s="341" t="s">
        <v>168</v>
      </c>
      <c r="H128" s="342">
        <v>1</v>
      </c>
      <c r="I128" s="107"/>
      <c r="J128" s="343">
        <f>ROUND(I128*H128,2)</f>
        <v>0</v>
      </c>
      <c r="K128" s="340" t="s">
        <v>169</v>
      </c>
      <c r="L128" s="268"/>
      <c r="M128" s="401" t="s">
        <v>5</v>
      </c>
      <c r="N128" s="402" t="s">
        <v>53</v>
      </c>
      <c r="O128" s="269"/>
      <c r="P128" s="403">
        <f>O128*H128</f>
        <v>0</v>
      </c>
      <c r="Q128" s="403">
        <v>0.4417</v>
      </c>
      <c r="R128" s="403">
        <f>Q128*H128</f>
        <v>0.4417</v>
      </c>
      <c r="S128" s="403">
        <v>0</v>
      </c>
      <c r="T128" s="404">
        <f>S128*H128</f>
        <v>0</v>
      </c>
      <c r="AR128" s="386" t="s">
        <v>96</v>
      </c>
      <c r="AT128" s="386" t="s">
        <v>165</v>
      </c>
      <c r="AU128" s="386" t="s">
        <v>90</v>
      </c>
      <c r="AY128" s="386" t="s">
        <v>163</v>
      </c>
      <c r="BE128" s="405">
        <f>IF(N128="základní",J128,0)</f>
        <v>0</v>
      </c>
      <c r="BF128" s="405">
        <f>IF(N128="snížená",J128,0)</f>
        <v>0</v>
      </c>
      <c r="BG128" s="405">
        <f>IF(N128="zákl. přenesená",J128,0)</f>
        <v>0</v>
      </c>
      <c r="BH128" s="405">
        <f>IF(N128="sníž. přenesená",J128,0)</f>
        <v>0</v>
      </c>
      <c r="BI128" s="405">
        <f>IF(N128="nulová",J128,0)</f>
        <v>0</v>
      </c>
      <c r="BJ128" s="386" t="s">
        <v>44</v>
      </c>
      <c r="BK128" s="405">
        <f>ROUND(I128*H128,2)</f>
        <v>0</v>
      </c>
      <c r="BL128" s="386" t="s">
        <v>96</v>
      </c>
      <c r="BM128" s="386" t="s">
        <v>1352</v>
      </c>
    </row>
    <row r="129" spans="2:47" s="267" customFormat="1" ht="108">
      <c r="B129" s="268"/>
      <c r="D129" s="346" t="s">
        <v>190</v>
      </c>
      <c r="F129" s="366" t="s">
        <v>250</v>
      </c>
      <c r="L129" s="268"/>
      <c r="M129" s="419"/>
      <c r="N129" s="269"/>
      <c r="O129" s="269"/>
      <c r="P129" s="269"/>
      <c r="Q129" s="269"/>
      <c r="R129" s="269"/>
      <c r="S129" s="269"/>
      <c r="T129" s="420"/>
      <c r="AT129" s="386" t="s">
        <v>190</v>
      </c>
      <c r="AU129" s="386" t="s">
        <v>90</v>
      </c>
    </row>
    <row r="130" spans="2:51" s="344" customFormat="1" ht="13.5">
      <c r="B130" s="345"/>
      <c r="D130" s="346" t="s">
        <v>171</v>
      </c>
      <c r="E130" s="347" t="s">
        <v>5</v>
      </c>
      <c r="F130" s="348" t="s">
        <v>172</v>
      </c>
      <c r="H130" s="349" t="s">
        <v>5</v>
      </c>
      <c r="L130" s="345"/>
      <c r="M130" s="406"/>
      <c r="N130" s="407"/>
      <c r="O130" s="407"/>
      <c r="P130" s="407"/>
      <c r="Q130" s="407"/>
      <c r="R130" s="407"/>
      <c r="S130" s="407"/>
      <c r="T130" s="408"/>
      <c r="AT130" s="349" t="s">
        <v>171</v>
      </c>
      <c r="AU130" s="349" t="s">
        <v>90</v>
      </c>
      <c r="AV130" s="344" t="s">
        <v>44</v>
      </c>
      <c r="AW130" s="344" t="s">
        <v>42</v>
      </c>
      <c r="AX130" s="344" t="s">
        <v>82</v>
      </c>
      <c r="AY130" s="349" t="s">
        <v>163</v>
      </c>
    </row>
    <row r="131" spans="2:51" s="344" customFormat="1" ht="13.5">
      <c r="B131" s="345"/>
      <c r="D131" s="346" t="s">
        <v>171</v>
      </c>
      <c r="E131" s="347" t="s">
        <v>5</v>
      </c>
      <c r="F131" s="348" t="s">
        <v>310</v>
      </c>
      <c r="H131" s="349" t="s">
        <v>5</v>
      </c>
      <c r="L131" s="345"/>
      <c r="M131" s="406"/>
      <c r="N131" s="407"/>
      <c r="O131" s="407"/>
      <c r="P131" s="407"/>
      <c r="Q131" s="407"/>
      <c r="R131" s="407"/>
      <c r="S131" s="407"/>
      <c r="T131" s="408"/>
      <c r="AT131" s="349" t="s">
        <v>171</v>
      </c>
      <c r="AU131" s="349" t="s">
        <v>90</v>
      </c>
      <c r="AV131" s="344" t="s">
        <v>44</v>
      </c>
      <c r="AW131" s="344" t="s">
        <v>42</v>
      </c>
      <c r="AX131" s="344" t="s">
        <v>82</v>
      </c>
      <c r="AY131" s="349" t="s">
        <v>163</v>
      </c>
    </row>
    <row r="132" spans="2:51" s="350" customFormat="1" ht="13.5">
      <c r="B132" s="351"/>
      <c r="D132" s="346" t="s">
        <v>171</v>
      </c>
      <c r="E132" s="352" t="s">
        <v>5</v>
      </c>
      <c r="F132" s="353" t="s">
        <v>1353</v>
      </c>
      <c r="H132" s="354">
        <v>1</v>
      </c>
      <c r="L132" s="351"/>
      <c r="M132" s="409"/>
      <c r="N132" s="410"/>
      <c r="O132" s="410"/>
      <c r="P132" s="410"/>
      <c r="Q132" s="410"/>
      <c r="R132" s="410"/>
      <c r="S132" s="410"/>
      <c r="T132" s="411"/>
      <c r="AT132" s="352" t="s">
        <v>171</v>
      </c>
      <c r="AU132" s="352" t="s">
        <v>90</v>
      </c>
      <c r="AV132" s="350" t="s">
        <v>90</v>
      </c>
      <c r="AW132" s="350" t="s">
        <v>42</v>
      </c>
      <c r="AX132" s="350" t="s">
        <v>82</v>
      </c>
      <c r="AY132" s="352" t="s">
        <v>163</v>
      </c>
    </row>
    <row r="133" spans="2:51" s="355" customFormat="1" ht="13.5">
      <c r="B133" s="356"/>
      <c r="D133" s="346" t="s">
        <v>171</v>
      </c>
      <c r="E133" s="357" t="s">
        <v>5</v>
      </c>
      <c r="F133" s="358" t="s">
        <v>653</v>
      </c>
      <c r="H133" s="359">
        <v>1</v>
      </c>
      <c r="L133" s="356"/>
      <c r="M133" s="412"/>
      <c r="N133" s="413"/>
      <c r="O133" s="413"/>
      <c r="P133" s="413"/>
      <c r="Q133" s="413"/>
      <c r="R133" s="413"/>
      <c r="S133" s="413"/>
      <c r="T133" s="414"/>
      <c r="AT133" s="357" t="s">
        <v>171</v>
      </c>
      <c r="AU133" s="357" t="s">
        <v>90</v>
      </c>
      <c r="AV133" s="355" t="s">
        <v>93</v>
      </c>
      <c r="AW133" s="355" t="s">
        <v>42</v>
      </c>
      <c r="AX133" s="355" t="s">
        <v>82</v>
      </c>
      <c r="AY133" s="357" t="s">
        <v>163</v>
      </c>
    </row>
    <row r="134" spans="2:51" s="360" customFormat="1" ht="13.5">
      <c r="B134" s="361"/>
      <c r="D134" s="362" t="s">
        <v>171</v>
      </c>
      <c r="E134" s="363" t="s">
        <v>5</v>
      </c>
      <c r="F134" s="364" t="s">
        <v>185</v>
      </c>
      <c r="H134" s="365">
        <v>1</v>
      </c>
      <c r="L134" s="361"/>
      <c r="M134" s="415"/>
      <c r="N134" s="416"/>
      <c r="O134" s="416"/>
      <c r="P134" s="416"/>
      <c r="Q134" s="416"/>
      <c r="R134" s="416"/>
      <c r="S134" s="416"/>
      <c r="T134" s="417"/>
      <c r="AT134" s="418" t="s">
        <v>171</v>
      </c>
      <c r="AU134" s="418" t="s">
        <v>90</v>
      </c>
      <c r="AV134" s="360" t="s">
        <v>96</v>
      </c>
      <c r="AW134" s="360" t="s">
        <v>42</v>
      </c>
      <c r="AX134" s="360" t="s">
        <v>44</v>
      </c>
      <c r="AY134" s="418" t="s">
        <v>163</v>
      </c>
    </row>
    <row r="135" spans="2:65" s="267" customFormat="1" ht="22.5" customHeight="1">
      <c r="B135" s="268"/>
      <c r="C135" s="367" t="s">
        <v>105</v>
      </c>
      <c r="D135" s="367" t="s">
        <v>256</v>
      </c>
      <c r="E135" s="368" t="s">
        <v>263</v>
      </c>
      <c r="F135" s="369" t="s">
        <v>264</v>
      </c>
      <c r="G135" s="370" t="s">
        <v>168</v>
      </c>
      <c r="H135" s="371">
        <v>1</v>
      </c>
      <c r="I135" s="137"/>
      <c r="J135" s="372">
        <f>ROUND(I135*H135,2)</f>
        <v>0</v>
      </c>
      <c r="K135" s="369" t="s">
        <v>169</v>
      </c>
      <c r="L135" s="421"/>
      <c r="M135" s="422" t="s">
        <v>5</v>
      </c>
      <c r="N135" s="423" t="s">
        <v>53</v>
      </c>
      <c r="O135" s="269"/>
      <c r="P135" s="403">
        <f>O135*H135</f>
        <v>0</v>
      </c>
      <c r="Q135" s="403">
        <v>0.025</v>
      </c>
      <c r="R135" s="403">
        <f>Q135*H135</f>
        <v>0.025</v>
      </c>
      <c r="S135" s="403">
        <v>0</v>
      </c>
      <c r="T135" s="404">
        <f>S135*H135</f>
        <v>0</v>
      </c>
      <c r="AR135" s="386" t="s">
        <v>108</v>
      </c>
      <c r="AT135" s="386" t="s">
        <v>256</v>
      </c>
      <c r="AU135" s="386" t="s">
        <v>90</v>
      </c>
      <c r="AY135" s="386" t="s">
        <v>163</v>
      </c>
      <c r="BE135" s="405">
        <f>IF(N135="základní",J135,0)</f>
        <v>0</v>
      </c>
      <c r="BF135" s="405">
        <f>IF(N135="snížená",J135,0)</f>
        <v>0</v>
      </c>
      <c r="BG135" s="405">
        <f>IF(N135="zákl. přenesená",J135,0)</f>
        <v>0</v>
      </c>
      <c r="BH135" s="405">
        <f>IF(N135="sníž. přenesená",J135,0)</f>
        <v>0</v>
      </c>
      <c r="BI135" s="405">
        <f>IF(N135="nulová",J135,0)</f>
        <v>0</v>
      </c>
      <c r="BJ135" s="386" t="s">
        <v>44</v>
      </c>
      <c r="BK135" s="405">
        <f>ROUND(I135*H135,2)</f>
        <v>0</v>
      </c>
      <c r="BL135" s="386" t="s">
        <v>96</v>
      </c>
      <c r="BM135" s="386" t="s">
        <v>1354</v>
      </c>
    </row>
    <row r="136" spans="2:63" s="330" customFormat="1" ht="29.85" customHeight="1">
      <c r="B136" s="331"/>
      <c r="D136" s="335" t="s">
        <v>81</v>
      </c>
      <c r="E136" s="336" t="s">
        <v>111</v>
      </c>
      <c r="F136" s="336" t="s">
        <v>282</v>
      </c>
      <c r="J136" s="337">
        <f>BK136</f>
        <v>0</v>
      </c>
      <c r="L136" s="331"/>
      <c r="M136" s="395"/>
      <c r="N136" s="396"/>
      <c r="O136" s="396"/>
      <c r="P136" s="397">
        <f>SUM(P137:P169)</f>
        <v>0</v>
      </c>
      <c r="Q136" s="396"/>
      <c r="R136" s="397">
        <f>SUM(R137:R169)</f>
        <v>8.787000000000001E-05</v>
      </c>
      <c r="S136" s="396"/>
      <c r="T136" s="398">
        <f>SUM(T137:T169)</f>
        <v>0.17810099999999998</v>
      </c>
      <c r="AR136" s="332" t="s">
        <v>44</v>
      </c>
      <c r="AT136" s="399" t="s">
        <v>81</v>
      </c>
      <c r="AU136" s="399" t="s">
        <v>44</v>
      </c>
      <c r="AY136" s="332" t="s">
        <v>163</v>
      </c>
      <c r="BK136" s="400">
        <f>SUM(BK137:BK169)</f>
        <v>0</v>
      </c>
    </row>
    <row r="137" spans="2:65" s="267" customFormat="1" ht="31.5" customHeight="1">
      <c r="B137" s="268"/>
      <c r="C137" s="338" t="s">
        <v>108</v>
      </c>
      <c r="D137" s="338" t="s">
        <v>165</v>
      </c>
      <c r="E137" s="339" t="s">
        <v>284</v>
      </c>
      <c r="F137" s="340" t="s">
        <v>285</v>
      </c>
      <c r="G137" s="341" t="s">
        <v>188</v>
      </c>
      <c r="H137" s="342">
        <v>2.167</v>
      </c>
      <c r="I137" s="107"/>
      <c r="J137" s="343">
        <f>ROUND(I137*H137,2)</f>
        <v>0</v>
      </c>
      <c r="K137" s="340" t="s">
        <v>169</v>
      </c>
      <c r="L137" s="268"/>
      <c r="M137" s="401" t="s">
        <v>5</v>
      </c>
      <c r="N137" s="402" t="s">
        <v>53</v>
      </c>
      <c r="O137" s="269"/>
      <c r="P137" s="403">
        <f>O137*H137</f>
        <v>0</v>
      </c>
      <c r="Q137" s="403">
        <v>1E-05</v>
      </c>
      <c r="R137" s="403">
        <f>Q137*H137</f>
        <v>2.167E-05</v>
      </c>
      <c r="S137" s="403">
        <v>0</v>
      </c>
      <c r="T137" s="404">
        <f>S137*H137</f>
        <v>0</v>
      </c>
      <c r="AR137" s="386" t="s">
        <v>96</v>
      </c>
      <c r="AT137" s="386" t="s">
        <v>165</v>
      </c>
      <c r="AU137" s="386" t="s">
        <v>90</v>
      </c>
      <c r="AY137" s="386" t="s">
        <v>163</v>
      </c>
      <c r="BE137" s="405">
        <f>IF(N137="základní",J137,0)</f>
        <v>0</v>
      </c>
      <c r="BF137" s="405">
        <f>IF(N137="snížená",J137,0)</f>
        <v>0</v>
      </c>
      <c r="BG137" s="405">
        <f>IF(N137="zákl. přenesená",J137,0)</f>
        <v>0</v>
      </c>
      <c r="BH137" s="405">
        <f>IF(N137="sníž. přenesená",J137,0)</f>
        <v>0</v>
      </c>
      <c r="BI137" s="405">
        <f>IF(N137="nulová",J137,0)</f>
        <v>0</v>
      </c>
      <c r="BJ137" s="386" t="s">
        <v>44</v>
      </c>
      <c r="BK137" s="405">
        <f>ROUND(I137*H137,2)</f>
        <v>0</v>
      </c>
      <c r="BL137" s="386" t="s">
        <v>96</v>
      </c>
      <c r="BM137" s="386" t="s">
        <v>1355</v>
      </c>
    </row>
    <row r="138" spans="2:47" s="267" customFormat="1" ht="175.5">
      <c r="B138" s="268"/>
      <c r="D138" s="346" t="s">
        <v>190</v>
      </c>
      <c r="F138" s="366" t="s">
        <v>287</v>
      </c>
      <c r="L138" s="268"/>
      <c r="M138" s="419"/>
      <c r="N138" s="269"/>
      <c r="O138" s="269"/>
      <c r="P138" s="269"/>
      <c r="Q138" s="269"/>
      <c r="R138" s="269"/>
      <c r="S138" s="269"/>
      <c r="T138" s="420"/>
      <c r="AT138" s="386" t="s">
        <v>190</v>
      </c>
      <c r="AU138" s="386" t="s">
        <v>90</v>
      </c>
    </row>
    <row r="139" spans="2:51" s="344" customFormat="1" ht="13.5">
      <c r="B139" s="345"/>
      <c r="D139" s="346" t="s">
        <v>171</v>
      </c>
      <c r="E139" s="347" t="s">
        <v>5</v>
      </c>
      <c r="F139" s="348" t="s">
        <v>172</v>
      </c>
      <c r="H139" s="349" t="s">
        <v>5</v>
      </c>
      <c r="L139" s="345"/>
      <c r="M139" s="406"/>
      <c r="N139" s="407"/>
      <c r="O139" s="407"/>
      <c r="P139" s="407"/>
      <c r="Q139" s="407"/>
      <c r="R139" s="407"/>
      <c r="S139" s="407"/>
      <c r="T139" s="408"/>
      <c r="AT139" s="349" t="s">
        <v>171</v>
      </c>
      <c r="AU139" s="349" t="s">
        <v>90</v>
      </c>
      <c r="AV139" s="344" t="s">
        <v>44</v>
      </c>
      <c r="AW139" s="344" t="s">
        <v>42</v>
      </c>
      <c r="AX139" s="344" t="s">
        <v>82</v>
      </c>
      <c r="AY139" s="349" t="s">
        <v>163</v>
      </c>
    </row>
    <row r="140" spans="2:51" s="350" customFormat="1" ht="13.5">
      <c r="B140" s="351"/>
      <c r="D140" s="346" t="s">
        <v>171</v>
      </c>
      <c r="E140" s="352" t="s">
        <v>5</v>
      </c>
      <c r="F140" s="353" t="s">
        <v>1356</v>
      </c>
      <c r="H140" s="354">
        <v>2.167</v>
      </c>
      <c r="L140" s="351"/>
      <c r="M140" s="409"/>
      <c r="N140" s="410"/>
      <c r="O140" s="410"/>
      <c r="P140" s="410"/>
      <c r="Q140" s="410"/>
      <c r="R140" s="410"/>
      <c r="S140" s="410"/>
      <c r="T140" s="411"/>
      <c r="AT140" s="352" t="s">
        <v>171</v>
      </c>
      <c r="AU140" s="352" t="s">
        <v>90</v>
      </c>
      <c r="AV140" s="350" t="s">
        <v>90</v>
      </c>
      <c r="AW140" s="350" t="s">
        <v>42</v>
      </c>
      <c r="AX140" s="350" t="s">
        <v>82</v>
      </c>
      <c r="AY140" s="352" t="s">
        <v>163</v>
      </c>
    </row>
    <row r="141" spans="2:51" s="355" customFormat="1" ht="13.5">
      <c r="B141" s="356"/>
      <c r="D141" s="346" t="s">
        <v>171</v>
      </c>
      <c r="E141" s="357" t="s">
        <v>5</v>
      </c>
      <c r="F141" s="358" t="s">
        <v>653</v>
      </c>
      <c r="H141" s="359">
        <v>2.167</v>
      </c>
      <c r="L141" s="356"/>
      <c r="M141" s="412"/>
      <c r="N141" s="413"/>
      <c r="O141" s="413"/>
      <c r="P141" s="413"/>
      <c r="Q141" s="413"/>
      <c r="R141" s="413"/>
      <c r="S141" s="413"/>
      <c r="T141" s="414"/>
      <c r="AT141" s="357" t="s">
        <v>171</v>
      </c>
      <c r="AU141" s="357" t="s">
        <v>90</v>
      </c>
      <c r="AV141" s="355" t="s">
        <v>93</v>
      </c>
      <c r="AW141" s="355" t="s">
        <v>42</v>
      </c>
      <c r="AX141" s="355" t="s">
        <v>82</v>
      </c>
      <c r="AY141" s="357" t="s">
        <v>163</v>
      </c>
    </row>
    <row r="142" spans="2:51" s="360" customFormat="1" ht="13.5">
      <c r="B142" s="361"/>
      <c r="D142" s="362" t="s">
        <v>171</v>
      </c>
      <c r="E142" s="363" t="s">
        <v>5</v>
      </c>
      <c r="F142" s="364" t="s">
        <v>185</v>
      </c>
      <c r="H142" s="365">
        <v>2.167</v>
      </c>
      <c r="L142" s="361"/>
      <c r="M142" s="415"/>
      <c r="N142" s="416"/>
      <c r="O142" s="416"/>
      <c r="P142" s="416"/>
      <c r="Q142" s="416"/>
      <c r="R142" s="416"/>
      <c r="S142" s="416"/>
      <c r="T142" s="417"/>
      <c r="AT142" s="418" t="s">
        <v>171</v>
      </c>
      <c r="AU142" s="418" t="s">
        <v>90</v>
      </c>
      <c r="AV142" s="360" t="s">
        <v>96</v>
      </c>
      <c r="AW142" s="360" t="s">
        <v>42</v>
      </c>
      <c r="AX142" s="360" t="s">
        <v>44</v>
      </c>
      <c r="AY142" s="418" t="s">
        <v>163</v>
      </c>
    </row>
    <row r="143" spans="2:65" s="267" customFormat="1" ht="22.5" customHeight="1">
      <c r="B143" s="268"/>
      <c r="C143" s="338" t="s">
        <v>111</v>
      </c>
      <c r="D143" s="338" t="s">
        <v>165</v>
      </c>
      <c r="E143" s="339" t="s">
        <v>307</v>
      </c>
      <c r="F143" s="340" t="s">
        <v>308</v>
      </c>
      <c r="G143" s="341" t="s">
        <v>188</v>
      </c>
      <c r="H143" s="342">
        <v>1.31</v>
      </c>
      <c r="I143" s="107"/>
      <c r="J143" s="343">
        <f>ROUND(I143*H143,2)</f>
        <v>0</v>
      </c>
      <c r="K143" s="340" t="s">
        <v>169</v>
      </c>
      <c r="L143" s="268"/>
      <c r="M143" s="401" t="s">
        <v>5</v>
      </c>
      <c r="N143" s="402" t="s">
        <v>53</v>
      </c>
      <c r="O143" s="269"/>
      <c r="P143" s="403">
        <f>O143*H143</f>
        <v>0</v>
      </c>
      <c r="Q143" s="403">
        <v>2E-05</v>
      </c>
      <c r="R143" s="403">
        <f>Q143*H143</f>
        <v>2.6200000000000003E-05</v>
      </c>
      <c r="S143" s="403">
        <v>0</v>
      </c>
      <c r="T143" s="404">
        <f>S143*H143</f>
        <v>0</v>
      </c>
      <c r="AR143" s="386" t="s">
        <v>96</v>
      </c>
      <c r="AT143" s="386" t="s">
        <v>165</v>
      </c>
      <c r="AU143" s="386" t="s">
        <v>90</v>
      </c>
      <c r="AY143" s="386" t="s">
        <v>163</v>
      </c>
      <c r="BE143" s="405">
        <f>IF(N143="základní",J143,0)</f>
        <v>0</v>
      </c>
      <c r="BF143" s="405">
        <f>IF(N143="snížená",J143,0)</f>
        <v>0</v>
      </c>
      <c r="BG143" s="405">
        <f>IF(N143="zákl. přenesená",J143,0)</f>
        <v>0</v>
      </c>
      <c r="BH143" s="405">
        <f>IF(N143="sníž. přenesená",J143,0)</f>
        <v>0</v>
      </c>
      <c r="BI143" s="405">
        <f>IF(N143="nulová",J143,0)</f>
        <v>0</v>
      </c>
      <c r="BJ143" s="386" t="s">
        <v>44</v>
      </c>
      <c r="BK143" s="405">
        <f>ROUND(I143*H143,2)</f>
        <v>0</v>
      </c>
      <c r="BL143" s="386" t="s">
        <v>96</v>
      </c>
      <c r="BM143" s="386" t="s">
        <v>1357</v>
      </c>
    </row>
    <row r="144" spans="2:47" s="267" customFormat="1" ht="175.5">
      <c r="B144" s="268"/>
      <c r="D144" s="346" t="s">
        <v>190</v>
      </c>
      <c r="F144" s="366" t="s">
        <v>287</v>
      </c>
      <c r="I144" s="135"/>
      <c r="L144" s="268"/>
      <c r="M144" s="419"/>
      <c r="N144" s="269"/>
      <c r="O144" s="269"/>
      <c r="P144" s="269"/>
      <c r="Q144" s="269"/>
      <c r="R144" s="269"/>
      <c r="S144" s="269"/>
      <c r="T144" s="420"/>
      <c r="AT144" s="386" t="s">
        <v>190</v>
      </c>
      <c r="AU144" s="386" t="s">
        <v>90</v>
      </c>
    </row>
    <row r="145" spans="2:51" s="344" customFormat="1" ht="13.5">
      <c r="B145" s="345"/>
      <c r="D145" s="346" t="s">
        <v>171</v>
      </c>
      <c r="E145" s="347" t="s">
        <v>5</v>
      </c>
      <c r="F145" s="348" t="s">
        <v>172</v>
      </c>
      <c r="H145" s="349" t="s">
        <v>5</v>
      </c>
      <c r="L145" s="345"/>
      <c r="M145" s="406"/>
      <c r="N145" s="407"/>
      <c r="O145" s="407"/>
      <c r="P145" s="407"/>
      <c r="Q145" s="407"/>
      <c r="R145" s="407"/>
      <c r="S145" s="407"/>
      <c r="T145" s="408"/>
      <c r="AT145" s="349" t="s">
        <v>171</v>
      </c>
      <c r="AU145" s="349" t="s">
        <v>90</v>
      </c>
      <c r="AV145" s="344" t="s">
        <v>44</v>
      </c>
      <c r="AW145" s="344" t="s">
        <v>42</v>
      </c>
      <c r="AX145" s="344" t="s">
        <v>82</v>
      </c>
      <c r="AY145" s="349" t="s">
        <v>163</v>
      </c>
    </row>
    <row r="146" spans="2:51" s="344" customFormat="1" ht="13.5">
      <c r="B146" s="345"/>
      <c r="D146" s="346" t="s">
        <v>171</v>
      </c>
      <c r="E146" s="347" t="s">
        <v>5</v>
      </c>
      <c r="F146" s="348" t="s">
        <v>310</v>
      </c>
      <c r="H146" s="349" t="s">
        <v>5</v>
      </c>
      <c r="L146" s="345"/>
      <c r="M146" s="406"/>
      <c r="N146" s="407"/>
      <c r="O146" s="407"/>
      <c r="P146" s="407"/>
      <c r="Q146" s="407"/>
      <c r="R146" s="407"/>
      <c r="S146" s="407"/>
      <c r="T146" s="408"/>
      <c r="AT146" s="349" t="s">
        <v>171</v>
      </c>
      <c r="AU146" s="349" t="s">
        <v>90</v>
      </c>
      <c r="AV146" s="344" t="s">
        <v>44</v>
      </c>
      <c r="AW146" s="344" t="s">
        <v>42</v>
      </c>
      <c r="AX146" s="344" t="s">
        <v>82</v>
      </c>
      <c r="AY146" s="349" t="s">
        <v>163</v>
      </c>
    </row>
    <row r="147" spans="2:51" s="350" customFormat="1" ht="13.5">
      <c r="B147" s="351"/>
      <c r="D147" s="346" t="s">
        <v>171</v>
      </c>
      <c r="E147" s="352" t="s">
        <v>5</v>
      </c>
      <c r="F147" s="353" t="s">
        <v>1358</v>
      </c>
      <c r="H147" s="354">
        <v>1.31</v>
      </c>
      <c r="L147" s="351"/>
      <c r="M147" s="409"/>
      <c r="N147" s="410"/>
      <c r="O147" s="410"/>
      <c r="P147" s="410"/>
      <c r="Q147" s="410"/>
      <c r="R147" s="410"/>
      <c r="S147" s="410"/>
      <c r="T147" s="411"/>
      <c r="AT147" s="352" t="s">
        <v>171</v>
      </c>
      <c r="AU147" s="352" t="s">
        <v>90</v>
      </c>
      <c r="AV147" s="350" t="s">
        <v>90</v>
      </c>
      <c r="AW147" s="350" t="s">
        <v>42</v>
      </c>
      <c r="AX147" s="350" t="s">
        <v>82</v>
      </c>
      <c r="AY147" s="352" t="s">
        <v>163</v>
      </c>
    </row>
    <row r="148" spans="2:51" s="355" customFormat="1" ht="13.5">
      <c r="B148" s="356"/>
      <c r="D148" s="346" t="s">
        <v>171</v>
      </c>
      <c r="E148" s="357" t="s">
        <v>5</v>
      </c>
      <c r="F148" s="358" t="s">
        <v>653</v>
      </c>
      <c r="H148" s="359">
        <v>1.31</v>
      </c>
      <c r="L148" s="356"/>
      <c r="M148" s="412"/>
      <c r="N148" s="413"/>
      <c r="O148" s="413"/>
      <c r="P148" s="413"/>
      <c r="Q148" s="413"/>
      <c r="R148" s="413"/>
      <c r="S148" s="413"/>
      <c r="T148" s="414"/>
      <c r="AT148" s="357" t="s">
        <v>171</v>
      </c>
      <c r="AU148" s="357" t="s">
        <v>90</v>
      </c>
      <c r="AV148" s="355" t="s">
        <v>93</v>
      </c>
      <c r="AW148" s="355" t="s">
        <v>42</v>
      </c>
      <c r="AX148" s="355" t="s">
        <v>82</v>
      </c>
      <c r="AY148" s="357" t="s">
        <v>163</v>
      </c>
    </row>
    <row r="149" spans="2:51" s="360" customFormat="1" ht="13.5">
      <c r="B149" s="361"/>
      <c r="D149" s="362" t="s">
        <v>171</v>
      </c>
      <c r="E149" s="363" t="s">
        <v>5</v>
      </c>
      <c r="F149" s="364" t="s">
        <v>185</v>
      </c>
      <c r="H149" s="365">
        <v>1.31</v>
      </c>
      <c r="L149" s="361"/>
      <c r="M149" s="415"/>
      <c r="N149" s="416"/>
      <c r="O149" s="416"/>
      <c r="P149" s="416"/>
      <c r="Q149" s="416"/>
      <c r="R149" s="416"/>
      <c r="S149" s="416"/>
      <c r="T149" s="417"/>
      <c r="AT149" s="418" t="s">
        <v>171</v>
      </c>
      <c r="AU149" s="418" t="s">
        <v>90</v>
      </c>
      <c r="AV149" s="360" t="s">
        <v>96</v>
      </c>
      <c r="AW149" s="360" t="s">
        <v>42</v>
      </c>
      <c r="AX149" s="360" t="s">
        <v>44</v>
      </c>
      <c r="AY149" s="418" t="s">
        <v>163</v>
      </c>
    </row>
    <row r="150" spans="2:65" s="267" customFormat="1" ht="22.5" customHeight="1">
      <c r="B150" s="268"/>
      <c r="C150" s="338" t="s">
        <v>114</v>
      </c>
      <c r="D150" s="338" t="s">
        <v>165</v>
      </c>
      <c r="E150" s="339" t="s">
        <v>329</v>
      </c>
      <c r="F150" s="340" t="s">
        <v>330</v>
      </c>
      <c r="G150" s="341" t="s">
        <v>188</v>
      </c>
      <c r="H150" s="342">
        <v>4</v>
      </c>
      <c r="I150" s="107"/>
      <c r="J150" s="343">
        <f>ROUND(I150*H150,2)</f>
        <v>0</v>
      </c>
      <c r="K150" s="340" t="s">
        <v>169</v>
      </c>
      <c r="L150" s="268"/>
      <c r="M150" s="401" t="s">
        <v>5</v>
      </c>
      <c r="N150" s="402" t="s">
        <v>53</v>
      </c>
      <c r="O150" s="269"/>
      <c r="P150" s="403">
        <f>O150*H150</f>
        <v>0</v>
      </c>
      <c r="Q150" s="403">
        <v>1E-05</v>
      </c>
      <c r="R150" s="403">
        <f>Q150*H150</f>
        <v>4E-05</v>
      </c>
      <c r="S150" s="403">
        <v>0</v>
      </c>
      <c r="T150" s="404">
        <f>S150*H150</f>
        <v>0</v>
      </c>
      <c r="AR150" s="386" t="s">
        <v>96</v>
      </c>
      <c r="AT150" s="386" t="s">
        <v>165</v>
      </c>
      <c r="AU150" s="386" t="s">
        <v>90</v>
      </c>
      <c r="AY150" s="386" t="s">
        <v>163</v>
      </c>
      <c r="BE150" s="405">
        <f>IF(N150="základní",J150,0)</f>
        <v>0</v>
      </c>
      <c r="BF150" s="405">
        <f>IF(N150="snížená",J150,0)</f>
        <v>0</v>
      </c>
      <c r="BG150" s="405">
        <f>IF(N150="zákl. přenesená",J150,0)</f>
        <v>0</v>
      </c>
      <c r="BH150" s="405">
        <f>IF(N150="sníž. přenesená",J150,0)</f>
        <v>0</v>
      </c>
      <c r="BI150" s="405">
        <f>IF(N150="nulová",J150,0)</f>
        <v>0</v>
      </c>
      <c r="BJ150" s="386" t="s">
        <v>44</v>
      </c>
      <c r="BK150" s="405">
        <f>ROUND(I150*H150,2)</f>
        <v>0</v>
      </c>
      <c r="BL150" s="386" t="s">
        <v>96</v>
      </c>
      <c r="BM150" s="386" t="s">
        <v>1359</v>
      </c>
    </row>
    <row r="151" spans="2:47" s="267" customFormat="1" ht="175.5">
      <c r="B151" s="268"/>
      <c r="D151" s="346" t="s">
        <v>190</v>
      </c>
      <c r="F151" s="366" t="s">
        <v>287</v>
      </c>
      <c r="L151" s="268"/>
      <c r="M151" s="419"/>
      <c r="N151" s="269"/>
      <c r="O151" s="269"/>
      <c r="P151" s="269"/>
      <c r="Q151" s="269"/>
      <c r="R151" s="269"/>
      <c r="S151" s="269"/>
      <c r="T151" s="420"/>
      <c r="AT151" s="386" t="s">
        <v>190</v>
      </c>
      <c r="AU151" s="386" t="s">
        <v>90</v>
      </c>
    </row>
    <row r="152" spans="2:51" s="344" customFormat="1" ht="13.5">
      <c r="B152" s="345"/>
      <c r="D152" s="346" t="s">
        <v>171</v>
      </c>
      <c r="E152" s="347" t="s">
        <v>5</v>
      </c>
      <c r="F152" s="348" t="s">
        <v>172</v>
      </c>
      <c r="H152" s="349" t="s">
        <v>5</v>
      </c>
      <c r="L152" s="345"/>
      <c r="M152" s="406"/>
      <c r="N152" s="407"/>
      <c r="O152" s="407"/>
      <c r="P152" s="407"/>
      <c r="Q152" s="407"/>
      <c r="R152" s="407"/>
      <c r="S152" s="407"/>
      <c r="T152" s="408"/>
      <c r="AT152" s="349" t="s">
        <v>171</v>
      </c>
      <c r="AU152" s="349" t="s">
        <v>90</v>
      </c>
      <c r="AV152" s="344" t="s">
        <v>44</v>
      </c>
      <c r="AW152" s="344" t="s">
        <v>42</v>
      </c>
      <c r="AX152" s="344" t="s">
        <v>82</v>
      </c>
      <c r="AY152" s="349" t="s">
        <v>163</v>
      </c>
    </row>
    <row r="153" spans="2:51" s="344" customFormat="1" ht="13.5">
      <c r="B153" s="345"/>
      <c r="D153" s="346" t="s">
        <v>171</v>
      </c>
      <c r="E153" s="347" t="s">
        <v>5</v>
      </c>
      <c r="F153" s="348" t="s">
        <v>332</v>
      </c>
      <c r="H153" s="349" t="s">
        <v>5</v>
      </c>
      <c r="L153" s="345"/>
      <c r="M153" s="406"/>
      <c r="N153" s="407"/>
      <c r="O153" s="407"/>
      <c r="P153" s="407"/>
      <c r="Q153" s="407"/>
      <c r="R153" s="407"/>
      <c r="S153" s="407"/>
      <c r="T153" s="408"/>
      <c r="AT153" s="349" t="s">
        <v>171</v>
      </c>
      <c r="AU153" s="349" t="s">
        <v>90</v>
      </c>
      <c r="AV153" s="344" t="s">
        <v>44</v>
      </c>
      <c r="AW153" s="344" t="s">
        <v>42</v>
      </c>
      <c r="AX153" s="344" t="s">
        <v>82</v>
      </c>
      <c r="AY153" s="349" t="s">
        <v>163</v>
      </c>
    </row>
    <row r="154" spans="2:51" s="344" customFormat="1" ht="13.5">
      <c r="B154" s="345"/>
      <c r="D154" s="346" t="s">
        <v>171</v>
      </c>
      <c r="E154" s="347" t="s">
        <v>5</v>
      </c>
      <c r="F154" s="348" t="s">
        <v>1360</v>
      </c>
      <c r="H154" s="349" t="s">
        <v>5</v>
      </c>
      <c r="L154" s="345"/>
      <c r="M154" s="406"/>
      <c r="N154" s="407"/>
      <c r="O154" s="407"/>
      <c r="P154" s="407"/>
      <c r="Q154" s="407"/>
      <c r="R154" s="407"/>
      <c r="S154" s="407"/>
      <c r="T154" s="408"/>
      <c r="AT154" s="349" t="s">
        <v>171</v>
      </c>
      <c r="AU154" s="349" t="s">
        <v>90</v>
      </c>
      <c r="AV154" s="344" t="s">
        <v>44</v>
      </c>
      <c r="AW154" s="344" t="s">
        <v>42</v>
      </c>
      <c r="AX154" s="344" t="s">
        <v>82</v>
      </c>
      <c r="AY154" s="349" t="s">
        <v>163</v>
      </c>
    </row>
    <row r="155" spans="2:51" s="350" customFormat="1" ht="13.5">
      <c r="B155" s="351"/>
      <c r="D155" s="346" t="s">
        <v>171</v>
      </c>
      <c r="E155" s="352" t="s">
        <v>5</v>
      </c>
      <c r="F155" s="353" t="s">
        <v>218</v>
      </c>
      <c r="H155" s="354">
        <v>4</v>
      </c>
      <c r="L155" s="351"/>
      <c r="M155" s="409"/>
      <c r="N155" s="410"/>
      <c r="O155" s="410"/>
      <c r="P155" s="410"/>
      <c r="Q155" s="410"/>
      <c r="R155" s="410"/>
      <c r="S155" s="410"/>
      <c r="T155" s="411"/>
      <c r="AT155" s="352" t="s">
        <v>171</v>
      </c>
      <c r="AU155" s="352" t="s">
        <v>90</v>
      </c>
      <c r="AV155" s="350" t="s">
        <v>90</v>
      </c>
      <c r="AW155" s="350" t="s">
        <v>42</v>
      </c>
      <c r="AX155" s="350" t="s">
        <v>82</v>
      </c>
      <c r="AY155" s="352" t="s">
        <v>163</v>
      </c>
    </row>
    <row r="156" spans="2:51" s="355" customFormat="1" ht="13.5">
      <c r="B156" s="356"/>
      <c r="D156" s="346" t="s">
        <v>171</v>
      </c>
      <c r="E156" s="357" t="s">
        <v>5</v>
      </c>
      <c r="F156" s="358" t="s">
        <v>653</v>
      </c>
      <c r="H156" s="359">
        <v>4</v>
      </c>
      <c r="L156" s="356"/>
      <c r="M156" s="412"/>
      <c r="N156" s="413"/>
      <c r="O156" s="413"/>
      <c r="P156" s="413"/>
      <c r="Q156" s="413"/>
      <c r="R156" s="413"/>
      <c r="S156" s="413"/>
      <c r="T156" s="414"/>
      <c r="AT156" s="357" t="s">
        <v>171</v>
      </c>
      <c r="AU156" s="357" t="s">
        <v>90</v>
      </c>
      <c r="AV156" s="355" t="s">
        <v>93</v>
      </c>
      <c r="AW156" s="355" t="s">
        <v>42</v>
      </c>
      <c r="AX156" s="355" t="s">
        <v>82</v>
      </c>
      <c r="AY156" s="357" t="s">
        <v>163</v>
      </c>
    </row>
    <row r="157" spans="2:51" s="360" customFormat="1" ht="13.5">
      <c r="B157" s="361"/>
      <c r="D157" s="362" t="s">
        <v>171</v>
      </c>
      <c r="E157" s="363" t="s">
        <v>5</v>
      </c>
      <c r="F157" s="364" t="s">
        <v>185</v>
      </c>
      <c r="H157" s="365">
        <v>4</v>
      </c>
      <c r="L157" s="361"/>
      <c r="M157" s="415"/>
      <c r="N157" s="416"/>
      <c r="O157" s="416"/>
      <c r="P157" s="416"/>
      <c r="Q157" s="416"/>
      <c r="R157" s="416"/>
      <c r="S157" s="416"/>
      <c r="T157" s="417"/>
      <c r="AT157" s="418" t="s">
        <v>171</v>
      </c>
      <c r="AU157" s="418" t="s">
        <v>90</v>
      </c>
      <c r="AV157" s="360" t="s">
        <v>96</v>
      </c>
      <c r="AW157" s="360" t="s">
        <v>42</v>
      </c>
      <c r="AX157" s="360" t="s">
        <v>44</v>
      </c>
      <c r="AY157" s="418" t="s">
        <v>163</v>
      </c>
    </row>
    <row r="158" spans="2:65" s="267" customFormat="1" ht="31.5" customHeight="1">
      <c r="B158" s="268"/>
      <c r="C158" s="338" t="s">
        <v>117</v>
      </c>
      <c r="D158" s="338" t="s">
        <v>165</v>
      </c>
      <c r="E158" s="339" t="s">
        <v>334</v>
      </c>
      <c r="F158" s="340" t="s">
        <v>335</v>
      </c>
      <c r="G158" s="341" t="s">
        <v>188</v>
      </c>
      <c r="H158" s="342">
        <v>0.756</v>
      </c>
      <c r="I158" s="107"/>
      <c r="J158" s="343">
        <f>ROUND(I158*H158,2)</f>
        <v>0</v>
      </c>
      <c r="K158" s="340" t="s">
        <v>169</v>
      </c>
      <c r="L158" s="268"/>
      <c r="M158" s="401" t="s">
        <v>5</v>
      </c>
      <c r="N158" s="402" t="s">
        <v>53</v>
      </c>
      <c r="O158" s="269"/>
      <c r="P158" s="403">
        <f>O158*H158</f>
        <v>0</v>
      </c>
      <c r="Q158" s="403">
        <v>0</v>
      </c>
      <c r="R158" s="403">
        <f>Q158*H158</f>
        <v>0</v>
      </c>
      <c r="S158" s="403">
        <v>0.055</v>
      </c>
      <c r="T158" s="404">
        <f>S158*H158</f>
        <v>0.04158</v>
      </c>
      <c r="AR158" s="386" t="s">
        <v>96</v>
      </c>
      <c r="AT158" s="386" t="s">
        <v>165</v>
      </c>
      <c r="AU158" s="386" t="s">
        <v>90</v>
      </c>
      <c r="AY158" s="386" t="s">
        <v>163</v>
      </c>
      <c r="BE158" s="405">
        <f>IF(N158="základní",J158,0)</f>
        <v>0</v>
      </c>
      <c r="BF158" s="405">
        <f>IF(N158="snížená",J158,0)</f>
        <v>0</v>
      </c>
      <c r="BG158" s="405">
        <f>IF(N158="zákl. přenesená",J158,0)</f>
        <v>0</v>
      </c>
      <c r="BH158" s="405">
        <f>IF(N158="sníž. přenesená",J158,0)</f>
        <v>0</v>
      </c>
      <c r="BI158" s="405">
        <f>IF(N158="nulová",J158,0)</f>
        <v>0</v>
      </c>
      <c r="BJ158" s="386" t="s">
        <v>44</v>
      </c>
      <c r="BK158" s="405">
        <f>ROUND(I158*H158,2)</f>
        <v>0</v>
      </c>
      <c r="BL158" s="386" t="s">
        <v>96</v>
      </c>
      <c r="BM158" s="386" t="s">
        <v>1361</v>
      </c>
    </row>
    <row r="159" spans="2:51" s="344" customFormat="1" ht="13.5">
      <c r="B159" s="345"/>
      <c r="D159" s="346" t="s">
        <v>171</v>
      </c>
      <c r="E159" s="347" t="s">
        <v>5</v>
      </c>
      <c r="F159" s="348" t="s">
        <v>172</v>
      </c>
      <c r="H159" s="349" t="s">
        <v>5</v>
      </c>
      <c r="L159" s="345"/>
      <c r="M159" s="406"/>
      <c r="N159" s="407"/>
      <c r="O159" s="407"/>
      <c r="P159" s="407"/>
      <c r="Q159" s="407"/>
      <c r="R159" s="407"/>
      <c r="S159" s="407"/>
      <c r="T159" s="408"/>
      <c r="AT159" s="349" t="s">
        <v>171</v>
      </c>
      <c r="AU159" s="349" t="s">
        <v>90</v>
      </c>
      <c r="AV159" s="344" t="s">
        <v>44</v>
      </c>
      <c r="AW159" s="344" t="s">
        <v>42</v>
      </c>
      <c r="AX159" s="344" t="s">
        <v>82</v>
      </c>
      <c r="AY159" s="349" t="s">
        <v>163</v>
      </c>
    </row>
    <row r="160" spans="2:51" s="344" customFormat="1" ht="13.5">
      <c r="B160" s="345"/>
      <c r="D160" s="346" t="s">
        <v>171</v>
      </c>
      <c r="E160" s="347" t="s">
        <v>5</v>
      </c>
      <c r="F160" s="348" t="s">
        <v>192</v>
      </c>
      <c r="H160" s="349" t="s">
        <v>5</v>
      </c>
      <c r="L160" s="345"/>
      <c r="M160" s="406"/>
      <c r="N160" s="407"/>
      <c r="O160" s="407"/>
      <c r="P160" s="407"/>
      <c r="Q160" s="407"/>
      <c r="R160" s="407"/>
      <c r="S160" s="407"/>
      <c r="T160" s="408"/>
      <c r="AT160" s="349" t="s">
        <v>171</v>
      </c>
      <c r="AU160" s="349" t="s">
        <v>90</v>
      </c>
      <c r="AV160" s="344" t="s">
        <v>44</v>
      </c>
      <c r="AW160" s="344" t="s">
        <v>42</v>
      </c>
      <c r="AX160" s="344" t="s">
        <v>82</v>
      </c>
      <c r="AY160" s="349" t="s">
        <v>163</v>
      </c>
    </row>
    <row r="161" spans="2:51" s="350" customFormat="1" ht="13.5">
      <c r="B161" s="351"/>
      <c r="D161" s="346" t="s">
        <v>171</v>
      </c>
      <c r="E161" s="352" t="s">
        <v>5</v>
      </c>
      <c r="F161" s="353" t="s">
        <v>1345</v>
      </c>
      <c r="H161" s="354">
        <v>0.756</v>
      </c>
      <c r="L161" s="351"/>
      <c r="M161" s="409"/>
      <c r="N161" s="410"/>
      <c r="O161" s="410"/>
      <c r="P161" s="410"/>
      <c r="Q161" s="410"/>
      <c r="R161" s="410"/>
      <c r="S161" s="410"/>
      <c r="T161" s="411"/>
      <c r="AT161" s="352" t="s">
        <v>171</v>
      </c>
      <c r="AU161" s="352" t="s">
        <v>90</v>
      </c>
      <c r="AV161" s="350" t="s">
        <v>90</v>
      </c>
      <c r="AW161" s="350" t="s">
        <v>42</v>
      </c>
      <c r="AX161" s="350" t="s">
        <v>82</v>
      </c>
      <c r="AY161" s="352" t="s">
        <v>163</v>
      </c>
    </row>
    <row r="162" spans="2:51" s="355" customFormat="1" ht="13.5">
      <c r="B162" s="356"/>
      <c r="D162" s="346" t="s">
        <v>171</v>
      </c>
      <c r="E162" s="357" t="s">
        <v>5</v>
      </c>
      <c r="F162" s="358" t="s">
        <v>653</v>
      </c>
      <c r="H162" s="359">
        <v>0.756</v>
      </c>
      <c r="L162" s="356"/>
      <c r="M162" s="412"/>
      <c r="N162" s="413"/>
      <c r="O162" s="413"/>
      <c r="P162" s="413"/>
      <c r="Q162" s="413"/>
      <c r="R162" s="413"/>
      <c r="S162" s="413"/>
      <c r="T162" s="414"/>
      <c r="AT162" s="357" t="s">
        <v>171</v>
      </c>
      <c r="AU162" s="357" t="s">
        <v>90</v>
      </c>
      <c r="AV162" s="355" t="s">
        <v>93</v>
      </c>
      <c r="AW162" s="355" t="s">
        <v>42</v>
      </c>
      <c r="AX162" s="355" t="s">
        <v>82</v>
      </c>
      <c r="AY162" s="357" t="s">
        <v>163</v>
      </c>
    </row>
    <row r="163" spans="2:51" s="360" customFormat="1" ht="13.5">
      <c r="B163" s="361"/>
      <c r="D163" s="362" t="s">
        <v>171</v>
      </c>
      <c r="E163" s="363" t="s">
        <v>5</v>
      </c>
      <c r="F163" s="364" t="s">
        <v>185</v>
      </c>
      <c r="H163" s="365">
        <v>0.756</v>
      </c>
      <c r="L163" s="361"/>
      <c r="M163" s="415"/>
      <c r="N163" s="416"/>
      <c r="O163" s="416"/>
      <c r="P163" s="416"/>
      <c r="Q163" s="416"/>
      <c r="R163" s="416"/>
      <c r="S163" s="416"/>
      <c r="T163" s="417"/>
      <c r="AT163" s="418" t="s">
        <v>171</v>
      </c>
      <c r="AU163" s="418" t="s">
        <v>90</v>
      </c>
      <c r="AV163" s="360" t="s">
        <v>96</v>
      </c>
      <c r="AW163" s="360" t="s">
        <v>42</v>
      </c>
      <c r="AX163" s="360" t="s">
        <v>44</v>
      </c>
      <c r="AY163" s="418" t="s">
        <v>163</v>
      </c>
    </row>
    <row r="164" spans="2:65" s="267" customFormat="1" ht="31.5" customHeight="1">
      <c r="B164" s="268"/>
      <c r="C164" s="338" t="s">
        <v>278</v>
      </c>
      <c r="D164" s="338" t="s">
        <v>165</v>
      </c>
      <c r="E164" s="339" t="s">
        <v>346</v>
      </c>
      <c r="F164" s="340" t="s">
        <v>347</v>
      </c>
      <c r="G164" s="341" t="s">
        <v>188</v>
      </c>
      <c r="H164" s="342">
        <v>2.167</v>
      </c>
      <c r="I164" s="107"/>
      <c r="J164" s="343">
        <f>ROUND(I164*H164,2)</f>
        <v>0</v>
      </c>
      <c r="K164" s="340" t="s">
        <v>169</v>
      </c>
      <c r="L164" s="268"/>
      <c r="M164" s="401" t="s">
        <v>5</v>
      </c>
      <c r="N164" s="402" t="s">
        <v>53</v>
      </c>
      <c r="O164" s="269"/>
      <c r="P164" s="403">
        <f>O164*H164</f>
        <v>0</v>
      </c>
      <c r="Q164" s="403">
        <v>0</v>
      </c>
      <c r="R164" s="403">
        <f>Q164*H164</f>
        <v>0</v>
      </c>
      <c r="S164" s="403">
        <v>0.063</v>
      </c>
      <c r="T164" s="404">
        <f>S164*H164</f>
        <v>0.13652099999999998</v>
      </c>
      <c r="AR164" s="386" t="s">
        <v>96</v>
      </c>
      <c r="AT164" s="386" t="s">
        <v>165</v>
      </c>
      <c r="AU164" s="386" t="s">
        <v>90</v>
      </c>
      <c r="AY164" s="386" t="s">
        <v>163</v>
      </c>
      <c r="BE164" s="405">
        <f>IF(N164="základní",J164,0)</f>
        <v>0</v>
      </c>
      <c r="BF164" s="405">
        <f>IF(N164="snížená",J164,0)</f>
        <v>0</v>
      </c>
      <c r="BG164" s="405">
        <f>IF(N164="zákl. přenesená",J164,0)</f>
        <v>0</v>
      </c>
      <c r="BH164" s="405">
        <f>IF(N164="sníž. přenesená",J164,0)</f>
        <v>0</v>
      </c>
      <c r="BI164" s="405">
        <f>IF(N164="nulová",J164,0)</f>
        <v>0</v>
      </c>
      <c r="BJ164" s="386" t="s">
        <v>44</v>
      </c>
      <c r="BK164" s="405">
        <f>ROUND(I164*H164,2)</f>
        <v>0</v>
      </c>
      <c r="BL164" s="386" t="s">
        <v>96</v>
      </c>
      <c r="BM164" s="386" t="s">
        <v>1362</v>
      </c>
    </row>
    <row r="165" spans="2:47" s="267" customFormat="1" ht="40.5">
      <c r="B165" s="268"/>
      <c r="D165" s="346" t="s">
        <v>190</v>
      </c>
      <c r="F165" s="366" t="s">
        <v>341</v>
      </c>
      <c r="L165" s="268"/>
      <c r="M165" s="419"/>
      <c r="N165" s="269"/>
      <c r="O165" s="269"/>
      <c r="P165" s="269"/>
      <c r="Q165" s="269"/>
      <c r="R165" s="269"/>
      <c r="S165" s="269"/>
      <c r="T165" s="420"/>
      <c r="AT165" s="386" t="s">
        <v>190</v>
      </c>
      <c r="AU165" s="386" t="s">
        <v>90</v>
      </c>
    </row>
    <row r="166" spans="2:51" s="344" customFormat="1" ht="13.5">
      <c r="B166" s="345"/>
      <c r="D166" s="346" t="s">
        <v>171</v>
      </c>
      <c r="E166" s="347" t="s">
        <v>5</v>
      </c>
      <c r="F166" s="348" t="s">
        <v>172</v>
      </c>
      <c r="H166" s="349" t="s">
        <v>5</v>
      </c>
      <c r="L166" s="345"/>
      <c r="M166" s="406"/>
      <c r="N166" s="407"/>
      <c r="O166" s="407"/>
      <c r="P166" s="407"/>
      <c r="Q166" s="407"/>
      <c r="R166" s="407"/>
      <c r="S166" s="407"/>
      <c r="T166" s="408"/>
      <c r="AT166" s="349" t="s">
        <v>171</v>
      </c>
      <c r="AU166" s="349" t="s">
        <v>90</v>
      </c>
      <c r="AV166" s="344" t="s">
        <v>44</v>
      </c>
      <c r="AW166" s="344" t="s">
        <v>42</v>
      </c>
      <c r="AX166" s="344" t="s">
        <v>82</v>
      </c>
      <c r="AY166" s="349" t="s">
        <v>163</v>
      </c>
    </row>
    <row r="167" spans="2:51" s="350" customFormat="1" ht="13.5">
      <c r="B167" s="351"/>
      <c r="D167" s="346" t="s">
        <v>171</v>
      </c>
      <c r="E167" s="352" t="s">
        <v>5</v>
      </c>
      <c r="F167" s="353" t="s">
        <v>1363</v>
      </c>
      <c r="H167" s="354">
        <v>2.167</v>
      </c>
      <c r="L167" s="351"/>
      <c r="M167" s="409"/>
      <c r="N167" s="410"/>
      <c r="O167" s="410"/>
      <c r="P167" s="410"/>
      <c r="Q167" s="410"/>
      <c r="R167" s="410"/>
      <c r="S167" s="410"/>
      <c r="T167" s="411"/>
      <c r="AT167" s="352" t="s">
        <v>171</v>
      </c>
      <c r="AU167" s="352" t="s">
        <v>90</v>
      </c>
      <c r="AV167" s="350" t="s">
        <v>90</v>
      </c>
      <c r="AW167" s="350" t="s">
        <v>42</v>
      </c>
      <c r="AX167" s="350" t="s">
        <v>82</v>
      </c>
      <c r="AY167" s="352" t="s">
        <v>163</v>
      </c>
    </row>
    <row r="168" spans="2:51" s="355" customFormat="1" ht="13.5">
      <c r="B168" s="356"/>
      <c r="D168" s="346" t="s">
        <v>171</v>
      </c>
      <c r="E168" s="357" t="s">
        <v>5</v>
      </c>
      <c r="F168" s="358" t="s">
        <v>653</v>
      </c>
      <c r="H168" s="359">
        <v>2.167</v>
      </c>
      <c r="L168" s="356"/>
      <c r="M168" s="412"/>
      <c r="N168" s="413"/>
      <c r="O168" s="413"/>
      <c r="P168" s="413"/>
      <c r="Q168" s="413"/>
      <c r="R168" s="413"/>
      <c r="S168" s="413"/>
      <c r="T168" s="414"/>
      <c r="AT168" s="357" t="s">
        <v>171</v>
      </c>
      <c r="AU168" s="357" t="s">
        <v>90</v>
      </c>
      <c r="AV168" s="355" t="s">
        <v>93</v>
      </c>
      <c r="AW168" s="355" t="s">
        <v>42</v>
      </c>
      <c r="AX168" s="355" t="s">
        <v>82</v>
      </c>
      <c r="AY168" s="357" t="s">
        <v>163</v>
      </c>
    </row>
    <row r="169" spans="2:51" s="360" customFormat="1" ht="13.5">
      <c r="B169" s="361"/>
      <c r="D169" s="346" t="s">
        <v>171</v>
      </c>
      <c r="E169" s="373" t="s">
        <v>5</v>
      </c>
      <c r="F169" s="374" t="s">
        <v>185</v>
      </c>
      <c r="H169" s="375">
        <v>2.167</v>
      </c>
      <c r="L169" s="361"/>
      <c r="M169" s="415"/>
      <c r="N169" s="416"/>
      <c r="O169" s="416"/>
      <c r="P169" s="416"/>
      <c r="Q169" s="416"/>
      <c r="R169" s="416"/>
      <c r="S169" s="416"/>
      <c r="T169" s="417"/>
      <c r="AT169" s="418" t="s">
        <v>171</v>
      </c>
      <c r="AU169" s="418" t="s">
        <v>90</v>
      </c>
      <c r="AV169" s="360" t="s">
        <v>96</v>
      </c>
      <c r="AW169" s="360" t="s">
        <v>42</v>
      </c>
      <c r="AX169" s="360" t="s">
        <v>44</v>
      </c>
      <c r="AY169" s="418" t="s">
        <v>163</v>
      </c>
    </row>
    <row r="170" spans="2:63" s="330" customFormat="1" ht="29.85" customHeight="1">
      <c r="B170" s="331"/>
      <c r="D170" s="335" t="s">
        <v>81</v>
      </c>
      <c r="E170" s="336" t="s">
        <v>364</v>
      </c>
      <c r="F170" s="336" t="s">
        <v>365</v>
      </c>
      <c r="J170" s="337">
        <f>BK170</f>
        <v>0</v>
      </c>
      <c r="L170" s="331"/>
      <c r="M170" s="395"/>
      <c r="N170" s="396"/>
      <c r="O170" s="396"/>
      <c r="P170" s="397">
        <f>SUM(P171:P185)</f>
        <v>0</v>
      </c>
      <c r="Q170" s="396"/>
      <c r="R170" s="397">
        <f>SUM(R171:R185)</f>
        <v>0</v>
      </c>
      <c r="S170" s="396"/>
      <c r="T170" s="398">
        <f>SUM(T171:T185)</f>
        <v>0</v>
      </c>
      <c r="AR170" s="332" t="s">
        <v>44</v>
      </c>
      <c r="AT170" s="399" t="s">
        <v>81</v>
      </c>
      <c r="AU170" s="399" t="s">
        <v>44</v>
      </c>
      <c r="AY170" s="332" t="s">
        <v>163</v>
      </c>
      <c r="BK170" s="400">
        <f>SUM(BK171:BK185)</f>
        <v>0</v>
      </c>
    </row>
    <row r="171" spans="2:65" s="267" customFormat="1" ht="31.5" customHeight="1">
      <c r="B171" s="268"/>
      <c r="C171" s="338" t="s">
        <v>283</v>
      </c>
      <c r="D171" s="338" t="s">
        <v>165</v>
      </c>
      <c r="E171" s="339" t="s">
        <v>1364</v>
      </c>
      <c r="F171" s="340" t="s">
        <v>1365</v>
      </c>
      <c r="G171" s="341" t="s">
        <v>369</v>
      </c>
      <c r="H171" s="342">
        <v>0.183</v>
      </c>
      <c r="I171" s="107"/>
      <c r="J171" s="343">
        <f>ROUND(I171*H171,2)</f>
        <v>0</v>
      </c>
      <c r="K171" s="340" t="s">
        <v>169</v>
      </c>
      <c r="L171" s="268"/>
      <c r="M171" s="401" t="s">
        <v>5</v>
      </c>
      <c r="N171" s="402" t="s">
        <v>53</v>
      </c>
      <c r="O171" s="269"/>
      <c r="P171" s="403">
        <f>O171*H171</f>
        <v>0</v>
      </c>
      <c r="Q171" s="403">
        <v>0</v>
      </c>
      <c r="R171" s="403">
        <f>Q171*H171</f>
        <v>0</v>
      </c>
      <c r="S171" s="403">
        <v>0</v>
      </c>
      <c r="T171" s="404">
        <f>S171*H171</f>
        <v>0</v>
      </c>
      <c r="AR171" s="386" t="s">
        <v>96</v>
      </c>
      <c r="AT171" s="386" t="s">
        <v>165</v>
      </c>
      <c r="AU171" s="386" t="s">
        <v>90</v>
      </c>
      <c r="AY171" s="386" t="s">
        <v>163</v>
      </c>
      <c r="BE171" s="405">
        <f>IF(N171="základní",J171,0)</f>
        <v>0</v>
      </c>
      <c r="BF171" s="405">
        <f>IF(N171="snížená",J171,0)</f>
        <v>0</v>
      </c>
      <c r="BG171" s="405">
        <f>IF(N171="zákl. přenesená",J171,0)</f>
        <v>0</v>
      </c>
      <c r="BH171" s="405">
        <f>IF(N171="sníž. přenesená",J171,0)</f>
        <v>0</v>
      </c>
      <c r="BI171" s="405">
        <f>IF(N171="nulová",J171,0)</f>
        <v>0</v>
      </c>
      <c r="BJ171" s="386" t="s">
        <v>44</v>
      </c>
      <c r="BK171" s="405">
        <f>ROUND(I171*H171,2)</f>
        <v>0</v>
      </c>
      <c r="BL171" s="386" t="s">
        <v>96</v>
      </c>
      <c r="BM171" s="386" t="s">
        <v>1366</v>
      </c>
    </row>
    <row r="172" spans="2:47" s="267" customFormat="1" ht="121.5">
      <c r="B172" s="268"/>
      <c r="D172" s="362" t="s">
        <v>190</v>
      </c>
      <c r="F172" s="376" t="s">
        <v>371</v>
      </c>
      <c r="L172" s="268"/>
      <c r="M172" s="419"/>
      <c r="N172" s="269"/>
      <c r="O172" s="269"/>
      <c r="P172" s="269"/>
      <c r="Q172" s="269"/>
      <c r="R172" s="269"/>
      <c r="S172" s="269"/>
      <c r="T172" s="420"/>
      <c r="AT172" s="386" t="s">
        <v>190</v>
      </c>
      <c r="AU172" s="386" t="s">
        <v>90</v>
      </c>
    </row>
    <row r="173" spans="2:65" s="267" customFormat="1" ht="44.25" customHeight="1">
      <c r="B173" s="268"/>
      <c r="C173" s="338" t="s">
        <v>306</v>
      </c>
      <c r="D173" s="338" t="s">
        <v>165</v>
      </c>
      <c r="E173" s="339" t="s">
        <v>373</v>
      </c>
      <c r="F173" s="340" t="s">
        <v>374</v>
      </c>
      <c r="G173" s="341" t="s">
        <v>369</v>
      </c>
      <c r="H173" s="342">
        <v>0.915</v>
      </c>
      <c r="I173" s="107"/>
      <c r="J173" s="343">
        <f>ROUND(I173*H173,2)</f>
        <v>0</v>
      </c>
      <c r="K173" s="340" t="s">
        <v>169</v>
      </c>
      <c r="L173" s="268"/>
      <c r="M173" s="401" t="s">
        <v>5</v>
      </c>
      <c r="N173" s="402" t="s">
        <v>53</v>
      </c>
      <c r="O173" s="269"/>
      <c r="P173" s="403">
        <f>O173*H173</f>
        <v>0</v>
      </c>
      <c r="Q173" s="403">
        <v>0</v>
      </c>
      <c r="R173" s="403">
        <f>Q173*H173</f>
        <v>0</v>
      </c>
      <c r="S173" s="403">
        <v>0</v>
      </c>
      <c r="T173" s="404">
        <f>S173*H173</f>
        <v>0</v>
      </c>
      <c r="AR173" s="386" t="s">
        <v>96</v>
      </c>
      <c r="AT173" s="386" t="s">
        <v>165</v>
      </c>
      <c r="AU173" s="386" t="s">
        <v>90</v>
      </c>
      <c r="AY173" s="386" t="s">
        <v>163</v>
      </c>
      <c r="BE173" s="405">
        <f>IF(N173="základní",J173,0)</f>
        <v>0</v>
      </c>
      <c r="BF173" s="405">
        <f>IF(N173="snížená",J173,0)</f>
        <v>0</v>
      </c>
      <c r="BG173" s="405">
        <f>IF(N173="zákl. přenesená",J173,0)</f>
        <v>0</v>
      </c>
      <c r="BH173" s="405">
        <f>IF(N173="sníž. přenesená",J173,0)</f>
        <v>0</v>
      </c>
      <c r="BI173" s="405">
        <f>IF(N173="nulová",J173,0)</f>
        <v>0</v>
      </c>
      <c r="BJ173" s="386" t="s">
        <v>44</v>
      </c>
      <c r="BK173" s="405">
        <f>ROUND(I173*H173,2)</f>
        <v>0</v>
      </c>
      <c r="BL173" s="386" t="s">
        <v>96</v>
      </c>
      <c r="BM173" s="386" t="s">
        <v>1367</v>
      </c>
    </row>
    <row r="174" spans="2:47" s="267" customFormat="1" ht="121.5">
      <c r="B174" s="268"/>
      <c r="D174" s="346" t="s">
        <v>190</v>
      </c>
      <c r="F174" s="366" t="s">
        <v>371</v>
      </c>
      <c r="L174" s="268"/>
      <c r="M174" s="419"/>
      <c r="N174" s="269"/>
      <c r="O174" s="269"/>
      <c r="P174" s="269"/>
      <c r="Q174" s="269"/>
      <c r="R174" s="269"/>
      <c r="S174" s="269"/>
      <c r="T174" s="420"/>
      <c r="AT174" s="386" t="s">
        <v>190</v>
      </c>
      <c r="AU174" s="386" t="s">
        <v>90</v>
      </c>
    </row>
    <row r="175" spans="2:51" s="350" customFormat="1" ht="13.5">
      <c r="B175" s="351"/>
      <c r="D175" s="362" t="s">
        <v>171</v>
      </c>
      <c r="F175" s="377" t="s">
        <v>1368</v>
      </c>
      <c r="H175" s="378">
        <v>0.915</v>
      </c>
      <c r="L175" s="351"/>
      <c r="M175" s="409"/>
      <c r="N175" s="410"/>
      <c r="O175" s="410"/>
      <c r="P175" s="410"/>
      <c r="Q175" s="410"/>
      <c r="R175" s="410"/>
      <c r="S175" s="410"/>
      <c r="T175" s="411"/>
      <c r="AT175" s="352" t="s">
        <v>171</v>
      </c>
      <c r="AU175" s="352" t="s">
        <v>90</v>
      </c>
      <c r="AV175" s="350" t="s">
        <v>90</v>
      </c>
      <c r="AW175" s="350" t="s">
        <v>6</v>
      </c>
      <c r="AX175" s="350" t="s">
        <v>44</v>
      </c>
      <c r="AY175" s="352" t="s">
        <v>163</v>
      </c>
    </row>
    <row r="176" spans="2:65" s="267" customFormat="1" ht="31.5" customHeight="1">
      <c r="B176" s="268"/>
      <c r="C176" s="338" t="s">
        <v>11</v>
      </c>
      <c r="D176" s="338" t="s">
        <v>165</v>
      </c>
      <c r="E176" s="339" t="s">
        <v>377</v>
      </c>
      <c r="F176" s="340" t="s">
        <v>378</v>
      </c>
      <c r="G176" s="341" t="s">
        <v>369</v>
      </c>
      <c r="H176" s="342">
        <v>0.183</v>
      </c>
      <c r="I176" s="107"/>
      <c r="J176" s="343">
        <f>ROUND(I176*H176,2)</f>
        <v>0</v>
      </c>
      <c r="K176" s="340" t="s">
        <v>169</v>
      </c>
      <c r="L176" s="268"/>
      <c r="M176" s="401" t="s">
        <v>5</v>
      </c>
      <c r="N176" s="402" t="s">
        <v>53</v>
      </c>
      <c r="O176" s="269"/>
      <c r="P176" s="403">
        <f>O176*H176</f>
        <v>0</v>
      </c>
      <c r="Q176" s="403">
        <v>0</v>
      </c>
      <c r="R176" s="403">
        <f>Q176*H176</f>
        <v>0</v>
      </c>
      <c r="S176" s="403">
        <v>0</v>
      </c>
      <c r="T176" s="404">
        <f>S176*H176</f>
        <v>0</v>
      </c>
      <c r="AR176" s="386" t="s">
        <v>96</v>
      </c>
      <c r="AT176" s="386" t="s">
        <v>165</v>
      </c>
      <c r="AU176" s="386" t="s">
        <v>90</v>
      </c>
      <c r="AY176" s="386" t="s">
        <v>163</v>
      </c>
      <c r="BE176" s="405">
        <f>IF(N176="základní",J176,0)</f>
        <v>0</v>
      </c>
      <c r="BF176" s="405">
        <f>IF(N176="snížená",J176,0)</f>
        <v>0</v>
      </c>
      <c r="BG176" s="405">
        <f>IF(N176="zákl. přenesená",J176,0)</f>
        <v>0</v>
      </c>
      <c r="BH176" s="405">
        <f>IF(N176="sníž. přenesená",J176,0)</f>
        <v>0</v>
      </c>
      <c r="BI176" s="405">
        <f>IF(N176="nulová",J176,0)</f>
        <v>0</v>
      </c>
      <c r="BJ176" s="386" t="s">
        <v>44</v>
      </c>
      <c r="BK176" s="405">
        <f>ROUND(I176*H176,2)</f>
        <v>0</v>
      </c>
      <c r="BL176" s="386" t="s">
        <v>96</v>
      </c>
      <c r="BM176" s="386" t="s">
        <v>1369</v>
      </c>
    </row>
    <row r="177" spans="2:47" s="267" customFormat="1" ht="81">
      <c r="B177" s="268"/>
      <c r="D177" s="362" t="s">
        <v>190</v>
      </c>
      <c r="F177" s="376" t="s">
        <v>380</v>
      </c>
      <c r="L177" s="268"/>
      <c r="M177" s="419"/>
      <c r="N177" s="269"/>
      <c r="O177" s="269"/>
      <c r="P177" s="269"/>
      <c r="Q177" s="269"/>
      <c r="R177" s="269"/>
      <c r="S177" s="269"/>
      <c r="T177" s="420"/>
      <c r="AT177" s="386" t="s">
        <v>190</v>
      </c>
      <c r="AU177" s="386" t="s">
        <v>90</v>
      </c>
    </row>
    <row r="178" spans="2:65" s="267" customFormat="1" ht="31.5" customHeight="1">
      <c r="B178" s="268"/>
      <c r="C178" s="338" t="s">
        <v>333</v>
      </c>
      <c r="D178" s="338" t="s">
        <v>165</v>
      </c>
      <c r="E178" s="339" t="s">
        <v>382</v>
      </c>
      <c r="F178" s="340" t="s">
        <v>383</v>
      </c>
      <c r="G178" s="341" t="s">
        <v>369</v>
      </c>
      <c r="H178" s="342">
        <v>0.549</v>
      </c>
      <c r="I178" s="107"/>
      <c r="J178" s="343">
        <f>ROUND(I178*H178,2)</f>
        <v>0</v>
      </c>
      <c r="K178" s="340" t="s">
        <v>169</v>
      </c>
      <c r="L178" s="268"/>
      <c r="M178" s="401" t="s">
        <v>5</v>
      </c>
      <c r="N178" s="402" t="s">
        <v>53</v>
      </c>
      <c r="O178" s="269"/>
      <c r="P178" s="403">
        <f>O178*H178</f>
        <v>0</v>
      </c>
      <c r="Q178" s="403">
        <v>0</v>
      </c>
      <c r="R178" s="403">
        <f>Q178*H178</f>
        <v>0</v>
      </c>
      <c r="S178" s="403">
        <v>0</v>
      </c>
      <c r="T178" s="404">
        <f>S178*H178</f>
        <v>0</v>
      </c>
      <c r="AR178" s="386" t="s">
        <v>96</v>
      </c>
      <c r="AT178" s="386" t="s">
        <v>165</v>
      </c>
      <c r="AU178" s="386" t="s">
        <v>90</v>
      </c>
      <c r="AY178" s="386" t="s">
        <v>163</v>
      </c>
      <c r="BE178" s="405">
        <f>IF(N178="základní",J178,0)</f>
        <v>0</v>
      </c>
      <c r="BF178" s="405">
        <f>IF(N178="snížená",J178,0)</f>
        <v>0</v>
      </c>
      <c r="BG178" s="405">
        <f>IF(N178="zákl. přenesená",J178,0)</f>
        <v>0</v>
      </c>
      <c r="BH178" s="405">
        <f>IF(N178="sníž. přenesená",J178,0)</f>
        <v>0</v>
      </c>
      <c r="BI178" s="405">
        <f>IF(N178="nulová",J178,0)</f>
        <v>0</v>
      </c>
      <c r="BJ178" s="386" t="s">
        <v>44</v>
      </c>
      <c r="BK178" s="405">
        <f>ROUND(I178*H178,2)</f>
        <v>0</v>
      </c>
      <c r="BL178" s="386" t="s">
        <v>96</v>
      </c>
      <c r="BM178" s="386" t="s">
        <v>1370</v>
      </c>
    </row>
    <row r="179" spans="2:47" s="267" customFormat="1" ht="81">
      <c r="B179" s="268"/>
      <c r="D179" s="346" t="s">
        <v>190</v>
      </c>
      <c r="F179" s="366" t="s">
        <v>380</v>
      </c>
      <c r="L179" s="268"/>
      <c r="M179" s="419"/>
      <c r="N179" s="269"/>
      <c r="O179" s="269"/>
      <c r="P179" s="269"/>
      <c r="Q179" s="269"/>
      <c r="R179" s="269"/>
      <c r="S179" s="269"/>
      <c r="T179" s="420"/>
      <c r="AT179" s="386" t="s">
        <v>190</v>
      </c>
      <c r="AU179" s="386" t="s">
        <v>90</v>
      </c>
    </row>
    <row r="180" spans="2:51" s="350" customFormat="1" ht="13.5">
      <c r="B180" s="351"/>
      <c r="D180" s="362" t="s">
        <v>171</v>
      </c>
      <c r="F180" s="377" t="s">
        <v>1371</v>
      </c>
      <c r="H180" s="378">
        <v>0.549</v>
      </c>
      <c r="L180" s="351"/>
      <c r="M180" s="409"/>
      <c r="N180" s="410"/>
      <c r="O180" s="410"/>
      <c r="P180" s="410"/>
      <c r="Q180" s="410"/>
      <c r="R180" s="410"/>
      <c r="S180" s="410"/>
      <c r="T180" s="411"/>
      <c r="AT180" s="352" t="s">
        <v>171</v>
      </c>
      <c r="AU180" s="352" t="s">
        <v>90</v>
      </c>
      <c r="AV180" s="350" t="s">
        <v>90</v>
      </c>
      <c r="AW180" s="350" t="s">
        <v>6</v>
      </c>
      <c r="AX180" s="350" t="s">
        <v>44</v>
      </c>
      <c r="AY180" s="352" t="s">
        <v>163</v>
      </c>
    </row>
    <row r="181" spans="2:65" s="267" customFormat="1" ht="22.5" customHeight="1">
      <c r="B181" s="268"/>
      <c r="C181" s="338" t="s">
        <v>337</v>
      </c>
      <c r="D181" s="338" t="s">
        <v>165</v>
      </c>
      <c r="E181" s="339" t="s">
        <v>387</v>
      </c>
      <c r="F181" s="340" t="s">
        <v>388</v>
      </c>
      <c r="G181" s="341" t="s">
        <v>369</v>
      </c>
      <c r="H181" s="342">
        <v>0.126</v>
      </c>
      <c r="I181" s="107"/>
      <c r="J181" s="343">
        <f>ROUND(I181*H181,2)</f>
        <v>0</v>
      </c>
      <c r="K181" s="340" t="s">
        <v>169</v>
      </c>
      <c r="L181" s="268"/>
      <c r="M181" s="401" t="s">
        <v>5</v>
      </c>
      <c r="N181" s="402" t="s">
        <v>53</v>
      </c>
      <c r="O181" s="269"/>
      <c r="P181" s="403">
        <f>O181*H181</f>
        <v>0</v>
      </c>
      <c r="Q181" s="403">
        <v>0</v>
      </c>
      <c r="R181" s="403">
        <f>Q181*H181</f>
        <v>0</v>
      </c>
      <c r="S181" s="403">
        <v>0</v>
      </c>
      <c r="T181" s="404">
        <f>S181*H181</f>
        <v>0</v>
      </c>
      <c r="AR181" s="386" t="s">
        <v>96</v>
      </c>
      <c r="AT181" s="386" t="s">
        <v>165</v>
      </c>
      <c r="AU181" s="386" t="s">
        <v>90</v>
      </c>
      <c r="AY181" s="386" t="s">
        <v>163</v>
      </c>
      <c r="BE181" s="405">
        <f>IF(N181="základní",J181,0)</f>
        <v>0</v>
      </c>
      <c r="BF181" s="405">
        <f>IF(N181="snížená",J181,0)</f>
        <v>0</v>
      </c>
      <c r="BG181" s="405">
        <f>IF(N181="zákl. přenesená",J181,0)</f>
        <v>0</v>
      </c>
      <c r="BH181" s="405">
        <f>IF(N181="sníž. přenesená",J181,0)</f>
        <v>0</v>
      </c>
      <c r="BI181" s="405">
        <f>IF(N181="nulová",J181,0)</f>
        <v>0</v>
      </c>
      <c r="BJ181" s="386" t="s">
        <v>44</v>
      </c>
      <c r="BK181" s="405">
        <f>ROUND(I181*H181,2)</f>
        <v>0</v>
      </c>
      <c r="BL181" s="386" t="s">
        <v>96</v>
      </c>
      <c r="BM181" s="386" t="s">
        <v>1372</v>
      </c>
    </row>
    <row r="182" spans="2:47" s="267" customFormat="1" ht="67.5">
      <c r="B182" s="268"/>
      <c r="D182" s="362" t="s">
        <v>190</v>
      </c>
      <c r="F182" s="376" t="s">
        <v>390</v>
      </c>
      <c r="L182" s="268"/>
      <c r="M182" s="419"/>
      <c r="N182" s="269"/>
      <c r="O182" s="269"/>
      <c r="P182" s="269"/>
      <c r="Q182" s="269"/>
      <c r="R182" s="269"/>
      <c r="S182" s="269"/>
      <c r="T182" s="420"/>
      <c r="AT182" s="386" t="s">
        <v>190</v>
      </c>
      <c r="AU182" s="386" t="s">
        <v>90</v>
      </c>
    </row>
    <row r="183" spans="2:65" s="267" customFormat="1" ht="22.5" customHeight="1">
      <c r="B183" s="268"/>
      <c r="C183" s="338" t="s">
        <v>345</v>
      </c>
      <c r="D183" s="338" t="s">
        <v>165</v>
      </c>
      <c r="E183" s="339" t="s">
        <v>392</v>
      </c>
      <c r="F183" s="340" t="s">
        <v>393</v>
      </c>
      <c r="G183" s="341" t="s">
        <v>369</v>
      </c>
      <c r="H183" s="342">
        <v>0.032</v>
      </c>
      <c r="I183" s="107"/>
      <c r="J183" s="343">
        <f>ROUND(I183*H183,2)</f>
        <v>0</v>
      </c>
      <c r="K183" s="340" t="s">
        <v>169</v>
      </c>
      <c r="L183" s="268"/>
      <c r="M183" s="401" t="s">
        <v>5</v>
      </c>
      <c r="N183" s="402" t="s">
        <v>53</v>
      </c>
      <c r="O183" s="269"/>
      <c r="P183" s="403">
        <f>O183*H183</f>
        <v>0</v>
      </c>
      <c r="Q183" s="403">
        <v>0</v>
      </c>
      <c r="R183" s="403">
        <f>Q183*H183</f>
        <v>0</v>
      </c>
      <c r="S183" s="403">
        <v>0</v>
      </c>
      <c r="T183" s="404">
        <f>S183*H183</f>
        <v>0</v>
      </c>
      <c r="AR183" s="386" t="s">
        <v>96</v>
      </c>
      <c r="AT183" s="386" t="s">
        <v>165</v>
      </c>
      <c r="AU183" s="386" t="s">
        <v>90</v>
      </c>
      <c r="AY183" s="386" t="s">
        <v>163</v>
      </c>
      <c r="BE183" s="405">
        <f>IF(N183="základní",J183,0)</f>
        <v>0</v>
      </c>
      <c r="BF183" s="405">
        <f>IF(N183="snížená",J183,0)</f>
        <v>0</v>
      </c>
      <c r="BG183" s="405">
        <f>IF(N183="zákl. přenesená",J183,0)</f>
        <v>0</v>
      </c>
      <c r="BH183" s="405">
        <f>IF(N183="sníž. přenesená",J183,0)</f>
        <v>0</v>
      </c>
      <c r="BI183" s="405">
        <f>IF(N183="nulová",J183,0)</f>
        <v>0</v>
      </c>
      <c r="BJ183" s="386" t="s">
        <v>44</v>
      </c>
      <c r="BK183" s="405">
        <f>ROUND(I183*H183,2)</f>
        <v>0</v>
      </c>
      <c r="BL183" s="386" t="s">
        <v>96</v>
      </c>
      <c r="BM183" s="386" t="s">
        <v>1373</v>
      </c>
    </row>
    <row r="184" spans="2:47" s="267" customFormat="1" ht="67.5">
      <c r="B184" s="268"/>
      <c r="D184" s="362" t="s">
        <v>190</v>
      </c>
      <c r="F184" s="376" t="s">
        <v>390</v>
      </c>
      <c r="L184" s="268"/>
      <c r="M184" s="419"/>
      <c r="N184" s="269"/>
      <c r="O184" s="269"/>
      <c r="P184" s="269"/>
      <c r="Q184" s="269"/>
      <c r="R184" s="269"/>
      <c r="S184" s="269"/>
      <c r="T184" s="420"/>
      <c r="AT184" s="386" t="s">
        <v>190</v>
      </c>
      <c r="AU184" s="386" t="s">
        <v>90</v>
      </c>
    </row>
    <row r="185" spans="2:65" s="267" customFormat="1" ht="22.5" customHeight="1">
      <c r="B185" s="268"/>
      <c r="C185" s="338" t="s">
        <v>366</v>
      </c>
      <c r="D185" s="338" t="s">
        <v>165</v>
      </c>
      <c r="E185" s="339" t="s">
        <v>396</v>
      </c>
      <c r="F185" s="340" t="s">
        <v>397</v>
      </c>
      <c r="G185" s="341" t="s">
        <v>369</v>
      </c>
      <c r="H185" s="342">
        <v>0.025</v>
      </c>
      <c r="I185" s="107"/>
      <c r="J185" s="343">
        <f>ROUND(I185*H185,2)</f>
        <v>0</v>
      </c>
      <c r="K185" s="340" t="s">
        <v>5</v>
      </c>
      <c r="L185" s="268"/>
      <c r="M185" s="401" t="s">
        <v>5</v>
      </c>
      <c r="N185" s="402" t="s">
        <v>53</v>
      </c>
      <c r="O185" s="269"/>
      <c r="P185" s="403">
        <f>O185*H185</f>
        <v>0</v>
      </c>
      <c r="Q185" s="403">
        <v>0</v>
      </c>
      <c r="R185" s="403">
        <f>Q185*H185</f>
        <v>0</v>
      </c>
      <c r="S185" s="403">
        <v>0</v>
      </c>
      <c r="T185" s="404">
        <f>S185*H185</f>
        <v>0</v>
      </c>
      <c r="AR185" s="386" t="s">
        <v>96</v>
      </c>
      <c r="AT185" s="386" t="s">
        <v>165</v>
      </c>
      <c r="AU185" s="386" t="s">
        <v>90</v>
      </c>
      <c r="AY185" s="386" t="s">
        <v>163</v>
      </c>
      <c r="BE185" s="405">
        <f>IF(N185="základní",J185,0)</f>
        <v>0</v>
      </c>
      <c r="BF185" s="405">
        <f>IF(N185="snížená",J185,0)</f>
        <v>0</v>
      </c>
      <c r="BG185" s="405">
        <f>IF(N185="zákl. přenesená",J185,0)</f>
        <v>0</v>
      </c>
      <c r="BH185" s="405">
        <f>IF(N185="sníž. přenesená",J185,0)</f>
        <v>0</v>
      </c>
      <c r="BI185" s="405">
        <f>IF(N185="nulová",J185,0)</f>
        <v>0</v>
      </c>
      <c r="BJ185" s="386" t="s">
        <v>44</v>
      </c>
      <c r="BK185" s="405">
        <f>ROUND(I185*H185,2)</f>
        <v>0</v>
      </c>
      <c r="BL185" s="386" t="s">
        <v>96</v>
      </c>
      <c r="BM185" s="386" t="s">
        <v>1374</v>
      </c>
    </row>
    <row r="186" spans="2:63" s="330" customFormat="1" ht="29.85" customHeight="1">
      <c r="B186" s="331"/>
      <c r="D186" s="335" t="s">
        <v>81</v>
      </c>
      <c r="E186" s="336" t="s">
        <v>399</v>
      </c>
      <c r="F186" s="336" t="s">
        <v>400</v>
      </c>
      <c r="J186" s="337">
        <f>BK186</f>
        <v>0</v>
      </c>
      <c r="L186" s="331"/>
      <c r="M186" s="395"/>
      <c r="N186" s="396"/>
      <c r="O186" s="396"/>
      <c r="P186" s="397">
        <f>SUM(P187:P188)</f>
        <v>0</v>
      </c>
      <c r="Q186" s="396"/>
      <c r="R186" s="397">
        <f>SUM(R187:R188)</f>
        <v>0</v>
      </c>
      <c r="S186" s="396"/>
      <c r="T186" s="398">
        <f>SUM(T187:T188)</f>
        <v>0</v>
      </c>
      <c r="AR186" s="332" t="s">
        <v>44</v>
      </c>
      <c r="AT186" s="399" t="s">
        <v>81</v>
      </c>
      <c r="AU186" s="399" t="s">
        <v>44</v>
      </c>
      <c r="AY186" s="332" t="s">
        <v>163</v>
      </c>
      <c r="BK186" s="400">
        <f>SUM(BK187:BK188)</f>
        <v>0</v>
      </c>
    </row>
    <row r="187" spans="2:65" s="267" customFormat="1" ht="44.25" customHeight="1">
      <c r="B187" s="268"/>
      <c r="C187" s="338" t="s">
        <v>372</v>
      </c>
      <c r="D187" s="338" t="s">
        <v>165</v>
      </c>
      <c r="E187" s="339" t="s">
        <v>402</v>
      </c>
      <c r="F187" s="340" t="s">
        <v>403</v>
      </c>
      <c r="G187" s="341" t="s">
        <v>369</v>
      </c>
      <c r="H187" s="342">
        <v>0.526</v>
      </c>
      <c r="I187" s="107"/>
      <c r="J187" s="343">
        <f>ROUND(I187*H187,2)</f>
        <v>0</v>
      </c>
      <c r="K187" s="340" t="s">
        <v>169</v>
      </c>
      <c r="L187" s="268"/>
      <c r="M187" s="401" t="s">
        <v>5</v>
      </c>
      <c r="N187" s="402" t="s">
        <v>53</v>
      </c>
      <c r="O187" s="269"/>
      <c r="P187" s="403">
        <f>O187*H187</f>
        <v>0</v>
      </c>
      <c r="Q187" s="403">
        <v>0</v>
      </c>
      <c r="R187" s="403">
        <f>Q187*H187</f>
        <v>0</v>
      </c>
      <c r="S187" s="403">
        <v>0</v>
      </c>
      <c r="T187" s="404">
        <f>S187*H187</f>
        <v>0</v>
      </c>
      <c r="AR187" s="386" t="s">
        <v>96</v>
      </c>
      <c r="AT187" s="386" t="s">
        <v>165</v>
      </c>
      <c r="AU187" s="386" t="s">
        <v>90</v>
      </c>
      <c r="AY187" s="386" t="s">
        <v>163</v>
      </c>
      <c r="BE187" s="405">
        <f>IF(N187="základní",J187,0)</f>
        <v>0</v>
      </c>
      <c r="BF187" s="405">
        <f>IF(N187="snížená",J187,0)</f>
        <v>0</v>
      </c>
      <c r="BG187" s="405">
        <f>IF(N187="zákl. přenesená",J187,0)</f>
        <v>0</v>
      </c>
      <c r="BH187" s="405">
        <f>IF(N187="sníž. přenesená",J187,0)</f>
        <v>0</v>
      </c>
      <c r="BI187" s="405">
        <f>IF(N187="nulová",J187,0)</f>
        <v>0</v>
      </c>
      <c r="BJ187" s="386" t="s">
        <v>44</v>
      </c>
      <c r="BK187" s="405">
        <f>ROUND(I187*H187,2)</f>
        <v>0</v>
      </c>
      <c r="BL187" s="386" t="s">
        <v>96</v>
      </c>
      <c r="BM187" s="386" t="s">
        <v>1375</v>
      </c>
    </row>
    <row r="188" spans="2:47" s="267" customFormat="1" ht="81">
      <c r="B188" s="268"/>
      <c r="D188" s="346" t="s">
        <v>190</v>
      </c>
      <c r="F188" s="366" t="s">
        <v>405</v>
      </c>
      <c r="L188" s="268"/>
      <c r="M188" s="419"/>
      <c r="N188" s="269"/>
      <c r="O188" s="269"/>
      <c r="P188" s="269"/>
      <c r="Q188" s="269"/>
      <c r="R188" s="269"/>
      <c r="S188" s="269"/>
      <c r="T188" s="420"/>
      <c r="AT188" s="386" t="s">
        <v>190</v>
      </c>
      <c r="AU188" s="386" t="s">
        <v>90</v>
      </c>
    </row>
    <row r="189" spans="2:63" s="330" customFormat="1" ht="37.35" customHeight="1">
      <c r="B189" s="331"/>
      <c r="D189" s="332" t="s">
        <v>81</v>
      </c>
      <c r="E189" s="333" t="s">
        <v>410</v>
      </c>
      <c r="F189" s="333" t="s">
        <v>411</v>
      </c>
      <c r="J189" s="334">
        <f>BK189</f>
        <v>0</v>
      </c>
      <c r="L189" s="331"/>
      <c r="M189" s="395"/>
      <c r="N189" s="396"/>
      <c r="O189" s="396"/>
      <c r="P189" s="397">
        <f>P190+P220+P237+P262</f>
        <v>0</v>
      </c>
      <c r="Q189" s="396"/>
      <c r="R189" s="397">
        <f>R190+R220+R237+R262</f>
        <v>0.0431592</v>
      </c>
      <c r="S189" s="396"/>
      <c r="T189" s="398">
        <f>T190+T220+T237+T262</f>
        <v>0.0045624</v>
      </c>
      <c r="AR189" s="332" t="s">
        <v>90</v>
      </c>
      <c r="AT189" s="399" t="s">
        <v>81</v>
      </c>
      <c r="AU189" s="399" t="s">
        <v>82</v>
      </c>
      <c r="AY189" s="332" t="s">
        <v>163</v>
      </c>
      <c r="BK189" s="400">
        <f>BK190+BK220+BK237+BK262</f>
        <v>0</v>
      </c>
    </row>
    <row r="190" spans="2:63" s="330" customFormat="1" ht="19.9" customHeight="1">
      <c r="B190" s="331"/>
      <c r="D190" s="335" t="s">
        <v>81</v>
      </c>
      <c r="E190" s="336" t="s">
        <v>412</v>
      </c>
      <c r="F190" s="336" t="s">
        <v>413</v>
      </c>
      <c r="J190" s="337">
        <f>BK190</f>
        <v>0</v>
      </c>
      <c r="L190" s="331"/>
      <c r="M190" s="395"/>
      <c r="N190" s="396"/>
      <c r="O190" s="396"/>
      <c r="P190" s="397">
        <f>SUM(P191:P219)</f>
        <v>0</v>
      </c>
      <c r="Q190" s="396"/>
      <c r="R190" s="397">
        <f>SUM(R191:R219)</f>
        <v>0.0316</v>
      </c>
      <c r="S190" s="396"/>
      <c r="T190" s="398">
        <f>SUM(T191:T219)</f>
        <v>0</v>
      </c>
      <c r="AR190" s="332" t="s">
        <v>90</v>
      </c>
      <c r="AT190" s="399" t="s">
        <v>81</v>
      </c>
      <c r="AU190" s="399" t="s">
        <v>44</v>
      </c>
      <c r="AY190" s="332" t="s">
        <v>163</v>
      </c>
      <c r="BK190" s="400">
        <f>SUM(BK191:BK219)</f>
        <v>0</v>
      </c>
    </row>
    <row r="191" spans="2:65" s="267" customFormat="1" ht="31.5" customHeight="1">
      <c r="B191" s="268"/>
      <c r="C191" s="338" t="s">
        <v>10</v>
      </c>
      <c r="D191" s="338" t="s">
        <v>165</v>
      </c>
      <c r="E191" s="339" t="s">
        <v>426</v>
      </c>
      <c r="F191" s="340" t="s">
        <v>427</v>
      </c>
      <c r="G191" s="341" t="s">
        <v>168</v>
      </c>
      <c r="H191" s="342">
        <v>1</v>
      </c>
      <c r="I191" s="107"/>
      <c r="J191" s="343">
        <f>ROUND(I191*H191,2)</f>
        <v>0</v>
      </c>
      <c r="K191" s="340" t="s">
        <v>169</v>
      </c>
      <c r="L191" s="268"/>
      <c r="M191" s="401" t="s">
        <v>5</v>
      </c>
      <c r="N191" s="402" t="s">
        <v>53</v>
      </c>
      <c r="O191" s="269"/>
      <c r="P191" s="403">
        <f>O191*H191</f>
        <v>0</v>
      </c>
      <c r="Q191" s="403">
        <v>0</v>
      </c>
      <c r="R191" s="403">
        <f>Q191*H191</f>
        <v>0</v>
      </c>
      <c r="S191" s="403">
        <v>0</v>
      </c>
      <c r="T191" s="404">
        <f>S191*H191</f>
        <v>0</v>
      </c>
      <c r="AR191" s="386" t="s">
        <v>333</v>
      </c>
      <c r="AT191" s="386" t="s">
        <v>165</v>
      </c>
      <c r="AU191" s="386" t="s">
        <v>90</v>
      </c>
      <c r="AY191" s="386" t="s">
        <v>163</v>
      </c>
      <c r="BE191" s="405">
        <f>IF(N191="základní",J191,0)</f>
        <v>0</v>
      </c>
      <c r="BF191" s="405">
        <f>IF(N191="snížená",J191,0)</f>
        <v>0</v>
      </c>
      <c r="BG191" s="405">
        <f>IF(N191="zákl. přenesená",J191,0)</f>
        <v>0</v>
      </c>
      <c r="BH191" s="405">
        <f>IF(N191="sníž. přenesená",J191,0)</f>
        <v>0</v>
      </c>
      <c r="BI191" s="405">
        <f>IF(N191="nulová",J191,0)</f>
        <v>0</v>
      </c>
      <c r="BJ191" s="386" t="s">
        <v>44</v>
      </c>
      <c r="BK191" s="405">
        <f>ROUND(I191*H191,2)</f>
        <v>0</v>
      </c>
      <c r="BL191" s="386" t="s">
        <v>333</v>
      </c>
      <c r="BM191" s="386" t="s">
        <v>1376</v>
      </c>
    </row>
    <row r="192" spans="2:47" s="267" customFormat="1" ht="148.5">
      <c r="B192" s="268"/>
      <c r="D192" s="346" t="s">
        <v>190</v>
      </c>
      <c r="F192" s="366" t="s">
        <v>418</v>
      </c>
      <c r="L192" s="268"/>
      <c r="M192" s="419"/>
      <c r="N192" s="269"/>
      <c r="O192" s="269"/>
      <c r="P192" s="269"/>
      <c r="Q192" s="269"/>
      <c r="R192" s="269"/>
      <c r="S192" s="269"/>
      <c r="T192" s="420"/>
      <c r="AT192" s="386" t="s">
        <v>190</v>
      </c>
      <c r="AU192" s="386" t="s">
        <v>90</v>
      </c>
    </row>
    <row r="193" spans="2:51" s="344" customFormat="1" ht="13.5">
      <c r="B193" s="345"/>
      <c r="D193" s="346" t="s">
        <v>171</v>
      </c>
      <c r="E193" s="347" t="s">
        <v>5</v>
      </c>
      <c r="F193" s="348" t="s">
        <v>172</v>
      </c>
      <c r="H193" s="349" t="s">
        <v>5</v>
      </c>
      <c r="L193" s="345"/>
      <c r="M193" s="406"/>
      <c r="N193" s="407"/>
      <c r="O193" s="407"/>
      <c r="P193" s="407"/>
      <c r="Q193" s="407"/>
      <c r="R193" s="407"/>
      <c r="S193" s="407"/>
      <c r="T193" s="408"/>
      <c r="AT193" s="349" t="s">
        <v>171</v>
      </c>
      <c r="AU193" s="349" t="s">
        <v>90</v>
      </c>
      <c r="AV193" s="344" t="s">
        <v>44</v>
      </c>
      <c r="AW193" s="344" t="s">
        <v>42</v>
      </c>
      <c r="AX193" s="344" t="s">
        <v>82</v>
      </c>
      <c r="AY193" s="349" t="s">
        <v>163</v>
      </c>
    </row>
    <row r="194" spans="2:51" s="344" customFormat="1" ht="13.5">
      <c r="B194" s="345"/>
      <c r="D194" s="346" t="s">
        <v>171</v>
      </c>
      <c r="E194" s="347" t="s">
        <v>5</v>
      </c>
      <c r="F194" s="348" t="s">
        <v>310</v>
      </c>
      <c r="H194" s="349" t="s">
        <v>5</v>
      </c>
      <c r="L194" s="345"/>
      <c r="M194" s="406"/>
      <c r="N194" s="407"/>
      <c r="O194" s="407"/>
      <c r="P194" s="407"/>
      <c r="Q194" s="407"/>
      <c r="R194" s="407"/>
      <c r="S194" s="407"/>
      <c r="T194" s="408"/>
      <c r="AT194" s="349" t="s">
        <v>171</v>
      </c>
      <c r="AU194" s="349" t="s">
        <v>90</v>
      </c>
      <c r="AV194" s="344" t="s">
        <v>44</v>
      </c>
      <c r="AW194" s="344" t="s">
        <v>42</v>
      </c>
      <c r="AX194" s="344" t="s">
        <v>82</v>
      </c>
      <c r="AY194" s="349" t="s">
        <v>163</v>
      </c>
    </row>
    <row r="195" spans="2:51" s="350" customFormat="1" ht="13.5">
      <c r="B195" s="351"/>
      <c r="D195" s="346" t="s">
        <v>171</v>
      </c>
      <c r="E195" s="352" t="s">
        <v>5</v>
      </c>
      <c r="F195" s="353" t="s">
        <v>1353</v>
      </c>
      <c r="H195" s="354">
        <v>1</v>
      </c>
      <c r="L195" s="351"/>
      <c r="M195" s="409"/>
      <c r="N195" s="410"/>
      <c r="O195" s="410"/>
      <c r="P195" s="410"/>
      <c r="Q195" s="410"/>
      <c r="R195" s="410"/>
      <c r="S195" s="410"/>
      <c r="T195" s="411"/>
      <c r="AT195" s="352" t="s">
        <v>171</v>
      </c>
      <c r="AU195" s="352" t="s">
        <v>90</v>
      </c>
      <c r="AV195" s="350" t="s">
        <v>90</v>
      </c>
      <c r="AW195" s="350" t="s">
        <v>42</v>
      </c>
      <c r="AX195" s="350" t="s">
        <v>82</v>
      </c>
      <c r="AY195" s="352" t="s">
        <v>163</v>
      </c>
    </row>
    <row r="196" spans="2:51" s="355" customFormat="1" ht="13.5">
      <c r="B196" s="356"/>
      <c r="D196" s="346" t="s">
        <v>171</v>
      </c>
      <c r="E196" s="357" t="s">
        <v>5</v>
      </c>
      <c r="F196" s="358" t="s">
        <v>653</v>
      </c>
      <c r="H196" s="359">
        <v>1</v>
      </c>
      <c r="L196" s="356"/>
      <c r="M196" s="412"/>
      <c r="N196" s="413"/>
      <c r="O196" s="413"/>
      <c r="P196" s="413"/>
      <c r="Q196" s="413"/>
      <c r="R196" s="413"/>
      <c r="S196" s="413"/>
      <c r="T196" s="414"/>
      <c r="AT196" s="357" t="s">
        <v>171</v>
      </c>
      <c r="AU196" s="357" t="s">
        <v>90</v>
      </c>
      <c r="AV196" s="355" t="s">
        <v>93</v>
      </c>
      <c r="AW196" s="355" t="s">
        <v>42</v>
      </c>
      <c r="AX196" s="355" t="s">
        <v>82</v>
      </c>
      <c r="AY196" s="357" t="s">
        <v>163</v>
      </c>
    </row>
    <row r="197" spans="2:51" s="360" customFormat="1" ht="13.5">
      <c r="B197" s="361"/>
      <c r="D197" s="362" t="s">
        <v>171</v>
      </c>
      <c r="E197" s="363" t="s">
        <v>5</v>
      </c>
      <c r="F197" s="364" t="s">
        <v>185</v>
      </c>
      <c r="H197" s="365">
        <v>1</v>
      </c>
      <c r="L197" s="361"/>
      <c r="M197" s="415"/>
      <c r="N197" s="416"/>
      <c r="O197" s="416"/>
      <c r="P197" s="416"/>
      <c r="Q197" s="416"/>
      <c r="R197" s="416"/>
      <c r="S197" s="416"/>
      <c r="T197" s="417"/>
      <c r="AT197" s="418" t="s">
        <v>171</v>
      </c>
      <c r="AU197" s="418" t="s">
        <v>90</v>
      </c>
      <c r="AV197" s="360" t="s">
        <v>96</v>
      </c>
      <c r="AW197" s="360" t="s">
        <v>42</v>
      </c>
      <c r="AX197" s="360" t="s">
        <v>44</v>
      </c>
      <c r="AY197" s="418" t="s">
        <v>163</v>
      </c>
    </row>
    <row r="198" spans="2:65" s="267" customFormat="1" ht="22.5" customHeight="1">
      <c r="B198" s="268"/>
      <c r="C198" s="367" t="s">
        <v>381</v>
      </c>
      <c r="D198" s="367" t="s">
        <v>256</v>
      </c>
      <c r="E198" s="368" t="s">
        <v>437</v>
      </c>
      <c r="F198" s="369" t="s">
        <v>438</v>
      </c>
      <c r="G198" s="370" t="s">
        <v>168</v>
      </c>
      <c r="H198" s="371">
        <v>1</v>
      </c>
      <c r="I198" s="137"/>
      <c r="J198" s="372">
        <f>ROUND(I198*H198,2)</f>
        <v>0</v>
      </c>
      <c r="K198" s="369" t="s">
        <v>169</v>
      </c>
      <c r="L198" s="421"/>
      <c r="M198" s="422" t="s">
        <v>5</v>
      </c>
      <c r="N198" s="423" t="s">
        <v>53</v>
      </c>
      <c r="O198" s="269"/>
      <c r="P198" s="403">
        <f>O198*H198</f>
        <v>0</v>
      </c>
      <c r="Q198" s="403">
        <v>0.028</v>
      </c>
      <c r="R198" s="403">
        <f>Q198*H198</f>
        <v>0.028</v>
      </c>
      <c r="S198" s="403">
        <v>0</v>
      </c>
      <c r="T198" s="404">
        <f>S198*H198</f>
        <v>0</v>
      </c>
      <c r="AR198" s="386" t="s">
        <v>423</v>
      </c>
      <c r="AT198" s="386" t="s">
        <v>256</v>
      </c>
      <c r="AU198" s="386" t="s">
        <v>90</v>
      </c>
      <c r="AY198" s="386" t="s">
        <v>163</v>
      </c>
      <c r="BE198" s="405">
        <f>IF(N198="základní",J198,0)</f>
        <v>0</v>
      </c>
      <c r="BF198" s="405">
        <f>IF(N198="snížená",J198,0)</f>
        <v>0</v>
      </c>
      <c r="BG198" s="405">
        <f>IF(N198="zákl. přenesená",J198,0)</f>
        <v>0</v>
      </c>
      <c r="BH198" s="405">
        <f>IF(N198="sníž. přenesená",J198,0)</f>
        <v>0</v>
      </c>
      <c r="BI198" s="405">
        <f>IF(N198="nulová",J198,0)</f>
        <v>0</v>
      </c>
      <c r="BJ198" s="386" t="s">
        <v>44</v>
      </c>
      <c r="BK198" s="405">
        <f>ROUND(I198*H198,2)</f>
        <v>0</v>
      </c>
      <c r="BL198" s="386" t="s">
        <v>333</v>
      </c>
      <c r="BM198" s="386" t="s">
        <v>1377</v>
      </c>
    </row>
    <row r="199" spans="2:65" s="267" customFormat="1" ht="31.5" customHeight="1">
      <c r="B199" s="268"/>
      <c r="C199" s="338" t="s">
        <v>386</v>
      </c>
      <c r="D199" s="338" t="s">
        <v>165</v>
      </c>
      <c r="E199" s="339" t="s">
        <v>474</v>
      </c>
      <c r="F199" s="340" t="s">
        <v>475</v>
      </c>
      <c r="G199" s="341" t="s">
        <v>168</v>
      </c>
      <c r="H199" s="342">
        <v>1</v>
      </c>
      <c r="I199" s="107"/>
      <c r="J199" s="343">
        <f>ROUND(I199*H199,2)</f>
        <v>0</v>
      </c>
      <c r="K199" s="340" t="s">
        <v>169</v>
      </c>
      <c r="L199" s="268"/>
      <c r="M199" s="401" t="s">
        <v>5</v>
      </c>
      <c r="N199" s="402" t="s">
        <v>53</v>
      </c>
      <c r="O199" s="269"/>
      <c r="P199" s="403">
        <f>O199*H199</f>
        <v>0</v>
      </c>
      <c r="Q199" s="403">
        <v>0</v>
      </c>
      <c r="R199" s="403">
        <f>Q199*H199</f>
        <v>0</v>
      </c>
      <c r="S199" s="403">
        <v>0</v>
      </c>
      <c r="T199" s="404">
        <f>S199*H199</f>
        <v>0</v>
      </c>
      <c r="AR199" s="386" t="s">
        <v>333</v>
      </c>
      <c r="AT199" s="386" t="s">
        <v>165</v>
      </c>
      <c r="AU199" s="386" t="s">
        <v>90</v>
      </c>
      <c r="AY199" s="386" t="s">
        <v>163</v>
      </c>
      <c r="BE199" s="405">
        <f>IF(N199="základní",J199,0)</f>
        <v>0</v>
      </c>
      <c r="BF199" s="405">
        <f>IF(N199="snížená",J199,0)</f>
        <v>0</v>
      </c>
      <c r="BG199" s="405">
        <f>IF(N199="zákl. přenesená",J199,0)</f>
        <v>0</v>
      </c>
      <c r="BH199" s="405">
        <f>IF(N199="sníž. přenesená",J199,0)</f>
        <v>0</v>
      </c>
      <c r="BI199" s="405">
        <f>IF(N199="nulová",J199,0)</f>
        <v>0</v>
      </c>
      <c r="BJ199" s="386" t="s">
        <v>44</v>
      </c>
      <c r="BK199" s="405">
        <f>ROUND(I199*H199,2)</f>
        <v>0</v>
      </c>
      <c r="BL199" s="386" t="s">
        <v>333</v>
      </c>
      <c r="BM199" s="386" t="s">
        <v>1378</v>
      </c>
    </row>
    <row r="200" spans="2:47" s="267" customFormat="1" ht="148.5">
      <c r="B200" s="268"/>
      <c r="D200" s="346" t="s">
        <v>190</v>
      </c>
      <c r="F200" s="366" t="s">
        <v>418</v>
      </c>
      <c r="I200" s="135"/>
      <c r="L200" s="268"/>
      <c r="M200" s="419"/>
      <c r="N200" s="269"/>
      <c r="O200" s="269"/>
      <c r="P200" s="269"/>
      <c r="Q200" s="269"/>
      <c r="R200" s="269"/>
      <c r="S200" s="269"/>
      <c r="T200" s="420"/>
      <c r="AT200" s="386" t="s">
        <v>190</v>
      </c>
      <c r="AU200" s="386" t="s">
        <v>90</v>
      </c>
    </row>
    <row r="201" spans="2:51" s="344" customFormat="1" ht="13.5">
      <c r="B201" s="345"/>
      <c r="D201" s="346" t="s">
        <v>171</v>
      </c>
      <c r="E201" s="347" t="s">
        <v>5</v>
      </c>
      <c r="F201" s="348" t="s">
        <v>172</v>
      </c>
      <c r="H201" s="349" t="s">
        <v>5</v>
      </c>
      <c r="L201" s="345"/>
      <c r="M201" s="406"/>
      <c r="N201" s="407"/>
      <c r="O201" s="407"/>
      <c r="P201" s="407"/>
      <c r="Q201" s="407"/>
      <c r="R201" s="407"/>
      <c r="S201" s="407"/>
      <c r="T201" s="408"/>
      <c r="AT201" s="349" t="s">
        <v>171</v>
      </c>
      <c r="AU201" s="349" t="s">
        <v>90</v>
      </c>
      <c r="AV201" s="344" t="s">
        <v>44</v>
      </c>
      <c r="AW201" s="344" t="s">
        <v>42</v>
      </c>
      <c r="AX201" s="344" t="s">
        <v>82</v>
      </c>
      <c r="AY201" s="349" t="s">
        <v>163</v>
      </c>
    </row>
    <row r="202" spans="2:51" s="344" customFormat="1" ht="13.5">
      <c r="B202" s="345"/>
      <c r="D202" s="346" t="s">
        <v>171</v>
      </c>
      <c r="E202" s="347" t="s">
        <v>5</v>
      </c>
      <c r="F202" s="348" t="s">
        <v>1360</v>
      </c>
      <c r="H202" s="349" t="s">
        <v>5</v>
      </c>
      <c r="L202" s="345"/>
      <c r="M202" s="406"/>
      <c r="N202" s="407"/>
      <c r="O202" s="407"/>
      <c r="P202" s="407"/>
      <c r="Q202" s="407"/>
      <c r="R202" s="407"/>
      <c r="S202" s="407"/>
      <c r="T202" s="408"/>
      <c r="AT202" s="349" t="s">
        <v>171</v>
      </c>
      <c r="AU202" s="349" t="s">
        <v>90</v>
      </c>
      <c r="AV202" s="344" t="s">
        <v>44</v>
      </c>
      <c r="AW202" s="344" t="s">
        <v>42</v>
      </c>
      <c r="AX202" s="344" t="s">
        <v>82</v>
      </c>
      <c r="AY202" s="349" t="s">
        <v>163</v>
      </c>
    </row>
    <row r="203" spans="2:51" s="350" customFormat="1" ht="13.5">
      <c r="B203" s="351"/>
      <c r="D203" s="346" t="s">
        <v>171</v>
      </c>
      <c r="E203" s="352" t="s">
        <v>5</v>
      </c>
      <c r="F203" s="353" t="s">
        <v>741</v>
      </c>
      <c r="H203" s="354">
        <v>1</v>
      </c>
      <c r="L203" s="351"/>
      <c r="M203" s="409"/>
      <c r="N203" s="410"/>
      <c r="O203" s="410"/>
      <c r="P203" s="410"/>
      <c r="Q203" s="410"/>
      <c r="R203" s="410"/>
      <c r="S203" s="410"/>
      <c r="T203" s="411"/>
      <c r="AT203" s="352" t="s">
        <v>171</v>
      </c>
      <c r="AU203" s="352" t="s">
        <v>90</v>
      </c>
      <c r="AV203" s="350" t="s">
        <v>90</v>
      </c>
      <c r="AW203" s="350" t="s">
        <v>42</v>
      </c>
      <c r="AX203" s="350" t="s">
        <v>82</v>
      </c>
      <c r="AY203" s="352" t="s">
        <v>163</v>
      </c>
    </row>
    <row r="204" spans="2:51" s="355" customFormat="1" ht="13.5">
      <c r="B204" s="356"/>
      <c r="D204" s="346" t="s">
        <v>171</v>
      </c>
      <c r="E204" s="357" t="s">
        <v>5</v>
      </c>
      <c r="F204" s="358" t="s">
        <v>653</v>
      </c>
      <c r="H204" s="359">
        <v>1</v>
      </c>
      <c r="L204" s="356"/>
      <c r="M204" s="412"/>
      <c r="N204" s="413"/>
      <c r="O204" s="413"/>
      <c r="P204" s="413"/>
      <c r="Q204" s="413"/>
      <c r="R204" s="413"/>
      <c r="S204" s="413"/>
      <c r="T204" s="414"/>
      <c r="AT204" s="357" t="s">
        <v>171</v>
      </c>
      <c r="AU204" s="357" t="s">
        <v>90</v>
      </c>
      <c r="AV204" s="355" t="s">
        <v>93</v>
      </c>
      <c r="AW204" s="355" t="s">
        <v>42</v>
      </c>
      <c r="AX204" s="355" t="s">
        <v>82</v>
      </c>
      <c r="AY204" s="357" t="s">
        <v>163</v>
      </c>
    </row>
    <row r="205" spans="2:51" s="360" customFormat="1" ht="13.5">
      <c r="B205" s="361"/>
      <c r="D205" s="362" t="s">
        <v>171</v>
      </c>
      <c r="E205" s="363" t="s">
        <v>5</v>
      </c>
      <c r="F205" s="364" t="s">
        <v>185</v>
      </c>
      <c r="H205" s="365">
        <v>1</v>
      </c>
      <c r="L205" s="361"/>
      <c r="M205" s="415"/>
      <c r="N205" s="416"/>
      <c r="O205" s="416"/>
      <c r="P205" s="416"/>
      <c r="Q205" s="416"/>
      <c r="R205" s="416"/>
      <c r="S205" s="416"/>
      <c r="T205" s="417"/>
      <c r="AT205" s="418" t="s">
        <v>171</v>
      </c>
      <c r="AU205" s="418" t="s">
        <v>90</v>
      </c>
      <c r="AV205" s="360" t="s">
        <v>96</v>
      </c>
      <c r="AW205" s="360" t="s">
        <v>42</v>
      </c>
      <c r="AX205" s="360" t="s">
        <v>44</v>
      </c>
      <c r="AY205" s="418" t="s">
        <v>163</v>
      </c>
    </row>
    <row r="206" spans="2:65" s="267" customFormat="1" ht="22.5" customHeight="1">
      <c r="B206" s="268"/>
      <c r="C206" s="367" t="s">
        <v>391</v>
      </c>
      <c r="D206" s="367" t="s">
        <v>256</v>
      </c>
      <c r="E206" s="368" t="s">
        <v>481</v>
      </c>
      <c r="F206" s="369" t="s">
        <v>482</v>
      </c>
      <c r="G206" s="370" t="s">
        <v>168</v>
      </c>
      <c r="H206" s="371">
        <v>1</v>
      </c>
      <c r="I206" s="137"/>
      <c r="J206" s="372">
        <f>ROUND(I206*H206,2)</f>
        <v>0</v>
      </c>
      <c r="K206" s="369" t="s">
        <v>5</v>
      </c>
      <c r="L206" s="421"/>
      <c r="M206" s="422" t="s">
        <v>5</v>
      </c>
      <c r="N206" s="423" t="s">
        <v>53</v>
      </c>
      <c r="O206" s="269"/>
      <c r="P206" s="403">
        <f>O206*H206</f>
        <v>0</v>
      </c>
      <c r="Q206" s="403">
        <v>0.0024</v>
      </c>
      <c r="R206" s="403">
        <f>Q206*H206</f>
        <v>0.0024</v>
      </c>
      <c r="S206" s="403">
        <v>0</v>
      </c>
      <c r="T206" s="404">
        <f>S206*H206</f>
        <v>0</v>
      </c>
      <c r="AR206" s="386" t="s">
        <v>423</v>
      </c>
      <c r="AT206" s="386" t="s">
        <v>256</v>
      </c>
      <c r="AU206" s="386" t="s">
        <v>90</v>
      </c>
      <c r="AY206" s="386" t="s">
        <v>163</v>
      </c>
      <c r="BE206" s="405">
        <f>IF(N206="základní",J206,0)</f>
        <v>0</v>
      </c>
      <c r="BF206" s="405">
        <f>IF(N206="snížená",J206,0)</f>
        <v>0</v>
      </c>
      <c r="BG206" s="405">
        <f>IF(N206="zákl. přenesená",J206,0)</f>
        <v>0</v>
      </c>
      <c r="BH206" s="405">
        <f>IF(N206="sníž. přenesená",J206,0)</f>
        <v>0</v>
      </c>
      <c r="BI206" s="405">
        <f>IF(N206="nulová",J206,0)</f>
        <v>0</v>
      </c>
      <c r="BJ206" s="386" t="s">
        <v>44</v>
      </c>
      <c r="BK206" s="405">
        <f>ROUND(I206*H206,2)</f>
        <v>0</v>
      </c>
      <c r="BL206" s="386" t="s">
        <v>333</v>
      </c>
      <c r="BM206" s="386" t="s">
        <v>1379</v>
      </c>
    </row>
    <row r="207" spans="2:65" s="267" customFormat="1" ht="22.5" customHeight="1">
      <c r="B207" s="268"/>
      <c r="C207" s="338" t="s">
        <v>395</v>
      </c>
      <c r="D207" s="338" t="s">
        <v>165</v>
      </c>
      <c r="E207" s="339" t="s">
        <v>485</v>
      </c>
      <c r="F207" s="340" t="s">
        <v>486</v>
      </c>
      <c r="G207" s="341" t="s">
        <v>168</v>
      </c>
      <c r="H207" s="342">
        <v>1</v>
      </c>
      <c r="I207" s="107"/>
      <c r="J207" s="343">
        <f>ROUND(I207*H207,2)</f>
        <v>0</v>
      </c>
      <c r="K207" s="340" t="s">
        <v>169</v>
      </c>
      <c r="L207" s="268"/>
      <c r="M207" s="401" t="s">
        <v>5</v>
      </c>
      <c r="N207" s="402" t="s">
        <v>53</v>
      </c>
      <c r="O207" s="269"/>
      <c r="P207" s="403">
        <f>O207*H207</f>
        <v>0</v>
      </c>
      <c r="Q207" s="403">
        <v>0</v>
      </c>
      <c r="R207" s="403">
        <f>Q207*H207</f>
        <v>0</v>
      </c>
      <c r="S207" s="403">
        <v>0</v>
      </c>
      <c r="T207" s="404">
        <f>S207*H207</f>
        <v>0</v>
      </c>
      <c r="AR207" s="386" t="s">
        <v>333</v>
      </c>
      <c r="AT207" s="386" t="s">
        <v>165</v>
      </c>
      <c r="AU207" s="386" t="s">
        <v>90</v>
      </c>
      <c r="AY207" s="386" t="s">
        <v>163</v>
      </c>
      <c r="BE207" s="405">
        <f>IF(N207="základní",J207,0)</f>
        <v>0</v>
      </c>
      <c r="BF207" s="405">
        <f>IF(N207="snížená",J207,0)</f>
        <v>0</v>
      </c>
      <c r="BG207" s="405">
        <f>IF(N207="zákl. přenesená",J207,0)</f>
        <v>0</v>
      </c>
      <c r="BH207" s="405">
        <f>IF(N207="sníž. přenesená",J207,0)</f>
        <v>0</v>
      </c>
      <c r="BI207" s="405">
        <f>IF(N207="nulová",J207,0)</f>
        <v>0</v>
      </c>
      <c r="BJ207" s="386" t="s">
        <v>44</v>
      </c>
      <c r="BK207" s="405">
        <f>ROUND(I207*H207,2)</f>
        <v>0</v>
      </c>
      <c r="BL207" s="386" t="s">
        <v>333</v>
      </c>
      <c r="BM207" s="386" t="s">
        <v>1380</v>
      </c>
    </row>
    <row r="208" spans="2:47" s="267" customFormat="1" ht="148.5">
      <c r="B208" s="268"/>
      <c r="D208" s="346" t="s">
        <v>190</v>
      </c>
      <c r="F208" s="366" t="s">
        <v>418</v>
      </c>
      <c r="L208" s="268"/>
      <c r="M208" s="419"/>
      <c r="N208" s="269"/>
      <c r="O208" s="269"/>
      <c r="P208" s="269"/>
      <c r="Q208" s="269"/>
      <c r="R208" s="269"/>
      <c r="S208" s="269"/>
      <c r="T208" s="420"/>
      <c r="AT208" s="386" t="s">
        <v>190</v>
      </c>
      <c r="AU208" s="386" t="s">
        <v>90</v>
      </c>
    </row>
    <row r="209" spans="2:51" s="344" customFormat="1" ht="13.5">
      <c r="B209" s="345"/>
      <c r="D209" s="346" t="s">
        <v>171</v>
      </c>
      <c r="E209" s="347" t="s">
        <v>5</v>
      </c>
      <c r="F209" s="348" t="s">
        <v>172</v>
      </c>
      <c r="H209" s="349" t="s">
        <v>5</v>
      </c>
      <c r="L209" s="345"/>
      <c r="M209" s="406"/>
      <c r="N209" s="407"/>
      <c r="O209" s="407"/>
      <c r="P209" s="407"/>
      <c r="Q209" s="407"/>
      <c r="R209" s="407"/>
      <c r="S209" s="407"/>
      <c r="T209" s="408"/>
      <c r="AT209" s="349" t="s">
        <v>171</v>
      </c>
      <c r="AU209" s="349" t="s">
        <v>90</v>
      </c>
      <c r="AV209" s="344" t="s">
        <v>44</v>
      </c>
      <c r="AW209" s="344" t="s">
        <v>42</v>
      </c>
      <c r="AX209" s="344" t="s">
        <v>82</v>
      </c>
      <c r="AY209" s="349" t="s">
        <v>163</v>
      </c>
    </row>
    <row r="210" spans="2:51" s="344" customFormat="1" ht="13.5">
      <c r="B210" s="345"/>
      <c r="D210" s="346" t="s">
        <v>171</v>
      </c>
      <c r="E210" s="347" t="s">
        <v>5</v>
      </c>
      <c r="F210" s="348" t="s">
        <v>1360</v>
      </c>
      <c r="H210" s="349" t="s">
        <v>5</v>
      </c>
      <c r="L210" s="345"/>
      <c r="M210" s="406"/>
      <c r="N210" s="407"/>
      <c r="O210" s="407"/>
      <c r="P210" s="407"/>
      <c r="Q210" s="407"/>
      <c r="R210" s="407"/>
      <c r="S210" s="407"/>
      <c r="T210" s="408"/>
      <c r="AT210" s="349" t="s">
        <v>171</v>
      </c>
      <c r="AU210" s="349" t="s">
        <v>90</v>
      </c>
      <c r="AV210" s="344" t="s">
        <v>44</v>
      </c>
      <c r="AW210" s="344" t="s">
        <v>42</v>
      </c>
      <c r="AX210" s="344" t="s">
        <v>82</v>
      </c>
      <c r="AY210" s="349" t="s">
        <v>163</v>
      </c>
    </row>
    <row r="211" spans="2:51" s="350" customFormat="1" ht="13.5">
      <c r="B211" s="351"/>
      <c r="D211" s="346" t="s">
        <v>171</v>
      </c>
      <c r="E211" s="352" t="s">
        <v>5</v>
      </c>
      <c r="F211" s="353" t="s">
        <v>252</v>
      </c>
      <c r="H211" s="354">
        <v>1</v>
      </c>
      <c r="L211" s="351"/>
      <c r="M211" s="409"/>
      <c r="N211" s="410"/>
      <c r="O211" s="410"/>
      <c r="P211" s="410"/>
      <c r="Q211" s="410"/>
      <c r="R211" s="410"/>
      <c r="S211" s="410"/>
      <c r="T211" s="411"/>
      <c r="AT211" s="352" t="s">
        <v>171</v>
      </c>
      <c r="AU211" s="352" t="s">
        <v>90</v>
      </c>
      <c r="AV211" s="350" t="s">
        <v>90</v>
      </c>
      <c r="AW211" s="350" t="s">
        <v>42</v>
      </c>
      <c r="AX211" s="350" t="s">
        <v>82</v>
      </c>
      <c r="AY211" s="352" t="s">
        <v>163</v>
      </c>
    </row>
    <row r="212" spans="2:51" s="355" customFormat="1" ht="13.5">
      <c r="B212" s="356"/>
      <c r="D212" s="346" t="s">
        <v>171</v>
      </c>
      <c r="E212" s="357" t="s">
        <v>5</v>
      </c>
      <c r="F212" s="358" t="s">
        <v>653</v>
      </c>
      <c r="H212" s="359">
        <v>1</v>
      </c>
      <c r="L212" s="356"/>
      <c r="M212" s="412"/>
      <c r="N212" s="413"/>
      <c r="O212" s="413"/>
      <c r="P212" s="413"/>
      <c r="Q212" s="413"/>
      <c r="R212" s="413"/>
      <c r="S212" s="413"/>
      <c r="T212" s="414"/>
      <c r="AT212" s="357" t="s">
        <v>171</v>
      </c>
      <c r="AU212" s="357" t="s">
        <v>90</v>
      </c>
      <c r="AV212" s="355" t="s">
        <v>93</v>
      </c>
      <c r="AW212" s="355" t="s">
        <v>42</v>
      </c>
      <c r="AX212" s="355" t="s">
        <v>82</v>
      </c>
      <c r="AY212" s="357" t="s">
        <v>163</v>
      </c>
    </row>
    <row r="213" spans="2:51" s="360" customFormat="1" ht="13.5">
      <c r="B213" s="361"/>
      <c r="D213" s="362" t="s">
        <v>171</v>
      </c>
      <c r="E213" s="363" t="s">
        <v>5</v>
      </c>
      <c r="F213" s="364" t="s">
        <v>185</v>
      </c>
      <c r="H213" s="365">
        <v>1</v>
      </c>
      <c r="L213" s="361"/>
      <c r="M213" s="415"/>
      <c r="N213" s="416"/>
      <c r="O213" s="416"/>
      <c r="P213" s="416"/>
      <c r="Q213" s="416"/>
      <c r="R213" s="416"/>
      <c r="S213" s="416"/>
      <c r="T213" s="417"/>
      <c r="AT213" s="418" t="s">
        <v>171</v>
      </c>
      <c r="AU213" s="418" t="s">
        <v>90</v>
      </c>
      <c r="AV213" s="360" t="s">
        <v>96</v>
      </c>
      <c r="AW213" s="360" t="s">
        <v>42</v>
      </c>
      <c r="AX213" s="360" t="s">
        <v>44</v>
      </c>
      <c r="AY213" s="418" t="s">
        <v>163</v>
      </c>
    </row>
    <row r="214" spans="2:65" s="267" customFormat="1" ht="22.5" customHeight="1">
      <c r="B214" s="268"/>
      <c r="C214" s="367" t="s">
        <v>401</v>
      </c>
      <c r="D214" s="367" t="s">
        <v>256</v>
      </c>
      <c r="E214" s="368" t="s">
        <v>490</v>
      </c>
      <c r="F214" s="369" t="s">
        <v>491</v>
      </c>
      <c r="G214" s="370" t="s">
        <v>168</v>
      </c>
      <c r="H214" s="371">
        <v>1</v>
      </c>
      <c r="I214" s="137"/>
      <c r="J214" s="372">
        <f>ROUND(I214*H214,2)</f>
        <v>0</v>
      </c>
      <c r="K214" s="369" t="s">
        <v>169</v>
      </c>
      <c r="L214" s="421"/>
      <c r="M214" s="422" t="s">
        <v>5</v>
      </c>
      <c r="N214" s="423" t="s">
        <v>53</v>
      </c>
      <c r="O214" s="269"/>
      <c r="P214" s="403">
        <f>O214*H214</f>
        <v>0</v>
      </c>
      <c r="Q214" s="403">
        <v>0.0012</v>
      </c>
      <c r="R214" s="403">
        <f>Q214*H214</f>
        <v>0.0012</v>
      </c>
      <c r="S214" s="403">
        <v>0</v>
      </c>
      <c r="T214" s="404">
        <f>S214*H214</f>
        <v>0</v>
      </c>
      <c r="AR214" s="386" t="s">
        <v>423</v>
      </c>
      <c r="AT214" s="386" t="s">
        <v>256</v>
      </c>
      <c r="AU214" s="386" t="s">
        <v>90</v>
      </c>
      <c r="AY214" s="386" t="s">
        <v>163</v>
      </c>
      <c r="BE214" s="405">
        <f>IF(N214="základní",J214,0)</f>
        <v>0</v>
      </c>
      <c r="BF214" s="405">
        <f>IF(N214="snížená",J214,0)</f>
        <v>0</v>
      </c>
      <c r="BG214" s="405">
        <f>IF(N214="zákl. přenesená",J214,0)</f>
        <v>0</v>
      </c>
      <c r="BH214" s="405">
        <f>IF(N214="sníž. přenesená",J214,0)</f>
        <v>0</v>
      </c>
      <c r="BI214" s="405">
        <f>IF(N214="nulová",J214,0)</f>
        <v>0</v>
      </c>
      <c r="BJ214" s="386" t="s">
        <v>44</v>
      </c>
      <c r="BK214" s="405">
        <f>ROUND(I214*H214,2)</f>
        <v>0</v>
      </c>
      <c r="BL214" s="386" t="s">
        <v>333</v>
      </c>
      <c r="BM214" s="386" t="s">
        <v>1381</v>
      </c>
    </row>
    <row r="215" spans="2:47" s="267" customFormat="1" ht="27">
      <c r="B215" s="268"/>
      <c r="D215" s="362" t="s">
        <v>493</v>
      </c>
      <c r="F215" s="376" t="s">
        <v>494</v>
      </c>
      <c r="L215" s="268"/>
      <c r="M215" s="419"/>
      <c r="N215" s="269"/>
      <c r="O215" s="269"/>
      <c r="P215" s="269"/>
      <c r="Q215" s="269"/>
      <c r="R215" s="269"/>
      <c r="S215" s="269"/>
      <c r="T215" s="420"/>
      <c r="AT215" s="386" t="s">
        <v>493</v>
      </c>
      <c r="AU215" s="386" t="s">
        <v>90</v>
      </c>
    </row>
    <row r="216" spans="2:65" s="267" customFormat="1" ht="31.5" customHeight="1">
      <c r="B216" s="268"/>
      <c r="C216" s="338" t="s">
        <v>406</v>
      </c>
      <c r="D216" s="338" t="s">
        <v>165</v>
      </c>
      <c r="E216" s="339" t="s">
        <v>1382</v>
      </c>
      <c r="F216" s="340" t="s">
        <v>1383</v>
      </c>
      <c r="G216" s="341" t="s">
        <v>369</v>
      </c>
      <c r="H216" s="342">
        <v>0.032</v>
      </c>
      <c r="I216" s="107"/>
      <c r="J216" s="343">
        <f>ROUND(I216*H216,2)</f>
        <v>0</v>
      </c>
      <c r="K216" s="340" t="s">
        <v>169</v>
      </c>
      <c r="L216" s="268"/>
      <c r="M216" s="401" t="s">
        <v>5</v>
      </c>
      <c r="N216" s="402" t="s">
        <v>53</v>
      </c>
      <c r="O216" s="269"/>
      <c r="P216" s="403">
        <f>O216*H216</f>
        <v>0</v>
      </c>
      <c r="Q216" s="403">
        <v>0</v>
      </c>
      <c r="R216" s="403">
        <f>Q216*H216</f>
        <v>0</v>
      </c>
      <c r="S216" s="403">
        <v>0</v>
      </c>
      <c r="T216" s="404">
        <f>S216*H216</f>
        <v>0</v>
      </c>
      <c r="AR216" s="386" t="s">
        <v>333</v>
      </c>
      <c r="AT216" s="386" t="s">
        <v>165</v>
      </c>
      <c r="AU216" s="386" t="s">
        <v>90</v>
      </c>
      <c r="AY216" s="386" t="s">
        <v>163</v>
      </c>
      <c r="BE216" s="405">
        <f>IF(N216="základní",J216,0)</f>
        <v>0</v>
      </c>
      <c r="BF216" s="405">
        <f>IF(N216="snížená",J216,0)</f>
        <v>0</v>
      </c>
      <c r="BG216" s="405">
        <f>IF(N216="zákl. přenesená",J216,0)</f>
        <v>0</v>
      </c>
      <c r="BH216" s="405">
        <f>IF(N216="sníž. přenesená",J216,0)</f>
        <v>0</v>
      </c>
      <c r="BI216" s="405">
        <f>IF(N216="nulová",J216,0)</f>
        <v>0</v>
      </c>
      <c r="BJ216" s="386" t="s">
        <v>44</v>
      </c>
      <c r="BK216" s="405">
        <f>ROUND(I216*H216,2)</f>
        <v>0</v>
      </c>
      <c r="BL216" s="386" t="s">
        <v>333</v>
      </c>
      <c r="BM216" s="386" t="s">
        <v>1384</v>
      </c>
    </row>
    <row r="217" spans="2:47" s="267" customFormat="1" ht="121.5">
      <c r="B217" s="268"/>
      <c r="D217" s="362" t="s">
        <v>190</v>
      </c>
      <c r="F217" s="376" t="s">
        <v>499</v>
      </c>
      <c r="L217" s="268"/>
      <c r="M217" s="419"/>
      <c r="N217" s="269"/>
      <c r="O217" s="269"/>
      <c r="P217" s="269"/>
      <c r="Q217" s="269"/>
      <c r="R217" s="269"/>
      <c r="S217" s="269"/>
      <c r="T217" s="420"/>
      <c r="AT217" s="386" t="s">
        <v>190</v>
      </c>
      <c r="AU217" s="386" t="s">
        <v>90</v>
      </c>
    </row>
    <row r="218" spans="2:65" s="267" customFormat="1" ht="44.25" customHeight="1">
      <c r="B218" s="268"/>
      <c r="C218" s="338" t="s">
        <v>414</v>
      </c>
      <c r="D218" s="338" t="s">
        <v>165</v>
      </c>
      <c r="E218" s="339" t="s">
        <v>501</v>
      </c>
      <c r="F218" s="340" t="s">
        <v>502</v>
      </c>
      <c r="G218" s="341" t="s">
        <v>369</v>
      </c>
      <c r="H218" s="342">
        <v>0.032</v>
      </c>
      <c r="I218" s="107"/>
      <c r="J218" s="343">
        <f>ROUND(I218*H218,2)</f>
        <v>0</v>
      </c>
      <c r="K218" s="340" t="s">
        <v>169</v>
      </c>
      <c r="L218" s="268"/>
      <c r="M218" s="401" t="s">
        <v>5</v>
      </c>
      <c r="N218" s="402" t="s">
        <v>53</v>
      </c>
      <c r="O218" s="269"/>
      <c r="P218" s="403">
        <f>O218*H218</f>
        <v>0</v>
      </c>
      <c r="Q218" s="403">
        <v>0</v>
      </c>
      <c r="R218" s="403">
        <f>Q218*H218</f>
        <v>0</v>
      </c>
      <c r="S218" s="403">
        <v>0</v>
      </c>
      <c r="T218" s="404">
        <f>S218*H218</f>
        <v>0</v>
      </c>
      <c r="AR218" s="386" t="s">
        <v>333</v>
      </c>
      <c r="AT218" s="386" t="s">
        <v>165</v>
      </c>
      <c r="AU218" s="386" t="s">
        <v>90</v>
      </c>
      <c r="AY218" s="386" t="s">
        <v>163</v>
      </c>
      <c r="BE218" s="405">
        <f>IF(N218="základní",J218,0)</f>
        <v>0</v>
      </c>
      <c r="BF218" s="405">
        <f>IF(N218="snížená",J218,0)</f>
        <v>0</v>
      </c>
      <c r="BG218" s="405">
        <f>IF(N218="zákl. přenesená",J218,0)</f>
        <v>0</v>
      </c>
      <c r="BH218" s="405">
        <f>IF(N218="sníž. přenesená",J218,0)</f>
        <v>0</v>
      </c>
      <c r="BI218" s="405">
        <f>IF(N218="nulová",J218,0)</f>
        <v>0</v>
      </c>
      <c r="BJ218" s="386" t="s">
        <v>44</v>
      </c>
      <c r="BK218" s="405">
        <f>ROUND(I218*H218,2)</f>
        <v>0</v>
      </c>
      <c r="BL218" s="386" t="s">
        <v>333</v>
      </c>
      <c r="BM218" s="386" t="s">
        <v>1385</v>
      </c>
    </row>
    <row r="219" spans="2:47" s="267" customFormat="1" ht="121.5">
      <c r="B219" s="268"/>
      <c r="D219" s="346" t="s">
        <v>190</v>
      </c>
      <c r="F219" s="366" t="s">
        <v>499</v>
      </c>
      <c r="L219" s="268"/>
      <c r="M219" s="419"/>
      <c r="N219" s="269"/>
      <c r="O219" s="269"/>
      <c r="P219" s="269"/>
      <c r="Q219" s="269"/>
      <c r="R219" s="269"/>
      <c r="S219" s="269"/>
      <c r="T219" s="420"/>
      <c r="AT219" s="386" t="s">
        <v>190</v>
      </c>
      <c r="AU219" s="386" t="s">
        <v>90</v>
      </c>
    </row>
    <row r="220" spans="2:63" s="330" customFormat="1" ht="29.85" customHeight="1">
      <c r="B220" s="331"/>
      <c r="D220" s="335" t="s">
        <v>81</v>
      </c>
      <c r="E220" s="336" t="s">
        <v>504</v>
      </c>
      <c r="F220" s="336" t="s">
        <v>505</v>
      </c>
      <c r="J220" s="337">
        <f>BK220</f>
        <v>0</v>
      </c>
      <c r="L220" s="331"/>
      <c r="M220" s="395"/>
      <c r="N220" s="396"/>
      <c r="O220" s="396"/>
      <c r="P220" s="397">
        <f>SUM(P221:P236)</f>
        <v>0</v>
      </c>
      <c r="Q220" s="396"/>
      <c r="R220" s="397">
        <f>SUM(R221:R236)</f>
        <v>0.0035800000000000003</v>
      </c>
      <c r="S220" s="396"/>
      <c r="T220" s="398">
        <f>SUM(T221:T236)</f>
        <v>0.003</v>
      </c>
      <c r="AR220" s="332" t="s">
        <v>90</v>
      </c>
      <c r="AT220" s="399" t="s">
        <v>81</v>
      </c>
      <c r="AU220" s="399" t="s">
        <v>44</v>
      </c>
      <c r="AY220" s="332" t="s">
        <v>163</v>
      </c>
      <c r="BK220" s="400">
        <f>SUM(BK221:BK236)</f>
        <v>0</v>
      </c>
    </row>
    <row r="221" spans="2:65" s="267" customFormat="1" ht="31.5" customHeight="1">
      <c r="B221" s="268"/>
      <c r="C221" s="338" t="s">
        <v>420</v>
      </c>
      <c r="D221" s="338" t="s">
        <v>165</v>
      </c>
      <c r="E221" s="339" t="s">
        <v>507</v>
      </c>
      <c r="F221" s="340" t="s">
        <v>508</v>
      </c>
      <c r="G221" s="341" t="s">
        <v>168</v>
      </c>
      <c r="H221" s="342">
        <v>1</v>
      </c>
      <c r="I221" s="107"/>
      <c r="J221" s="343">
        <f>ROUND(I221*H221,2)</f>
        <v>0</v>
      </c>
      <c r="K221" s="340" t="s">
        <v>169</v>
      </c>
      <c r="L221" s="268"/>
      <c r="M221" s="401" t="s">
        <v>5</v>
      </c>
      <c r="N221" s="402" t="s">
        <v>53</v>
      </c>
      <c r="O221" s="269"/>
      <c r="P221" s="403">
        <f>O221*H221</f>
        <v>0</v>
      </c>
      <c r="Q221" s="403">
        <v>0.00035</v>
      </c>
      <c r="R221" s="403">
        <f>Q221*H221</f>
        <v>0.00035</v>
      </c>
      <c r="S221" s="403">
        <v>0.003</v>
      </c>
      <c r="T221" s="404">
        <f>S221*H221</f>
        <v>0.003</v>
      </c>
      <c r="AR221" s="386" t="s">
        <v>333</v>
      </c>
      <c r="AT221" s="386" t="s">
        <v>165</v>
      </c>
      <c r="AU221" s="386" t="s">
        <v>90</v>
      </c>
      <c r="AY221" s="386" t="s">
        <v>163</v>
      </c>
      <c r="BE221" s="405">
        <f>IF(N221="základní",J221,0)</f>
        <v>0</v>
      </c>
      <c r="BF221" s="405">
        <f>IF(N221="snížená",J221,0)</f>
        <v>0</v>
      </c>
      <c r="BG221" s="405">
        <f>IF(N221="zákl. přenesená",J221,0)</f>
        <v>0</v>
      </c>
      <c r="BH221" s="405">
        <f>IF(N221="sníž. přenesená",J221,0)</f>
        <v>0</v>
      </c>
      <c r="BI221" s="405">
        <f>IF(N221="nulová",J221,0)</f>
        <v>0</v>
      </c>
      <c r="BJ221" s="386" t="s">
        <v>44</v>
      </c>
      <c r="BK221" s="405">
        <f>ROUND(I221*H221,2)</f>
        <v>0</v>
      </c>
      <c r="BL221" s="386" t="s">
        <v>333</v>
      </c>
      <c r="BM221" s="386" t="s">
        <v>1386</v>
      </c>
    </row>
    <row r="222" spans="2:47" s="267" customFormat="1" ht="27">
      <c r="B222" s="268"/>
      <c r="D222" s="346" t="s">
        <v>190</v>
      </c>
      <c r="F222" s="366" t="s">
        <v>510</v>
      </c>
      <c r="L222" s="268"/>
      <c r="M222" s="419"/>
      <c r="N222" s="269"/>
      <c r="O222" s="269"/>
      <c r="P222" s="269"/>
      <c r="Q222" s="269"/>
      <c r="R222" s="269"/>
      <c r="S222" s="269"/>
      <c r="T222" s="420"/>
      <c r="AT222" s="386" t="s">
        <v>190</v>
      </c>
      <c r="AU222" s="386" t="s">
        <v>90</v>
      </c>
    </row>
    <row r="223" spans="2:51" s="344" customFormat="1" ht="13.5">
      <c r="B223" s="345"/>
      <c r="D223" s="346" t="s">
        <v>171</v>
      </c>
      <c r="E223" s="347" t="s">
        <v>5</v>
      </c>
      <c r="F223" s="348" t="s">
        <v>172</v>
      </c>
      <c r="H223" s="349" t="s">
        <v>5</v>
      </c>
      <c r="L223" s="345"/>
      <c r="M223" s="406"/>
      <c r="N223" s="407"/>
      <c r="O223" s="407"/>
      <c r="P223" s="407"/>
      <c r="Q223" s="407"/>
      <c r="R223" s="407"/>
      <c r="S223" s="407"/>
      <c r="T223" s="408"/>
      <c r="AT223" s="349" t="s">
        <v>171</v>
      </c>
      <c r="AU223" s="349" t="s">
        <v>90</v>
      </c>
      <c r="AV223" s="344" t="s">
        <v>44</v>
      </c>
      <c r="AW223" s="344" t="s">
        <v>42</v>
      </c>
      <c r="AX223" s="344" t="s">
        <v>82</v>
      </c>
      <c r="AY223" s="349" t="s">
        <v>163</v>
      </c>
    </row>
    <row r="224" spans="2:51" s="344" customFormat="1" ht="13.5">
      <c r="B224" s="345"/>
      <c r="D224" s="346" t="s">
        <v>171</v>
      </c>
      <c r="E224" s="347" t="s">
        <v>5</v>
      </c>
      <c r="F224" s="348" t="s">
        <v>511</v>
      </c>
      <c r="H224" s="349" t="s">
        <v>5</v>
      </c>
      <c r="L224" s="345"/>
      <c r="M224" s="406"/>
      <c r="N224" s="407"/>
      <c r="O224" s="407"/>
      <c r="P224" s="407"/>
      <c r="Q224" s="407"/>
      <c r="R224" s="407"/>
      <c r="S224" s="407"/>
      <c r="T224" s="408"/>
      <c r="AT224" s="349" t="s">
        <v>171</v>
      </c>
      <c r="AU224" s="349" t="s">
        <v>90</v>
      </c>
      <c r="AV224" s="344" t="s">
        <v>44</v>
      </c>
      <c r="AW224" s="344" t="s">
        <v>42</v>
      </c>
      <c r="AX224" s="344" t="s">
        <v>82</v>
      </c>
      <c r="AY224" s="349" t="s">
        <v>163</v>
      </c>
    </row>
    <row r="225" spans="2:51" s="344" customFormat="1" ht="13.5">
      <c r="B225" s="345"/>
      <c r="D225" s="346" t="s">
        <v>171</v>
      </c>
      <c r="E225" s="347" t="s">
        <v>5</v>
      </c>
      <c r="F225" s="348" t="s">
        <v>1360</v>
      </c>
      <c r="H225" s="349" t="s">
        <v>5</v>
      </c>
      <c r="L225" s="345"/>
      <c r="M225" s="406"/>
      <c r="N225" s="407"/>
      <c r="O225" s="407"/>
      <c r="P225" s="407"/>
      <c r="Q225" s="407"/>
      <c r="R225" s="407"/>
      <c r="S225" s="407"/>
      <c r="T225" s="408"/>
      <c r="AT225" s="349" t="s">
        <v>171</v>
      </c>
      <c r="AU225" s="349" t="s">
        <v>90</v>
      </c>
      <c r="AV225" s="344" t="s">
        <v>44</v>
      </c>
      <c r="AW225" s="344" t="s">
        <v>42</v>
      </c>
      <c r="AX225" s="344" t="s">
        <v>82</v>
      </c>
      <c r="AY225" s="349" t="s">
        <v>163</v>
      </c>
    </row>
    <row r="226" spans="2:51" s="350" customFormat="1" ht="13.5">
      <c r="B226" s="351"/>
      <c r="D226" s="346" t="s">
        <v>171</v>
      </c>
      <c r="E226" s="352" t="s">
        <v>5</v>
      </c>
      <c r="F226" s="353" t="s">
        <v>252</v>
      </c>
      <c r="H226" s="354">
        <v>1</v>
      </c>
      <c r="L226" s="351"/>
      <c r="M226" s="409"/>
      <c r="N226" s="410"/>
      <c r="O226" s="410"/>
      <c r="P226" s="410"/>
      <c r="Q226" s="410"/>
      <c r="R226" s="410"/>
      <c r="S226" s="410"/>
      <c r="T226" s="411"/>
      <c r="AT226" s="352" t="s">
        <v>171</v>
      </c>
      <c r="AU226" s="352" t="s">
        <v>90</v>
      </c>
      <c r="AV226" s="350" t="s">
        <v>90</v>
      </c>
      <c r="AW226" s="350" t="s">
        <v>42</v>
      </c>
      <c r="AX226" s="350" t="s">
        <v>82</v>
      </c>
      <c r="AY226" s="352" t="s">
        <v>163</v>
      </c>
    </row>
    <row r="227" spans="2:51" s="355" customFormat="1" ht="13.5">
      <c r="B227" s="356"/>
      <c r="D227" s="346" t="s">
        <v>171</v>
      </c>
      <c r="E227" s="357" t="s">
        <v>5</v>
      </c>
      <c r="F227" s="358" t="s">
        <v>653</v>
      </c>
      <c r="H227" s="359">
        <v>1</v>
      </c>
      <c r="L227" s="356"/>
      <c r="M227" s="412"/>
      <c r="N227" s="413"/>
      <c r="O227" s="413"/>
      <c r="P227" s="413"/>
      <c r="Q227" s="413"/>
      <c r="R227" s="413"/>
      <c r="S227" s="413"/>
      <c r="T227" s="414"/>
      <c r="AT227" s="357" t="s">
        <v>171</v>
      </c>
      <c r="AU227" s="357" t="s">
        <v>90</v>
      </c>
      <c r="AV227" s="355" t="s">
        <v>93</v>
      </c>
      <c r="AW227" s="355" t="s">
        <v>42</v>
      </c>
      <c r="AX227" s="355" t="s">
        <v>82</v>
      </c>
      <c r="AY227" s="357" t="s">
        <v>163</v>
      </c>
    </row>
    <row r="228" spans="2:51" s="360" customFormat="1" ht="13.5">
      <c r="B228" s="361"/>
      <c r="D228" s="362" t="s">
        <v>171</v>
      </c>
      <c r="E228" s="363" t="s">
        <v>5</v>
      </c>
      <c r="F228" s="364" t="s">
        <v>185</v>
      </c>
      <c r="H228" s="365">
        <v>1</v>
      </c>
      <c r="L228" s="361"/>
      <c r="M228" s="415"/>
      <c r="N228" s="416"/>
      <c r="O228" s="416"/>
      <c r="P228" s="416"/>
      <c r="Q228" s="416"/>
      <c r="R228" s="416"/>
      <c r="S228" s="416"/>
      <c r="T228" s="417"/>
      <c r="AT228" s="418" t="s">
        <v>171</v>
      </c>
      <c r="AU228" s="418" t="s">
        <v>90</v>
      </c>
      <c r="AV228" s="360" t="s">
        <v>96</v>
      </c>
      <c r="AW228" s="360" t="s">
        <v>42</v>
      </c>
      <c r="AX228" s="360" t="s">
        <v>44</v>
      </c>
      <c r="AY228" s="418" t="s">
        <v>163</v>
      </c>
    </row>
    <row r="229" spans="2:65" s="267" customFormat="1" ht="31.5" customHeight="1">
      <c r="B229" s="268"/>
      <c r="C229" s="367" t="s">
        <v>425</v>
      </c>
      <c r="D229" s="367" t="s">
        <v>256</v>
      </c>
      <c r="E229" s="368" t="s">
        <v>513</v>
      </c>
      <c r="F229" s="369" t="s">
        <v>514</v>
      </c>
      <c r="G229" s="370" t="s">
        <v>188</v>
      </c>
      <c r="H229" s="371">
        <v>1</v>
      </c>
      <c r="I229" s="137"/>
      <c r="J229" s="372">
        <f>ROUND(I229*H229,2)</f>
        <v>0</v>
      </c>
      <c r="K229" s="369" t="s">
        <v>169</v>
      </c>
      <c r="L229" s="421"/>
      <c r="M229" s="422" t="s">
        <v>5</v>
      </c>
      <c r="N229" s="423" t="s">
        <v>53</v>
      </c>
      <c r="O229" s="269"/>
      <c r="P229" s="403">
        <f>O229*H229</f>
        <v>0</v>
      </c>
      <c r="Q229" s="403">
        <v>0.00315</v>
      </c>
      <c r="R229" s="403">
        <f>Q229*H229</f>
        <v>0.00315</v>
      </c>
      <c r="S229" s="403">
        <v>0</v>
      </c>
      <c r="T229" s="404">
        <f>S229*H229</f>
        <v>0</v>
      </c>
      <c r="AR229" s="386" t="s">
        <v>423</v>
      </c>
      <c r="AT229" s="386" t="s">
        <v>256</v>
      </c>
      <c r="AU229" s="386" t="s">
        <v>90</v>
      </c>
      <c r="AY229" s="386" t="s">
        <v>163</v>
      </c>
      <c r="BE229" s="405">
        <f>IF(N229="základní",J229,0)</f>
        <v>0</v>
      </c>
      <c r="BF229" s="405">
        <f>IF(N229="snížená",J229,0)</f>
        <v>0</v>
      </c>
      <c r="BG229" s="405">
        <f>IF(N229="zákl. přenesená",J229,0)</f>
        <v>0</v>
      </c>
      <c r="BH229" s="405">
        <f>IF(N229="sníž. přenesená",J229,0)</f>
        <v>0</v>
      </c>
      <c r="BI229" s="405">
        <f>IF(N229="nulová",J229,0)</f>
        <v>0</v>
      </c>
      <c r="BJ229" s="386" t="s">
        <v>44</v>
      </c>
      <c r="BK229" s="405">
        <f>ROUND(I229*H229,2)</f>
        <v>0</v>
      </c>
      <c r="BL229" s="386" t="s">
        <v>333</v>
      </c>
      <c r="BM229" s="386" t="s">
        <v>1387</v>
      </c>
    </row>
    <row r="230" spans="2:47" s="267" customFormat="1" ht="27">
      <c r="B230" s="268"/>
      <c r="D230" s="362" t="s">
        <v>493</v>
      </c>
      <c r="F230" s="376" t="s">
        <v>516</v>
      </c>
      <c r="L230" s="268"/>
      <c r="M230" s="419"/>
      <c r="N230" s="269"/>
      <c r="O230" s="269"/>
      <c r="P230" s="269"/>
      <c r="Q230" s="269"/>
      <c r="R230" s="269"/>
      <c r="S230" s="269"/>
      <c r="T230" s="420"/>
      <c r="AT230" s="386" t="s">
        <v>493</v>
      </c>
      <c r="AU230" s="386" t="s">
        <v>90</v>
      </c>
    </row>
    <row r="231" spans="2:65" s="267" customFormat="1" ht="22.5" customHeight="1">
      <c r="B231" s="268"/>
      <c r="C231" s="338" t="s">
        <v>433</v>
      </c>
      <c r="D231" s="338" t="s">
        <v>165</v>
      </c>
      <c r="E231" s="339" t="s">
        <v>518</v>
      </c>
      <c r="F231" s="340" t="s">
        <v>519</v>
      </c>
      <c r="G231" s="341" t="s">
        <v>221</v>
      </c>
      <c r="H231" s="342">
        <v>4</v>
      </c>
      <c r="I231" s="107"/>
      <c r="J231" s="343">
        <f>ROUND(I231*H231,2)</f>
        <v>0</v>
      </c>
      <c r="K231" s="340" t="s">
        <v>169</v>
      </c>
      <c r="L231" s="268"/>
      <c r="M231" s="401" t="s">
        <v>5</v>
      </c>
      <c r="N231" s="402" t="s">
        <v>53</v>
      </c>
      <c r="O231" s="269"/>
      <c r="P231" s="403">
        <f>O231*H231</f>
        <v>0</v>
      </c>
      <c r="Q231" s="403">
        <v>2E-05</v>
      </c>
      <c r="R231" s="403">
        <f>Q231*H231</f>
        <v>8E-05</v>
      </c>
      <c r="S231" s="403">
        <v>0</v>
      </c>
      <c r="T231" s="404">
        <f>S231*H231</f>
        <v>0</v>
      </c>
      <c r="AR231" s="386" t="s">
        <v>333</v>
      </c>
      <c r="AT231" s="386" t="s">
        <v>165</v>
      </c>
      <c r="AU231" s="386" t="s">
        <v>90</v>
      </c>
      <c r="AY231" s="386" t="s">
        <v>163</v>
      </c>
      <c r="BE231" s="405">
        <f>IF(N231="základní",J231,0)</f>
        <v>0</v>
      </c>
      <c r="BF231" s="405">
        <f>IF(N231="snížená",J231,0)</f>
        <v>0</v>
      </c>
      <c r="BG231" s="405">
        <f>IF(N231="zákl. přenesená",J231,0)</f>
        <v>0</v>
      </c>
      <c r="BH231" s="405">
        <f>IF(N231="sníž. přenesená",J231,0)</f>
        <v>0</v>
      </c>
      <c r="BI231" s="405">
        <f>IF(N231="nulová",J231,0)</f>
        <v>0</v>
      </c>
      <c r="BJ231" s="386" t="s">
        <v>44</v>
      </c>
      <c r="BK231" s="405">
        <f>ROUND(I231*H231,2)</f>
        <v>0</v>
      </c>
      <c r="BL231" s="386" t="s">
        <v>333</v>
      </c>
      <c r="BM231" s="386" t="s">
        <v>1388</v>
      </c>
    </row>
    <row r="232" spans="2:51" s="350" customFormat="1" ht="13.5">
      <c r="B232" s="351"/>
      <c r="D232" s="362" t="s">
        <v>171</v>
      </c>
      <c r="E232" s="379" t="s">
        <v>5</v>
      </c>
      <c r="F232" s="377" t="s">
        <v>1314</v>
      </c>
      <c r="H232" s="378">
        <v>4</v>
      </c>
      <c r="L232" s="351"/>
      <c r="M232" s="409"/>
      <c r="N232" s="410"/>
      <c r="O232" s="410"/>
      <c r="P232" s="410"/>
      <c r="Q232" s="410"/>
      <c r="R232" s="410"/>
      <c r="S232" s="410"/>
      <c r="T232" s="411"/>
      <c r="AT232" s="352" t="s">
        <v>171</v>
      </c>
      <c r="AU232" s="352" t="s">
        <v>90</v>
      </c>
      <c r="AV232" s="350" t="s">
        <v>90</v>
      </c>
      <c r="AW232" s="350" t="s">
        <v>42</v>
      </c>
      <c r="AX232" s="350" t="s">
        <v>44</v>
      </c>
      <c r="AY232" s="352" t="s">
        <v>163</v>
      </c>
    </row>
    <row r="233" spans="2:65" s="267" customFormat="1" ht="31.5" customHeight="1">
      <c r="B233" s="268"/>
      <c r="C233" s="338" t="s">
        <v>423</v>
      </c>
      <c r="D233" s="338" t="s">
        <v>165</v>
      </c>
      <c r="E233" s="339" t="s">
        <v>1389</v>
      </c>
      <c r="F233" s="340" t="s">
        <v>1390</v>
      </c>
      <c r="G233" s="341" t="s">
        <v>369</v>
      </c>
      <c r="H233" s="342">
        <v>0.004</v>
      </c>
      <c r="I233" s="107"/>
      <c r="J233" s="343">
        <f>ROUND(I233*H233,2)</f>
        <v>0</v>
      </c>
      <c r="K233" s="340" t="s">
        <v>169</v>
      </c>
      <c r="L233" s="268"/>
      <c r="M233" s="401" t="s">
        <v>5</v>
      </c>
      <c r="N233" s="402" t="s">
        <v>53</v>
      </c>
      <c r="O233" s="269"/>
      <c r="P233" s="403">
        <f>O233*H233</f>
        <v>0</v>
      </c>
      <c r="Q233" s="403">
        <v>0</v>
      </c>
      <c r="R233" s="403">
        <f>Q233*H233</f>
        <v>0</v>
      </c>
      <c r="S233" s="403">
        <v>0</v>
      </c>
      <c r="T233" s="404">
        <f>S233*H233</f>
        <v>0</v>
      </c>
      <c r="AR233" s="386" t="s">
        <v>333</v>
      </c>
      <c r="AT233" s="386" t="s">
        <v>165</v>
      </c>
      <c r="AU233" s="386" t="s">
        <v>90</v>
      </c>
      <c r="AY233" s="386" t="s">
        <v>163</v>
      </c>
      <c r="BE233" s="405">
        <f>IF(N233="základní",J233,0)</f>
        <v>0</v>
      </c>
      <c r="BF233" s="405">
        <f>IF(N233="snížená",J233,0)</f>
        <v>0</v>
      </c>
      <c r="BG233" s="405">
        <f>IF(N233="zákl. přenesená",J233,0)</f>
        <v>0</v>
      </c>
      <c r="BH233" s="405">
        <f>IF(N233="sníž. přenesená",J233,0)</f>
        <v>0</v>
      </c>
      <c r="BI233" s="405">
        <f>IF(N233="nulová",J233,0)</f>
        <v>0</v>
      </c>
      <c r="BJ233" s="386" t="s">
        <v>44</v>
      </c>
      <c r="BK233" s="405">
        <f>ROUND(I233*H233,2)</f>
        <v>0</v>
      </c>
      <c r="BL233" s="386" t="s">
        <v>333</v>
      </c>
      <c r="BM233" s="386" t="s">
        <v>1391</v>
      </c>
    </row>
    <row r="234" spans="2:47" s="267" customFormat="1" ht="121.5">
      <c r="B234" s="268"/>
      <c r="D234" s="362" t="s">
        <v>190</v>
      </c>
      <c r="F234" s="376" t="s">
        <v>499</v>
      </c>
      <c r="L234" s="268"/>
      <c r="M234" s="419"/>
      <c r="N234" s="269"/>
      <c r="O234" s="269"/>
      <c r="P234" s="269"/>
      <c r="Q234" s="269"/>
      <c r="R234" s="269"/>
      <c r="S234" s="269"/>
      <c r="T234" s="420"/>
      <c r="AT234" s="386" t="s">
        <v>190</v>
      </c>
      <c r="AU234" s="386" t="s">
        <v>90</v>
      </c>
    </row>
    <row r="235" spans="2:65" s="267" customFormat="1" ht="44.25" customHeight="1">
      <c r="B235" s="268"/>
      <c r="C235" s="338" t="s">
        <v>440</v>
      </c>
      <c r="D235" s="338" t="s">
        <v>165</v>
      </c>
      <c r="E235" s="339" t="s">
        <v>527</v>
      </c>
      <c r="F235" s="340" t="s">
        <v>528</v>
      </c>
      <c r="G235" s="341" t="s">
        <v>369</v>
      </c>
      <c r="H235" s="342">
        <v>0.004</v>
      </c>
      <c r="I235" s="107"/>
      <c r="J235" s="343">
        <f>ROUND(I235*H235,2)</f>
        <v>0</v>
      </c>
      <c r="K235" s="340" t="s">
        <v>169</v>
      </c>
      <c r="L235" s="268"/>
      <c r="M235" s="401" t="s">
        <v>5</v>
      </c>
      <c r="N235" s="402" t="s">
        <v>53</v>
      </c>
      <c r="O235" s="269"/>
      <c r="P235" s="403">
        <f>O235*H235</f>
        <v>0</v>
      </c>
      <c r="Q235" s="403">
        <v>0</v>
      </c>
      <c r="R235" s="403">
        <f>Q235*H235</f>
        <v>0</v>
      </c>
      <c r="S235" s="403">
        <v>0</v>
      </c>
      <c r="T235" s="404">
        <f>S235*H235</f>
        <v>0</v>
      </c>
      <c r="AR235" s="386" t="s">
        <v>333</v>
      </c>
      <c r="AT235" s="386" t="s">
        <v>165</v>
      </c>
      <c r="AU235" s="386" t="s">
        <v>90</v>
      </c>
      <c r="AY235" s="386" t="s">
        <v>163</v>
      </c>
      <c r="BE235" s="405">
        <f>IF(N235="základní",J235,0)</f>
        <v>0</v>
      </c>
      <c r="BF235" s="405">
        <f>IF(N235="snížená",J235,0)</f>
        <v>0</v>
      </c>
      <c r="BG235" s="405">
        <f>IF(N235="zákl. přenesená",J235,0)</f>
        <v>0</v>
      </c>
      <c r="BH235" s="405">
        <f>IF(N235="sníž. přenesená",J235,0)</f>
        <v>0</v>
      </c>
      <c r="BI235" s="405">
        <f>IF(N235="nulová",J235,0)</f>
        <v>0</v>
      </c>
      <c r="BJ235" s="386" t="s">
        <v>44</v>
      </c>
      <c r="BK235" s="405">
        <f>ROUND(I235*H235,2)</f>
        <v>0</v>
      </c>
      <c r="BL235" s="386" t="s">
        <v>333</v>
      </c>
      <c r="BM235" s="386" t="s">
        <v>1392</v>
      </c>
    </row>
    <row r="236" spans="2:47" s="267" customFormat="1" ht="121.5">
      <c r="B236" s="268"/>
      <c r="D236" s="346" t="s">
        <v>190</v>
      </c>
      <c r="F236" s="366" t="s">
        <v>499</v>
      </c>
      <c r="L236" s="268"/>
      <c r="M236" s="419"/>
      <c r="N236" s="269"/>
      <c r="O236" s="269"/>
      <c r="P236" s="269"/>
      <c r="Q236" s="269"/>
      <c r="R236" s="269"/>
      <c r="S236" s="269"/>
      <c r="T236" s="420"/>
      <c r="AT236" s="386" t="s">
        <v>190</v>
      </c>
      <c r="AU236" s="386" t="s">
        <v>90</v>
      </c>
    </row>
    <row r="237" spans="2:63" s="330" customFormat="1" ht="29.85" customHeight="1">
      <c r="B237" s="331"/>
      <c r="D237" s="335" t="s">
        <v>81</v>
      </c>
      <c r="E237" s="336" t="s">
        <v>530</v>
      </c>
      <c r="F237" s="336" t="s">
        <v>531</v>
      </c>
      <c r="J237" s="337">
        <f>BK237</f>
        <v>0</v>
      </c>
      <c r="L237" s="331"/>
      <c r="M237" s="395"/>
      <c r="N237" s="396"/>
      <c r="O237" s="396"/>
      <c r="P237" s="397">
        <f>SUM(P238:P261)</f>
        <v>0</v>
      </c>
      <c r="Q237" s="396"/>
      <c r="R237" s="397">
        <f>SUM(R238:R261)</f>
        <v>0.0004192</v>
      </c>
      <c r="S237" s="396"/>
      <c r="T237" s="398">
        <f>SUM(T238:T261)</f>
        <v>0</v>
      </c>
      <c r="AR237" s="332" t="s">
        <v>90</v>
      </c>
      <c r="AT237" s="399" t="s">
        <v>81</v>
      </c>
      <c r="AU237" s="399" t="s">
        <v>44</v>
      </c>
      <c r="AY237" s="332" t="s">
        <v>163</v>
      </c>
      <c r="BK237" s="400">
        <f>SUM(BK238:BK261)</f>
        <v>0</v>
      </c>
    </row>
    <row r="238" spans="2:65" s="267" customFormat="1" ht="31.5" customHeight="1">
      <c r="B238" s="268"/>
      <c r="C238" s="338" t="s">
        <v>457</v>
      </c>
      <c r="D238" s="338" t="s">
        <v>165</v>
      </c>
      <c r="E238" s="339" t="s">
        <v>533</v>
      </c>
      <c r="F238" s="340" t="s">
        <v>534</v>
      </c>
      <c r="G238" s="341" t="s">
        <v>188</v>
      </c>
      <c r="H238" s="342">
        <v>1.31</v>
      </c>
      <c r="I238" s="107"/>
      <c r="J238" s="343">
        <f>ROUND(I238*H238,2)</f>
        <v>0</v>
      </c>
      <c r="K238" s="340" t="s">
        <v>169</v>
      </c>
      <c r="L238" s="268"/>
      <c r="M238" s="401" t="s">
        <v>5</v>
      </c>
      <c r="N238" s="402" t="s">
        <v>53</v>
      </c>
      <c r="O238" s="269"/>
      <c r="P238" s="403">
        <f>O238*H238</f>
        <v>0</v>
      </c>
      <c r="Q238" s="403">
        <v>8E-05</v>
      </c>
      <c r="R238" s="403">
        <f>Q238*H238</f>
        <v>0.00010480000000000001</v>
      </c>
      <c r="S238" s="403">
        <v>0</v>
      </c>
      <c r="T238" s="404">
        <f>S238*H238</f>
        <v>0</v>
      </c>
      <c r="AR238" s="386" t="s">
        <v>333</v>
      </c>
      <c r="AT238" s="386" t="s">
        <v>165</v>
      </c>
      <c r="AU238" s="386" t="s">
        <v>90</v>
      </c>
      <c r="AY238" s="386" t="s">
        <v>163</v>
      </c>
      <c r="BE238" s="405">
        <f>IF(N238="základní",J238,0)</f>
        <v>0</v>
      </c>
      <c r="BF238" s="405">
        <f>IF(N238="snížená",J238,0)</f>
        <v>0</v>
      </c>
      <c r="BG238" s="405">
        <f>IF(N238="zákl. přenesená",J238,0)</f>
        <v>0</v>
      </c>
      <c r="BH238" s="405">
        <f>IF(N238="sníž. přenesená",J238,0)</f>
        <v>0</v>
      </c>
      <c r="BI238" s="405">
        <f>IF(N238="nulová",J238,0)</f>
        <v>0</v>
      </c>
      <c r="BJ238" s="386" t="s">
        <v>44</v>
      </c>
      <c r="BK238" s="405">
        <f>ROUND(I238*H238,2)</f>
        <v>0</v>
      </c>
      <c r="BL238" s="386" t="s">
        <v>333</v>
      </c>
      <c r="BM238" s="386" t="s">
        <v>1393</v>
      </c>
    </row>
    <row r="239" spans="2:51" s="344" customFormat="1" ht="13.5">
      <c r="B239" s="345"/>
      <c r="D239" s="346" t="s">
        <v>171</v>
      </c>
      <c r="E239" s="347" t="s">
        <v>5</v>
      </c>
      <c r="F239" s="348" t="s">
        <v>172</v>
      </c>
      <c r="H239" s="349" t="s">
        <v>5</v>
      </c>
      <c r="L239" s="345"/>
      <c r="M239" s="406"/>
      <c r="N239" s="407"/>
      <c r="O239" s="407"/>
      <c r="P239" s="407"/>
      <c r="Q239" s="407"/>
      <c r="R239" s="407"/>
      <c r="S239" s="407"/>
      <c r="T239" s="408"/>
      <c r="AT239" s="349" t="s">
        <v>171</v>
      </c>
      <c r="AU239" s="349" t="s">
        <v>90</v>
      </c>
      <c r="AV239" s="344" t="s">
        <v>44</v>
      </c>
      <c r="AW239" s="344" t="s">
        <v>42</v>
      </c>
      <c r="AX239" s="344" t="s">
        <v>82</v>
      </c>
      <c r="AY239" s="349" t="s">
        <v>163</v>
      </c>
    </row>
    <row r="240" spans="2:51" s="344" customFormat="1" ht="13.5">
      <c r="B240" s="345"/>
      <c r="D240" s="346" t="s">
        <v>171</v>
      </c>
      <c r="E240" s="347" t="s">
        <v>5</v>
      </c>
      <c r="F240" s="348" t="s">
        <v>310</v>
      </c>
      <c r="H240" s="349" t="s">
        <v>5</v>
      </c>
      <c r="L240" s="345"/>
      <c r="M240" s="406"/>
      <c r="N240" s="407"/>
      <c r="O240" s="407"/>
      <c r="P240" s="407"/>
      <c r="Q240" s="407"/>
      <c r="R240" s="407"/>
      <c r="S240" s="407"/>
      <c r="T240" s="408"/>
      <c r="AT240" s="349" t="s">
        <v>171</v>
      </c>
      <c r="AU240" s="349" t="s">
        <v>90</v>
      </c>
      <c r="AV240" s="344" t="s">
        <v>44</v>
      </c>
      <c r="AW240" s="344" t="s">
        <v>42</v>
      </c>
      <c r="AX240" s="344" t="s">
        <v>82</v>
      </c>
      <c r="AY240" s="349" t="s">
        <v>163</v>
      </c>
    </row>
    <row r="241" spans="2:51" s="350" customFormat="1" ht="13.5">
      <c r="B241" s="351"/>
      <c r="D241" s="346" t="s">
        <v>171</v>
      </c>
      <c r="E241" s="352" t="s">
        <v>5</v>
      </c>
      <c r="F241" s="353" t="s">
        <v>1358</v>
      </c>
      <c r="H241" s="354">
        <v>1.31</v>
      </c>
      <c r="L241" s="351"/>
      <c r="M241" s="409"/>
      <c r="N241" s="410"/>
      <c r="O241" s="410"/>
      <c r="P241" s="410"/>
      <c r="Q241" s="410"/>
      <c r="R241" s="410"/>
      <c r="S241" s="410"/>
      <c r="T241" s="411"/>
      <c r="AT241" s="352" t="s">
        <v>171</v>
      </c>
      <c r="AU241" s="352" t="s">
        <v>90</v>
      </c>
      <c r="AV241" s="350" t="s">
        <v>90</v>
      </c>
      <c r="AW241" s="350" t="s">
        <v>42</v>
      </c>
      <c r="AX241" s="350" t="s">
        <v>82</v>
      </c>
      <c r="AY241" s="352" t="s">
        <v>163</v>
      </c>
    </row>
    <row r="242" spans="2:51" s="355" customFormat="1" ht="13.5">
      <c r="B242" s="356"/>
      <c r="D242" s="346" t="s">
        <v>171</v>
      </c>
      <c r="E242" s="357" t="s">
        <v>5</v>
      </c>
      <c r="F242" s="358" t="s">
        <v>653</v>
      </c>
      <c r="H242" s="359">
        <v>1.31</v>
      </c>
      <c r="L242" s="356"/>
      <c r="M242" s="412"/>
      <c r="N242" s="413"/>
      <c r="O242" s="413"/>
      <c r="P242" s="413"/>
      <c r="Q242" s="413"/>
      <c r="R242" s="413"/>
      <c r="S242" s="413"/>
      <c r="T242" s="414"/>
      <c r="AT242" s="357" t="s">
        <v>171</v>
      </c>
      <c r="AU242" s="357" t="s">
        <v>90</v>
      </c>
      <c r="AV242" s="355" t="s">
        <v>93</v>
      </c>
      <c r="AW242" s="355" t="s">
        <v>42</v>
      </c>
      <c r="AX242" s="355" t="s">
        <v>82</v>
      </c>
      <c r="AY242" s="357" t="s">
        <v>163</v>
      </c>
    </row>
    <row r="243" spans="2:51" s="360" customFormat="1" ht="13.5">
      <c r="B243" s="361"/>
      <c r="D243" s="362" t="s">
        <v>171</v>
      </c>
      <c r="E243" s="363" t="s">
        <v>5</v>
      </c>
      <c r="F243" s="364" t="s">
        <v>185</v>
      </c>
      <c r="H243" s="365">
        <v>1.31</v>
      </c>
      <c r="L243" s="361"/>
      <c r="M243" s="415"/>
      <c r="N243" s="416"/>
      <c r="O243" s="416"/>
      <c r="P243" s="416"/>
      <c r="Q243" s="416"/>
      <c r="R243" s="416"/>
      <c r="S243" s="416"/>
      <c r="T243" s="417"/>
      <c r="AT243" s="418" t="s">
        <v>171</v>
      </c>
      <c r="AU243" s="418" t="s">
        <v>90</v>
      </c>
      <c r="AV243" s="360" t="s">
        <v>96</v>
      </c>
      <c r="AW243" s="360" t="s">
        <v>42</v>
      </c>
      <c r="AX243" s="360" t="s">
        <v>44</v>
      </c>
      <c r="AY243" s="418" t="s">
        <v>163</v>
      </c>
    </row>
    <row r="244" spans="2:65" s="267" customFormat="1" ht="22.5" customHeight="1">
      <c r="B244" s="268"/>
      <c r="C244" s="338" t="s">
        <v>461</v>
      </c>
      <c r="D244" s="338" t="s">
        <v>165</v>
      </c>
      <c r="E244" s="339" t="s">
        <v>537</v>
      </c>
      <c r="F244" s="340" t="s">
        <v>538</v>
      </c>
      <c r="G244" s="341" t="s">
        <v>188</v>
      </c>
      <c r="H244" s="342">
        <v>1.31</v>
      </c>
      <c r="I244" s="107"/>
      <c r="J244" s="343">
        <f>ROUND(I244*H244,2)</f>
        <v>0</v>
      </c>
      <c r="K244" s="340" t="s">
        <v>169</v>
      </c>
      <c r="L244" s="268"/>
      <c r="M244" s="401" t="s">
        <v>5</v>
      </c>
      <c r="N244" s="402" t="s">
        <v>53</v>
      </c>
      <c r="O244" s="269"/>
      <c r="P244" s="403">
        <f>O244*H244</f>
        <v>0</v>
      </c>
      <c r="Q244" s="403">
        <v>0</v>
      </c>
      <c r="R244" s="403">
        <f>Q244*H244</f>
        <v>0</v>
      </c>
      <c r="S244" s="403">
        <v>0</v>
      </c>
      <c r="T244" s="404">
        <f>S244*H244</f>
        <v>0</v>
      </c>
      <c r="AR244" s="386" t="s">
        <v>333</v>
      </c>
      <c r="AT244" s="386" t="s">
        <v>165</v>
      </c>
      <c r="AU244" s="386" t="s">
        <v>90</v>
      </c>
      <c r="AY244" s="386" t="s">
        <v>163</v>
      </c>
      <c r="BE244" s="405">
        <f>IF(N244="základní",J244,0)</f>
        <v>0</v>
      </c>
      <c r="BF244" s="405">
        <f>IF(N244="snížená",J244,0)</f>
        <v>0</v>
      </c>
      <c r="BG244" s="405">
        <f>IF(N244="zákl. přenesená",J244,0)</f>
        <v>0</v>
      </c>
      <c r="BH244" s="405">
        <f>IF(N244="sníž. přenesená",J244,0)</f>
        <v>0</v>
      </c>
      <c r="BI244" s="405">
        <f>IF(N244="nulová",J244,0)</f>
        <v>0</v>
      </c>
      <c r="BJ244" s="386" t="s">
        <v>44</v>
      </c>
      <c r="BK244" s="405">
        <f>ROUND(I244*H244,2)</f>
        <v>0</v>
      </c>
      <c r="BL244" s="386" t="s">
        <v>333</v>
      </c>
      <c r="BM244" s="386" t="s">
        <v>1394</v>
      </c>
    </row>
    <row r="245" spans="2:51" s="344" customFormat="1" ht="13.5">
      <c r="B245" s="345"/>
      <c r="D245" s="346" t="s">
        <v>171</v>
      </c>
      <c r="E245" s="347" t="s">
        <v>5</v>
      </c>
      <c r="F245" s="348" t="s">
        <v>172</v>
      </c>
      <c r="H245" s="349" t="s">
        <v>5</v>
      </c>
      <c r="L245" s="345"/>
      <c r="M245" s="406"/>
      <c r="N245" s="407"/>
      <c r="O245" s="407"/>
      <c r="P245" s="407"/>
      <c r="Q245" s="407"/>
      <c r="R245" s="407"/>
      <c r="S245" s="407"/>
      <c r="T245" s="408"/>
      <c r="AT245" s="349" t="s">
        <v>171</v>
      </c>
      <c r="AU245" s="349" t="s">
        <v>90</v>
      </c>
      <c r="AV245" s="344" t="s">
        <v>44</v>
      </c>
      <c r="AW245" s="344" t="s">
        <v>42</v>
      </c>
      <c r="AX245" s="344" t="s">
        <v>82</v>
      </c>
      <c r="AY245" s="349" t="s">
        <v>163</v>
      </c>
    </row>
    <row r="246" spans="2:51" s="344" customFormat="1" ht="13.5">
      <c r="B246" s="345"/>
      <c r="D246" s="346" t="s">
        <v>171</v>
      </c>
      <c r="E246" s="347" t="s">
        <v>5</v>
      </c>
      <c r="F246" s="348" t="s">
        <v>310</v>
      </c>
      <c r="H246" s="349" t="s">
        <v>5</v>
      </c>
      <c r="L246" s="345"/>
      <c r="M246" s="406"/>
      <c r="N246" s="407"/>
      <c r="O246" s="407"/>
      <c r="P246" s="407"/>
      <c r="Q246" s="407"/>
      <c r="R246" s="407"/>
      <c r="S246" s="407"/>
      <c r="T246" s="408"/>
      <c r="AT246" s="349" t="s">
        <v>171</v>
      </c>
      <c r="AU246" s="349" t="s">
        <v>90</v>
      </c>
      <c r="AV246" s="344" t="s">
        <v>44</v>
      </c>
      <c r="AW246" s="344" t="s">
        <v>42</v>
      </c>
      <c r="AX246" s="344" t="s">
        <v>82</v>
      </c>
      <c r="AY246" s="349" t="s">
        <v>163</v>
      </c>
    </row>
    <row r="247" spans="2:51" s="350" customFormat="1" ht="13.5">
      <c r="B247" s="351"/>
      <c r="D247" s="346" t="s">
        <v>171</v>
      </c>
      <c r="E247" s="352" t="s">
        <v>5</v>
      </c>
      <c r="F247" s="353" t="s">
        <v>1358</v>
      </c>
      <c r="H247" s="354">
        <v>1.31</v>
      </c>
      <c r="L247" s="351"/>
      <c r="M247" s="409"/>
      <c r="N247" s="410"/>
      <c r="O247" s="410"/>
      <c r="P247" s="410"/>
      <c r="Q247" s="410"/>
      <c r="R247" s="410"/>
      <c r="S247" s="410"/>
      <c r="T247" s="411"/>
      <c r="AT247" s="352" t="s">
        <v>171</v>
      </c>
      <c r="AU247" s="352" t="s">
        <v>90</v>
      </c>
      <c r="AV247" s="350" t="s">
        <v>90</v>
      </c>
      <c r="AW247" s="350" t="s">
        <v>42</v>
      </c>
      <c r="AX247" s="350" t="s">
        <v>82</v>
      </c>
      <c r="AY247" s="352" t="s">
        <v>163</v>
      </c>
    </row>
    <row r="248" spans="2:51" s="355" customFormat="1" ht="13.5">
      <c r="B248" s="356"/>
      <c r="D248" s="346" t="s">
        <v>171</v>
      </c>
      <c r="E248" s="357" t="s">
        <v>5</v>
      </c>
      <c r="F248" s="358" t="s">
        <v>653</v>
      </c>
      <c r="H248" s="359">
        <v>1.31</v>
      </c>
      <c r="L248" s="356"/>
      <c r="M248" s="412"/>
      <c r="N248" s="413"/>
      <c r="O248" s="413"/>
      <c r="P248" s="413"/>
      <c r="Q248" s="413"/>
      <c r="R248" s="413"/>
      <c r="S248" s="413"/>
      <c r="T248" s="414"/>
      <c r="AT248" s="357" t="s">
        <v>171</v>
      </c>
      <c r="AU248" s="357" t="s">
        <v>90</v>
      </c>
      <c r="AV248" s="355" t="s">
        <v>93</v>
      </c>
      <c r="AW248" s="355" t="s">
        <v>42</v>
      </c>
      <c r="AX248" s="355" t="s">
        <v>82</v>
      </c>
      <c r="AY248" s="357" t="s">
        <v>163</v>
      </c>
    </row>
    <row r="249" spans="2:51" s="360" customFormat="1" ht="13.5">
      <c r="B249" s="361"/>
      <c r="D249" s="362" t="s">
        <v>171</v>
      </c>
      <c r="E249" s="363" t="s">
        <v>5</v>
      </c>
      <c r="F249" s="364" t="s">
        <v>185</v>
      </c>
      <c r="H249" s="365">
        <v>1.31</v>
      </c>
      <c r="L249" s="361"/>
      <c r="M249" s="415"/>
      <c r="N249" s="416"/>
      <c r="O249" s="416"/>
      <c r="P249" s="416"/>
      <c r="Q249" s="416"/>
      <c r="R249" s="416"/>
      <c r="S249" s="416"/>
      <c r="T249" s="417"/>
      <c r="AT249" s="418" t="s">
        <v>171</v>
      </c>
      <c r="AU249" s="418" t="s">
        <v>90</v>
      </c>
      <c r="AV249" s="360" t="s">
        <v>96</v>
      </c>
      <c r="AW249" s="360" t="s">
        <v>42</v>
      </c>
      <c r="AX249" s="360" t="s">
        <v>44</v>
      </c>
      <c r="AY249" s="418" t="s">
        <v>163</v>
      </c>
    </row>
    <row r="250" spans="2:65" s="267" customFormat="1" ht="22.5" customHeight="1">
      <c r="B250" s="268"/>
      <c r="C250" s="338" t="s">
        <v>465</v>
      </c>
      <c r="D250" s="338" t="s">
        <v>165</v>
      </c>
      <c r="E250" s="339" t="s">
        <v>541</v>
      </c>
      <c r="F250" s="340" t="s">
        <v>542</v>
      </c>
      <c r="G250" s="341" t="s">
        <v>188</v>
      </c>
      <c r="H250" s="342">
        <v>1.31</v>
      </c>
      <c r="I250" s="107"/>
      <c r="J250" s="343">
        <f>ROUND(I250*H250,2)</f>
        <v>0</v>
      </c>
      <c r="K250" s="340" t="s">
        <v>169</v>
      </c>
      <c r="L250" s="268"/>
      <c r="M250" s="401" t="s">
        <v>5</v>
      </c>
      <c r="N250" s="402" t="s">
        <v>53</v>
      </c>
      <c r="O250" s="269"/>
      <c r="P250" s="403">
        <f>O250*H250</f>
        <v>0</v>
      </c>
      <c r="Q250" s="403">
        <v>0.00012</v>
      </c>
      <c r="R250" s="403">
        <f>Q250*H250</f>
        <v>0.0001572</v>
      </c>
      <c r="S250" s="403">
        <v>0</v>
      </c>
      <c r="T250" s="404">
        <f>S250*H250</f>
        <v>0</v>
      </c>
      <c r="AR250" s="386" t="s">
        <v>333</v>
      </c>
      <c r="AT250" s="386" t="s">
        <v>165</v>
      </c>
      <c r="AU250" s="386" t="s">
        <v>90</v>
      </c>
      <c r="AY250" s="386" t="s">
        <v>163</v>
      </c>
      <c r="BE250" s="405">
        <f>IF(N250="základní",J250,0)</f>
        <v>0</v>
      </c>
      <c r="BF250" s="405">
        <f>IF(N250="snížená",J250,0)</f>
        <v>0</v>
      </c>
      <c r="BG250" s="405">
        <f>IF(N250="zákl. přenesená",J250,0)</f>
        <v>0</v>
      </c>
      <c r="BH250" s="405">
        <f>IF(N250="sníž. přenesená",J250,0)</f>
        <v>0</v>
      </c>
      <c r="BI250" s="405">
        <f>IF(N250="nulová",J250,0)</f>
        <v>0</v>
      </c>
      <c r="BJ250" s="386" t="s">
        <v>44</v>
      </c>
      <c r="BK250" s="405">
        <f>ROUND(I250*H250,2)</f>
        <v>0</v>
      </c>
      <c r="BL250" s="386" t="s">
        <v>333</v>
      </c>
      <c r="BM250" s="386" t="s">
        <v>1395</v>
      </c>
    </row>
    <row r="251" spans="2:51" s="344" customFormat="1" ht="13.5">
      <c r="B251" s="345"/>
      <c r="D251" s="346" t="s">
        <v>171</v>
      </c>
      <c r="E251" s="347" t="s">
        <v>5</v>
      </c>
      <c r="F251" s="348" t="s">
        <v>172</v>
      </c>
      <c r="H251" s="349" t="s">
        <v>5</v>
      </c>
      <c r="L251" s="345"/>
      <c r="M251" s="406"/>
      <c r="N251" s="407"/>
      <c r="O251" s="407"/>
      <c r="P251" s="407"/>
      <c r="Q251" s="407"/>
      <c r="R251" s="407"/>
      <c r="S251" s="407"/>
      <c r="T251" s="408"/>
      <c r="AT251" s="349" t="s">
        <v>171</v>
      </c>
      <c r="AU251" s="349" t="s">
        <v>90</v>
      </c>
      <c r="AV251" s="344" t="s">
        <v>44</v>
      </c>
      <c r="AW251" s="344" t="s">
        <v>42</v>
      </c>
      <c r="AX251" s="344" t="s">
        <v>82</v>
      </c>
      <c r="AY251" s="349" t="s">
        <v>163</v>
      </c>
    </row>
    <row r="252" spans="2:51" s="344" customFormat="1" ht="13.5">
      <c r="B252" s="345"/>
      <c r="D252" s="346" t="s">
        <v>171</v>
      </c>
      <c r="E252" s="347" t="s">
        <v>5</v>
      </c>
      <c r="F252" s="348" t="s">
        <v>310</v>
      </c>
      <c r="H252" s="349" t="s">
        <v>5</v>
      </c>
      <c r="L252" s="345"/>
      <c r="M252" s="406"/>
      <c r="N252" s="407"/>
      <c r="O252" s="407"/>
      <c r="P252" s="407"/>
      <c r="Q252" s="407"/>
      <c r="R252" s="407"/>
      <c r="S252" s="407"/>
      <c r="T252" s="408"/>
      <c r="AT252" s="349" t="s">
        <v>171</v>
      </c>
      <c r="AU252" s="349" t="s">
        <v>90</v>
      </c>
      <c r="AV252" s="344" t="s">
        <v>44</v>
      </c>
      <c r="AW252" s="344" t="s">
        <v>42</v>
      </c>
      <c r="AX252" s="344" t="s">
        <v>82</v>
      </c>
      <c r="AY252" s="349" t="s">
        <v>163</v>
      </c>
    </row>
    <row r="253" spans="2:51" s="350" customFormat="1" ht="13.5">
      <c r="B253" s="351"/>
      <c r="D253" s="346" t="s">
        <v>171</v>
      </c>
      <c r="E253" s="352" t="s">
        <v>5</v>
      </c>
      <c r="F253" s="353" t="s">
        <v>1358</v>
      </c>
      <c r="H253" s="354">
        <v>1.31</v>
      </c>
      <c r="L253" s="351"/>
      <c r="M253" s="409"/>
      <c r="N253" s="410"/>
      <c r="O253" s="410"/>
      <c r="P253" s="410"/>
      <c r="Q253" s="410"/>
      <c r="R253" s="410"/>
      <c r="S253" s="410"/>
      <c r="T253" s="411"/>
      <c r="AT253" s="352" t="s">
        <v>171</v>
      </c>
      <c r="AU253" s="352" t="s">
        <v>90</v>
      </c>
      <c r="AV253" s="350" t="s">
        <v>90</v>
      </c>
      <c r="AW253" s="350" t="s">
        <v>42</v>
      </c>
      <c r="AX253" s="350" t="s">
        <v>82</v>
      </c>
      <c r="AY253" s="352" t="s">
        <v>163</v>
      </c>
    </row>
    <row r="254" spans="2:51" s="355" customFormat="1" ht="13.5">
      <c r="B254" s="356"/>
      <c r="D254" s="346" t="s">
        <v>171</v>
      </c>
      <c r="E254" s="357" t="s">
        <v>5</v>
      </c>
      <c r="F254" s="358" t="s">
        <v>653</v>
      </c>
      <c r="H254" s="359">
        <v>1.31</v>
      </c>
      <c r="L254" s="356"/>
      <c r="M254" s="412"/>
      <c r="N254" s="413"/>
      <c r="O254" s="413"/>
      <c r="P254" s="413"/>
      <c r="Q254" s="413"/>
      <c r="R254" s="413"/>
      <c r="S254" s="413"/>
      <c r="T254" s="414"/>
      <c r="AT254" s="357" t="s">
        <v>171</v>
      </c>
      <c r="AU254" s="357" t="s">
        <v>90</v>
      </c>
      <c r="AV254" s="355" t="s">
        <v>93</v>
      </c>
      <c r="AW254" s="355" t="s">
        <v>42</v>
      </c>
      <c r="AX254" s="355" t="s">
        <v>82</v>
      </c>
      <c r="AY254" s="357" t="s">
        <v>163</v>
      </c>
    </row>
    <row r="255" spans="2:51" s="360" customFormat="1" ht="13.5">
      <c r="B255" s="361"/>
      <c r="D255" s="362" t="s">
        <v>171</v>
      </c>
      <c r="E255" s="363" t="s">
        <v>5</v>
      </c>
      <c r="F255" s="364" t="s">
        <v>185</v>
      </c>
      <c r="H255" s="365">
        <v>1.31</v>
      </c>
      <c r="L255" s="361"/>
      <c r="M255" s="415"/>
      <c r="N255" s="416"/>
      <c r="O255" s="416"/>
      <c r="P255" s="416"/>
      <c r="Q255" s="416"/>
      <c r="R255" s="416"/>
      <c r="S255" s="416"/>
      <c r="T255" s="417"/>
      <c r="AT255" s="418" t="s">
        <v>171</v>
      </c>
      <c r="AU255" s="418" t="s">
        <v>90</v>
      </c>
      <c r="AV255" s="360" t="s">
        <v>96</v>
      </c>
      <c r="AW255" s="360" t="s">
        <v>42</v>
      </c>
      <c r="AX255" s="360" t="s">
        <v>44</v>
      </c>
      <c r="AY255" s="418" t="s">
        <v>163</v>
      </c>
    </row>
    <row r="256" spans="2:65" s="267" customFormat="1" ht="22.5" customHeight="1">
      <c r="B256" s="268"/>
      <c r="C256" s="338" t="s">
        <v>469</v>
      </c>
      <c r="D256" s="338" t="s">
        <v>165</v>
      </c>
      <c r="E256" s="339" t="s">
        <v>545</v>
      </c>
      <c r="F256" s="340" t="s">
        <v>546</v>
      </c>
      <c r="G256" s="341" t="s">
        <v>188</v>
      </c>
      <c r="H256" s="342">
        <v>1.31</v>
      </c>
      <c r="I256" s="107"/>
      <c r="J256" s="343">
        <f>ROUND(I256*H256,2)</f>
        <v>0</v>
      </c>
      <c r="K256" s="340" t="s">
        <v>169</v>
      </c>
      <c r="L256" s="268"/>
      <c r="M256" s="401" t="s">
        <v>5</v>
      </c>
      <c r="N256" s="402" t="s">
        <v>53</v>
      </c>
      <c r="O256" s="269"/>
      <c r="P256" s="403">
        <f>O256*H256</f>
        <v>0</v>
      </c>
      <c r="Q256" s="403">
        <v>0.00012</v>
      </c>
      <c r="R256" s="403">
        <f>Q256*H256</f>
        <v>0.0001572</v>
      </c>
      <c r="S256" s="403">
        <v>0</v>
      </c>
      <c r="T256" s="404">
        <f>S256*H256</f>
        <v>0</v>
      </c>
      <c r="AR256" s="386" t="s">
        <v>333</v>
      </c>
      <c r="AT256" s="386" t="s">
        <v>165</v>
      </c>
      <c r="AU256" s="386" t="s">
        <v>90</v>
      </c>
      <c r="AY256" s="386" t="s">
        <v>163</v>
      </c>
      <c r="BE256" s="405">
        <f>IF(N256="základní",J256,0)</f>
        <v>0</v>
      </c>
      <c r="BF256" s="405">
        <f>IF(N256="snížená",J256,0)</f>
        <v>0</v>
      </c>
      <c r="BG256" s="405">
        <f>IF(N256="zákl. přenesená",J256,0)</f>
        <v>0</v>
      </c>
      <c r="BH256" s="405">
        <f>IF(N256="sníž. přenesená",J256,0)</f>
        <v>0</v>
      </c>
      <c r="BI256" s="405">
        <f>IF(N256="nulová",J256,0)</f>
        <v>0</v>
      </c>
      <c r="BJ256" s="386" t="s">
        <v>44</v>
      </c>
      <c r="BK256" s="405">
        <f>ROUND(I256*H256,2)</f>
        <v>0</v>
      </c>
      <c r="BL256" s="386" t="s">
        <v>333</v>
      </c>
      <c r="BM256" s="386" t="s">
        <v>1396</v>
      </c>
    </row>
    <row r="257" spans="2:51" s="344" customFormat="1" ht="13.5">
      <c r="B257" s="345"/>
      <c r="D257" s="346" t="s">
        <v>171</v>
      </c>
      <c r="E257" s="347" t="s">
        <v>5</v>
      </c>
      <c r="F257" s="348" t="s">
        <v>172</v>
      </c>
      <c r="H257" s="349" t="s">
        <v>5</v>
      </c>
      <c r="L257" s="345"/>
      <c r="M257" s="406"/>
      <c r="N257" s="407"/>
      <c r="O257" s="407"/>
      <c r="P257" s="407"/>
      <c r="Q257" s="407"/>
      <c r="R257" s="407"/>
      <c r="S257" s="407"/>
      <c r="T257" s="408"/>
      <c r="AT257" s="349" t="s">
        <v>171</v>
      </c>
      <c r="AU257" s="349" t="s">
        <v>90</v>
      </c>
      <c r="AV257" s="344" t="s">
        <v>44</v>
      </c>
      <c r="AW257" s="344" t="s">
        <v>42</v>
      </c>
      <c r="AX257" s="344" t="s">
        <v>82</v>
      </c>
      <c r="AY257" s="349" t="s">
        <v>163</v>
      </c>
    </row>
    <row r="258" spans="2:51" s="344" customFormat="1" ht="13.5">
      <c r="B258" s="345"/>
      <c r="D258" s="346" t="s">
        <v>171</v>
      </c>
      <c r="E258" s="347" t="s">
        <v>5</v>
      </c>
      <c r="F258" s="348" t="s">
        <v>310</v>
      </c>
      <c r="H258" s="349" t="s">
        <v>5</v>
      </c>
      <c r="L258" s="345"/>
      <c r="M258" s="406"/>
      <c r="N258" s="407"/>
      <c r="O258" s="407"/>
      <c r="P258" s="407"/>
      <c r="Q258" s="407"/>
      <c r="R258" s="407"/>
      <c r="S258" s="407"/>
      <c r="T258" s="408"/>
      <c r="AT258" s="349" t="s">
        <v>171</v>
      </c>
      <c r="AU258" s="349" t="s">
        <v>90</v>
      </c>
      <c r="AV258" s="344" t="s">
        <v>44</v>
      </c>
      <c r="AW258" s="344" t="s">
        <v>42</v>
      </c>
      <c r="AX258" s="344" t="s">
        <v>82</v>
      </c>
      <c r="AY258" s="349" t="s">
        <v>163</v>
      </c>
    </row>
    <row r="259" spans="2:51" s="350" customFormat="1" ht="13.5">
      <c r="B259" s="351"/>
      <c r="D259" s="346" t="s">
        <v>171</v>
      </c>
      <c r="E259" s="352" t="s">
        <v>5</v>
      </c>
      <c r="F259" s="353" t="s">
        <v>1358</v>
      </c>
      <c r="H259" s="354">
        <v>1.31</v>
      </c>
      <c r="L259" s="351"/>
      <c r="M259" s="409"/>
      <c r="N259" s="410"/>
      <c r="O259" s="410"/>
      <c r="P259" s="410"/>
      <c r="Q259" s="410"/>
      <c r="R259" s="410"/>
      <c r="S259" s="410"/>
      <c r="T259" s="411"/>
      <c r="AT259" s="352" t="s">
        <v>171</v>
      </c>
      <c r="AU259" s="352" t="s">
        <v>90</v>
      </c>
      <c r="AV259" s="350" t="s">
        <v>90</v>
      </c>
      <c r="AW259" s="350" t="s">
        <v>42</v>
      </c>
      <c r="AX259" s="350" t="s">
        <v>82</v>
      </c>
      <c r="AY259" s="352" t="s">
        <v>163</v>
      </c>
    </row>
    <row r="260" spans="2:51" s="355" customFormat="1" ht="13.5">
      <c r="B260" s="356"/>
      <c r="D260" s="346" t="s">
        <v>171</v>
      </c>
      <c r="E260" s="357" t="s">
        <v>5</v>
      </c>
      <c r="F260" s="358" t="s">
        <v>653</v>
      </c>
      <c r="H260" s="359">
        <v>1.31</v>
      </c>
      <c r="L260" s="356"/>
      <c r="M260" s="412"/>
      <c r="N260" s="413"/>
      <c r="O260" s="413"/>
      <c r="P260" s="413"/>
      <c r="Q260" s="413"/>
      <c r="R260" s="413"/>
      <c r="S260" s="413"/>
      <c r="T260" s="414"/>
      <c r="AT260" s="357" t="s">
        <v>171</v>
      </c>
      <c r="AU260" s="357" t="s">
        <v>90</v>
      </c>
      <c r="AV260" s="355" t="s">
        <v>93</v>
      </c>
      <c r="AW260" s="355" t="s">
        <v>42</v>
      </c>
      <c r="AX260" s="355" t="s">
        <v>82</v>
      </c>
      <c r="AY260" s="357" t="s">
        <v>163</v>
      </c>
    </row>
    <row r="261" spans="2:51" s="360" customFormat="1" ht="13.5">
      <c r="B261" s="361"/>
      <c r="D261" s="346" t="s">
        <v>171</v>
      </c>
      <c r="E261" s="373" t="s">
        <v>5</v>
      </c>
      <c r="F261" s="374" t="s">
        <v>185</v>
      </c>
      <c r="H261" s="375">
        <v>1.31</v>
      </c>
      <c r="L261" s="361"/>
      <c r="M261" s="415"/>
      <c r="N261" s="416"/>
      <c r="O261" s="416"/>
      <c r="P261" s="416"/>
      <c r="Q261" s="416"/>
      <c r="R261" s="416"/>
      <c r="S261" s="416"/>
      <c r="T261" s="417"/>
      <c r="AT261" s="418" t="s">
        <v>171</v>
      </c>
      <c r="AU261" s="418" t="s">
        <v>90</v>
      </c>
      <c r="AV261" s="360" t="s">
        <v>96</v>
      </c>
      <c r="AW261" s="360" t="s">
        <v>42</v>
      </c>
      <c r="AX261" s="360" t="s">
        <v>44</v>
      </c>
      <c r="AY261" s="418" t="s">
        <v>163</v>
      </c>
    </row>
    <row r="262" spans="2:63" s="330" customFormat="1" ht="29.85" customHeight="1">
      <c r="B262" s="331"/>
      <c r="D262" s="335" t="s">
        <v>81</v>
      </c>
      <c r="E262" s="336" t="s">
        <v>548</v>
      </c>
      <c r="F262" s="336" t="s">
        <v>549</v>
      </c>
      <c r="J262" s="337">
        <f>BK262</f>
        <v>0</v>
      </c>
      <c r="L262" s="331"/>
      <c r="M262" s="395"/>
      <c r="N262" s="396"/>
      <c r="O262" s="396"/>
      <c r="P262" s="397">
        <f>SUM(P263:P309)</f>
        <v>0</v>
      </c>
      <c r="Q262" s="396"/>
      <c r="R262" s="397">
        <f>SUM(R263:R309)</f>
        <v>0.00756</v>
      </c>
      <c r="S262" s="396"/>
      <c r="T262" s="398">
        <f>SUM(T263:T309)</f>
        <v>0.0015624</v>
      </c>
      <c r="AR262" s="332" t="s">
        <v>90</v>
      </c>
      <c r="AT262" s="399" t="s">
        <v>81</v>
      </c>
      <c r="AU262" s="399" t="s">
        <v>44</v>
      </c>
      <c r="AY262" s="332" t="s">
        <v>163</v>
      </c>
      <c r="BK262" s="400">
        <f>SUM(BK263:BK309)</f>
        <v>0</v>
      </c>
    </row>
    <row r="263" spans="2:65" s="267" customFormat="1" ht="22.5" customHeight="1">
      <c r="B263" s="268"/>
      <c r="C263" s="338" t="s">
        <v>473</v>
      </c>
      <c r="D263" s="338" t="s">
        <v>165</v>
      </c>
      <c r="E263" s="339" t="s">
        <v>551</v>
      </c>
      <c r="F263" s="340" t="s">
        <v>552</v>
      </c>
      <c r="G263" s="341" t="s">
        <v>188</v>
      </c>
      <c r="H263" s="342">
        <v>5.04</v>
      </c>
      <c r="I263" s="107"/>
      <c r="J263" s="343">
        <f>ROUND(I263*H263,2)</f>
        <v>0</v>
      </c>
      <c r="K263" s="340" t="s">
        <v>169</v>
      </c>
      <c r="L263" s="268"/>
      <c r="M263" s="401" t="s">
        <v>5</v>
      </c>
      <c r="N263" s="402" t="s">
        <v>53</v>
      </c>
      <c r="O263" s="269"/>
      <c r="P263" s="403">
        <f>O263*H263</f>
        <v>0</v>
      </c>
      <c r="Q263" s="403">
        <v>0</v>
      </c>
      <c r="R263" s="403">
        <f>Q263*H263</f>
        <v>0</v>
      </c>
      <c r="S263" s="403">
        <v>0</v>
      </c>
      <c r="T263" s="404">
        <f>S263*H263</f>
        <v>0</v>
      </c>
      <c r="AR263" s="386" t="s">
        <v>333</v>
      </c>
      <c r="AT263" s="386" t="s">
        <v>165</v>
      </c>
      <c r="AU263" s="386" t="s">
        <v>90</v>
      </c>
      <c r="AY263" s="386" t="s">
        <v>163</v>
      </c>
      <c r="BE263" s="405">
        <f>IF(N263="základní",J263,0)</f>
        <v>0</v>
      </c>
      <c r="BF263" s="405">
        <f>IF(N263="snížená",J263,0)</f>
        <v>0</v>
      </c>
      <c r="BG263" s="405">
        <f>IF(N263="zákl. přenesená",J263,0)</f>
        <v>0</v>
      </c>
      <c r="BH263" s="405">
        <f>IF(N263="sníž. přenesená",J263,0)</f>
        <v>0</v>
      </c>
      <c r="BI263" s="405">
        <f>IF(N263="nulová",J263,0)</f>
        <v>0</v>
      </c>
      <c r="BJ263" s="386" t="s">
        <v>44</v>
      </c>
      <c r="BK263" s="405">
        <f>ROUND(I263*H263,2)</f>
        <v>0</v>
      </c>
      <c r="BL263" s="386" t="s">
        <v>333</v>
      </c>
      <c r="BM263" s="386" t="s">
        <v>1397</v>
      </c>
    </row>
    <row r="264" spans="2:51" s="344" customFormat="1" ht="13.5">
      <c r="B264" s="345"/>
      <c r="D264" s="346" t="s">
        <v>171</v>
      </c>
      <c r="E264" s="347" t="s">
        <v>5</v>
      </c>
      <c r="F264" s="348" t="s">
        <v>172</v>
      </c>
      <c r="H264" s="349" t="s">
        <v>5</v>
      </c>
      <c r="L264" s="345"/>
      <c r="M264" s="406"/>
      <c r="N264" s="407"/>
      <c r="O264" s="407"/>
      <c r="P264" s="407"/>
      <c r="Q264" s="407"/>
      <c r="R264" s="407"/>
      <c r="S264" s="407"/>
      <c r="T264" s="408"/>
      <c r="AT264" s="349" t="s">
        <v>171</v>
      </c>
      <c r="AU264" s="349" t="s">
        <v>90</v>
      </c>
      <c r="AV264" s="344" t="s">
        <v>44</v>
      </c>
      <c r="AW264" s="344" t="s">
        <v>42</v>
      </c>
      <c r="AX264" s="344" t="s">
        <v>82</v>
      </c>
      <c r="AY264" s="349" t="s">
        <v>163</v>
      </c>
    </row>
    <row r="265" spans="2:51" s="344" customFormat="1" ht="13.5">
      <c r="B265" s="345"/>
      <c r="D265" s="346" t="s">
        <v>171</v>
      </c>
      <c r="E265" s="347" t="s">
        <v>5</v>
      </c>
      <c r="F265" s="348" t="s">
        <v>554</v>
      </c>
      <c r="H265" s="349" t="s">
        <v>5</v>
      </c>
      <c r="L265" s="345"/>
      <c r="M265" s="406"/>
      <c r="N265" s="407"/>
      <c r="O265" s="407"/>
      <c r="P265" s="407"/>
      <c r="Q265" s="407"/>
      <c r="R265" s="407"/>
      <c r="S265" s="407"/>
      <c r="T265" s="408"/>
      <c r="AT265" s="349" t="s">
        <v>171</v>
      </c>
      <c r="AU265" s="349" t="s">
        <v>90</v>
      </c>
      <c r="AV265" s="344" t="s">
        <v>44</v>
      </c>
      <c r="AW265" s="344" t="s">
        <v>42</v>
      </c>
      <c r="AX265" s="344" t="s">
        <v>82</v>
      </c>
      <c r="AY265" s="349" t="s">
        <v>163</v>
      </c>
    </row>
    <row r="266" spans="2:51" s="350" customFormat="1" ht="13.5">
      <c r="B266" s="351"/>
      <c r="D266" s="346" t="s">
        <v>171</v>
      </c>
      <c r="E266" s="352" t="s">
        <v>5</v>
      </c>
      <c r="F266" s="353" t="s">
        <v>1398</v>
      </c>
      <c r="H266" s="354">
        <v>5.04</v>
      </c>
      <c r="L266" s="351"/>
      <c r="M266" s="409"/>
      <c r="N266" s="410"/>
      <c r="O266" s="410"/>
      <c r="P266" s="410"/>
      <c r="Q266" s="410"/>
      <c r="R266" s="410"/>
      <c r="S266" s="410"/>
      <c r="T266" s="411"/>
      <c r="AT266" s="352" t="s">
        <v>171</v>
      </c>
      <c r="AU266" s="352" t="s">
        <v>90</v>
      </c>
      <c r="AV266" s="350" t="s">
        <v>90</v>
      </c>
      <c r="AW266" s="350" t="s">
        <v>42</v>
      </c>
      <c r="AX266" s="350" t="s">
        <v>82</v>
      </c>
      <c r="AY266" s="352" t="s">
        <v>163</v>
      </c>
    </row>
    <row r="267" spans="2:51" s="355" customFormat="1" ht="13.5">
      <c r="B267" s="356"/>
      <c r="D267" s="346" t="s">
        <v>171</v>
      </c>
      <c r="E267" s="357" t="s">
        <v>5</v>
      </c>
      <c r="F267" s="358" t="s">
        <v>653</v>
      </c>
      <c r="H267" s="359">
        <v>5.04</v>
      </c>
      <c r="L267" s="356"/>
      <c r="M267" s="412"/>
      <c r="N267" s="413"/>
      <c r="O267" s="413"/>
      <c r="P267" s="413"/>
      <c r="Q267" s="413"/>
      <c r="R267" s="413"/>
      <c r="S267" s="413"/>
      <c r="T267" s="414"/>
      <c r="AT267" s="357" t="s">
        <v>171</v>
      </c>
      <c r="AU267" s="357" t="s">
        <v>90</v>
      </c>
      <c r="AV267" s="355" t="s">
        <v>93</v>
      </c>
      <c r="AW267" s="355" t="s">
        <v>42</v>
      </c>
      <c r="AX267" s="355" t="s">
        <v>82</v>
      </c>
      <c r="AY267" s="357" t="s">
        <v>163</v>
      </c>
    </row>
    <row r="268" spans="2:51" s="360" customFormat="1" ht="13.5">
      <c r="B268" s="361"/>
      <c r="D268" s="362" t="s">
        <v>171</v>
      </c>
      <c r="E268" s="363" t="s">
        <v>5</v>
      </c>
      <c r="F268" s="364" t="s">
        <v>185</v>
      </c>
      <c r="H268" s="365">
        <v>5.04</v>
      </c>
      <c r="L268" s="361"/>
      <c r="M268" s="415"/>
      <c r="N268" s="416"/>
      <c r="O268" s="416"/>
      <c r="P268" s="416"/>
      <c r="Q268" s="416"/>
      <c r="R268" s="416"/>
      <c r="S268" s="416"/>
      <c r="T268" s="417"/>
      <c r="AT268" s="418" t="s">
        <v>171</v>
      </c>
      <c r="AU268" s="418" t="s">
        <v>90</v>
      </c>
      <c r="AV268" s="360" t="s">
        <v>96</v>
      </c>
      <c r="AW268" s="360" t="s">
        <v>42</v>
      </c>
      <c r="AX268" s="360" t="s">
        <v>44</v>
      </c>
      <c r="AY268" s="418" t="s">
        <v>163</v>
      </c>
    </row>
    <row r="269" spans="2:65" s="267" customFormat="1" ht="22.5" customHeight="1">
      <c r="B269" s="268"/>
      <c r="C269" s="338" t="s">
        <v>480</v>
      </c>
      <c r="D269" s="338" t="s">
        <v>165</v>
      </c>
      <c r="E269" s="339" t="s">
        <v>574</v>
      </c>
      <c r="F269" s="340" t="s">
        <v>575</v>
      </c>
      <c r="G269" s="341" t="s">
        <v>188</v>
      </c>
      <c r="H269" s="342">
        <v>5.04</v>
      </c>
      <c r="I269" s="107"/>
      <c r="J269" s="343">
        <f>ROUND(I269*H269,2)</f>
        <v>0</v>
      </c>
      <c r="K269" s="340" t="s">
        <v>169</v>
      </c>
      <c r="L269" s="268"/>
      <c r="M269" s="401" t="s">
        <v>5</v>
      </c>
      <c r="N269" s="402" t="s">
        <v>53</v>
      </c>
      <c r="O269" s="269"/>
      <c r="P269" s="403">
        <f>O269*H269</f>
        <v>0</v>
      </c>
      <c r="Q269" s="403">
        <v>0.001</v>
      </c>
      <c r="R269" s="403">
        <f>Q269*H269</f>
        <v>0.00504</v>
      </c>
      <c r="S269" s="403">
        <v>0.00031</v>
      </c>
      <c r="T269" s="404">
        <f>S269*H269</f>
        <v>0.0015624</v>
      </c>
      <c r="AR269" s="386" t="s">
        <v>333</v>
      </c>
      <c r="AT269" s="386" t="s">
        <v>165</v>
      </c>
      <c r="AU269" s="386" t="s">
        <v>90</v>
      </c>
      <c r="AY269" s="386" t="s">
        <v>163</v>
      </c>
      <c r="BE269" s="405">
        <f>IF(N269="základní",J269,0)</f>
        <v>0</v>
      </c>
      <c r="BF269" s="405">
        <f>IF(N269="snížená",J269,0)</f>
        <v>0</v>
      </c>
      <c r="BG269" s="405">
        <f>IF(N269="zákl. přenesená",J269,0)</f>
        <v>0</v>
      </c>
      <c r="BH269" s="405">
        <f>IF(N269="sníž. přenesená",J269,0)</f>
        <v>0</v>
      </c>
      <c r="BI269" s="405">
        <f>IF(N269="nulová",J269,0)</f>
        <v>0</v>
      </c>
      <c r="BJ269" s="386" t="s">
        <v>44</v>
      </c>
      <c r="BK269" s="405">
        <f>ROUND(I269*H269,2)</f>
        <v>0</v>
      </c>
      <c r="BL269" s="386" t="s">
        <v>333</v>
      </c>
      <c r="BM269" s="386" t="s">
        <v>1399</v>
      </c>
    </row>
    <row r="270" spans="2:47" s="267" customFormat="1" ht="27">
      <c r="B270" s="268"/>
      <c r="D270" s="346" t="s">
        <v>190</v>
      </c>
      <c r="F270" s="366" t="s">
        <v>577</v>
      </c>
      <c r="L270" s="268"/>
      <c r="M270" s="419"/>
      <c r="N270" s="269"/>
      <c r="O270" s="269"/>
      <c r="P270" s="269"/>
      <c r="Q270" s="269"/>
      <c r="R270" s="269"/>
      <c r="S270" s="269"/>
      <c r="T270" s="420"/>
      <c r="AT270" s="386" t="s">
        <v>190</v>
      </c>
      <c r="AU270" s="386" t="s">
        <v>90</v>
      </c>
    </row>
    <row r="271" spans="2:51" s="344" customFormat="1" ht="13.5">
      <c r="B271" s="345"/>
      <c r="D271" s="346" t="s">
        <v>171</v>
      </c>
      <c r="E271" s="347" t="s">
        <v>5</v>
      </c>
      <c r="F271" s="348" t="s">
        <v>172</v>
      </c>
      <c r="H271" s="349" t="s">
        <v>5</v>
      </c>
      <c r="L271" s="345"/>
      <c r="M271" s="406"/>
      <c r="N271" s="407"/>
      <c r="O271" s="407"/>
      <c r="P271" s="407"/>
      <c r="Q271" s="407"/>
      <c r="R271" s="407"/>
      <c r="S271" s="407"/>
      <c r="T271" s="408"/>
      <c r="AT271" s="349" t="s">
        <v>171</v>
      </c>
      <c r="AU271" s="349" t="s">
        <v>90</v>
      </c>
      <c r="AV271" s="344" t="s">
        <v>44</v>
      </c>
      <c r="AW271" s="344" t="s">
        <v>42</v>
      </c>
      <c r="AX271" s="344" t="s">
        <v>82</v>
      </c>
      <c r="AY271" s="349" t="s">
        <v>163</v>
      </c>
    </row>
    <row r="272" spans="2:51" s="344" customFormat="1" ht="13.5">
      <c r="B272" s="345"/>
      <c r="D272" s="346" t="s">
        <v>171</v>
      </c>
      <c r="E272" s="347" t="s">
        <v>5</v>
      </c>
      <c r="F272" s="348" t="s">
        <v>554</v>
      </c>
      <c r="H272" s="349" t="s">
        <v>5</v>
      </c>
      <c r="L272" s="345"/>
      <c r="M272" s="406"/>
      <c r="N272" s="407"/>
      <c r="O272" s="407"/>
      <c r="P272" s="407"/>
      <c r="Q272" s="407"/>
      <c r="R272" s="407"/>
      <c r="S272" s="407"/>
      <c r="T272" s="408"/>
      <c r="AT272" s="349" t="s">
        <v>171</v>
      </c>
      <c r="AU272" s="349" t="s">
        <v>90</v>
      </c>
      <c r="AV272" s="344" t="s">
        <v>44</v>
      </c>
      <c r="AW272" s="344" t="s">
        <v>42</v>
      </c>
      <c r="AX272" s="344" t="s">
        <v>82</v>
      </c>
      <c r="AY272" s="349" t="s">
        <v>163</v>
      </c>
    </row>
    <row r="273" spans="2:51" s="350" customFormat="1" ht="13.5">
      <c r="B273" s="351"/>
      <c r="D273" s="346" t="s">
        <v>171</v>
      </c>
      <c r="E273" s="352" t="s">
        <v>5</v>
      </c>
      <c r="F273" s="353" t="s">
        <v>1398</v>
      </c>
      <c r="H273" s="354">
        <v>5.04</v>
      </c>
      <c r="L273" s="351"/>
      <c r="M273" s="409"/>
      <c r="N273" s="410"/>
      <c r="O273" s="410"/>
      <c r="P273" s="410"/>
      <c r="Q273" s="410"/>
      <c r="R273" s="410"/>
      <c r="S273" s="410"/>
      <c r="T273" s="411"/>
      <c r="AT273" s="352" t="s">
        <v>171</v>
      </c>
      <c r="AU273" s="352" t="s">
        <v>90</v>
      </c>
      <c r="AV273" s="350" t="s">
        <v>90</v>
      </c>
      <c r="AW273" s="350" t="s">
        <v>42</v>
      </c>
      <c r="AX273" s="350" t="s">
        <v>82</v>
      </c>
      <c r="AY273" s="352" t="s">
        <v>163</v>
      </c>
    </row>
    <row r="274" spans="2:51" s="355" customFormat="1" ht="13.5">
      <c r="B274" s="356"/>
      <c r="D274" s="346" t="s">
        <v>171</v>
      </c>
      <c r="E274" s="357" t="s">
        <v>5</v>
      </c>
      <c r="F274" s="358" t="s">
        <v>653</v>
      </c>
      <c r="H274" s="359">
        <v>5.04</v>
      </c>
      <c r="L274" s="356"/>
      <c r="M274" s="412"/>
      <c r="N274" s="413"/>
      <c r="O274" s="413"/>
      <c r="P274" s="413"/>
      <c r="Q274" s="413"/>
      <c r="R274" s="413"/>
      <c r="S274" s="413"/>
      <c r="T274" s="414"/>
      <c r="AT274" s="357" t="s">
        <v>171</v>
      </c>
      <c r="AU274" s="357" t="s">
        <v>90</v>
      </c>
      <c r="AV274" s="355" t="s">
        <v>93</v>
      </c>
      <c r="AW274" s="355" t="s">
        <v>42</v>
      </c>
      <c r="AX274" s="355" t="s">
        <v>82</v>
      </c>
      <c r="AY274" s="357" t="s">
        <v>163</v>
      </c>
    </row>
    <row r="275" spans="2:51" s="360" customFormat="1" ht="13.5">
      <c r="B275" s="361"/>
      <c r="D275" s="362" t="s">
        <v>171</v>
      </c>
      <c r="E275" s="363" t="s">
        <v>5</v>
      </c>
      <c r="F275" s="364" t="s">
        <v>185</v>
      </c>
      <c r="H275" s="365">
        <v>5.04</v>
      </c>
      <c r="L275" s="361"/>
      <c r="M275" s="415"/>
      <c r="N275" s="416"/>
      <c r="O275" s="416"/>
      <c r="P275" s="416"/>
      <c r="Q275" s="416"/>
      <c r="R275" s="416"/>
      <c r="S275" s="416"/>
      <c r="T275" s="417"/>
      <c r="AT275" s="418" t="s">
        <v>171</v>
      </c>
      <c r="AU275" s="418" t="s">
        <v>90</v>
      </c>
      <c r="AV275" s="360" t="s">
        <v>96</v>
      </c>
      <c r="AW275" s="360" t="s">
        <v>42</v>
      </c>
      <c r="AX275" s="360" t="s">
        <v>44</v>
      </c>
      <c r="AY275" s="418" t="s">
        <v>163</v>
      </c>
    </row>
    <row r="276" spans="2:65" s="267" customFormat="1" ht="22.5" customHeight="1">
      <c r="B276" s="268"/>
      <c r="C276" s="338" t="s">
        <v>484</v>
      </c>
      <c r="D276" s="338" t="s">
        <v>165</v>
      </c>
      <c r="E276" s="339" t="s">
        <v>579</v>
      </c>
      <c r="F276" s="340" t="s">
        <v>580</v>
      </c>
      <c r="G276" s="341" t="s">
        <v>188</v>
      </c>
      <c r="H276" s="342">
        <v>5.04</v>
      </c>
      <c r="I276" s="107"/>
      <c r="J276" s="343">
        <f>ROUND(I276*H276,2)</f>
        <v>0</v>
      </c>
      <c r="K276" s="340" t="s">
        <v>169</v>
      </c>
      <c r="L276" s="268"/>
      <c r="M276" s="401" t="s">
        <v>5</v>
      </c>
      <c r="N276" s="402" t="s">
        <v>53</v>
      </c>
      <c r="O276" s="269"/>
      <c r="P276" s="403">
        <f>O276*H276</f>
        <v>0</v>
      </c>
      <c r="Q276" s="403">
        <v>0</v>
      </c>
      <c r="R276" s="403">
        <f>Q276*H276</f>
        <v>0</v>
      </c>
      <c r="S276" s="403">
        <v>0</v>
      </c>
      <c r="T276" s="404">
        <f>S276*H276</f>
        <v>0</v>
      </c>
      <c r="AR276" s="386" t="s">
        <v>333</v>
      </c>
      <c r="AT276" s="386" t="s">
        <v>165</v>
      </c>
      <c r="AU276" s="386" t="s">
        <v>90</v>
      </c>
      <c r="AY276" s="386" t="s">
        <v>163</v>
      </c>
      <c r="BE276" s="405">
        <f>IF(N276="základní",J276,0)</f>
        <v>0</v>
      </c>
      <c r="BF276" s="405">
        <f>IF(N276="snížená",J276,0)</f>
        <v>0</v>
      </c>
      <c r="BG276" s="405">
        <f>IF(N276="zákl. přenesená",J276,0)</f>
        <v>0</v>
      </c>
      <c r="BH276" s="405">
        <f>IF(N276="sníž. přenesená",J276,0)</f>
        <v>0</v>
      </c>
      <c r="BI276" s="405">
        <f>IF(N276="nulová",J276,0)</f>
        <v>0</v>
      </c>
      <c r="BJ276" s="386" t="s">
        <v>44</v>
      </c>
      <c r="BK276" s="405">
        <f>ROUND(I276*H276,2)</f>
        <v>0</v>
      </c>
      <c r="BL276" s="386" t="s">
        <v>333</v>
      </c>
      <c r="BM276" s="386" t="s">
        <v>1400</v>
      </c>
    </row>
    <row r="277" spans="2:65" s="267" customFormat="1" ht="31.5" customHeight="1">
      <c r="B277" s="268"/>
      <c r="C277" s="338" t="s">
        <v>489</v>
      </c>
      <c r="D277" s="338" t="s">
        <v>165</v>
      </c>
      <c r="E277" s="339" t="s">
        <v>583</v>
      </c>
      <c r="F277" s="340" t="s">
        <v>584</v>
      </c>
      <c r="G277" s="341" t="s">
        <v>221</v>
      </c>
      <c r="H277" s="342">
        <v>10.08</v>
      </c>
      <c r="I277" s="107"/>
      <c r="J277" s="343">
        <f>ROUND(I277*H277,2)</f>
        <v>0</v>
      </c>
      <c r="K277" s="340" t="s">
        <v>169</v>
      </c>
      <c r="L277" s="268"/>
      <c r="M277" s="401" t="s">
        <v>5</v>
      </c>
      <c r="N277" s="402" t="s">
        <v>53</v>
      </c>
      <c r="O277" s="269"/>
      <c r="P277" s="403">
        <f>O277*H277</f>
        <v>0</v>
      </c>
      <c r="Q277" s="403">
        <v>0</v>
      </c>
      <c r="R277" s="403">
        <f>Q277*H277</f>
        <v>0</v>
      </c>
      <c r="S277" s="403">
        <v>0</v>
      </c>
      <c r="T277" s="404">
        <f>S277*H277</f>
        <v>0</v>
      </c>
      <c r="AR277" s="386" t="s">
        <v>333</v>
      </c>
      <c r="AT277" s="386" t="s">
        <v>165</v>
      </c>
      <c r="AU277" s="386" t="s">
        <v>90</v>
      </c>
      <c r="AY277" s="386" t="s">
        <v>163</v>
      </c>
      <c r="BE277" s="405">
        <f>IF(N277="základní",J277,0)</f>
        <v>0</v>
      </c>
      <c r="BF277" s="405">
        <f>IF(N277="snížená",J277,0)</f>
        <v>0</v>
      </c>
      <c r="BG277" s="405">
        <f>IF(N277="zákl. přenesená",J277,0)</f>
        <v>0</v>
      </c>
      <c r="BH277" s="405">
        <f>IF(N277="sníž. přenesená",J277,0)</f>
        <v>0</v>
      </c>
      <c r="BI277" s="405">
        <f>IF(N277="nulová",J277,0)</f>
        <v>0</v>
      </c>
      <c r="BJ277" s="386" t="s">
        <v>44</v>
      </c>
      <c r="BK277" s="405">
        <f>ROUND(I277*H277,2)</f>
        <v>0</v>
      </c>
      <c r="BL277" s="386" t="s">
        <v>333</v>
      </c>
      <c r="BM277" s="386" t="s">
        <v>1401</v>
      </c>
    </row>
    <row r="278" spans="2:47" s="267" customFormat="1" ht="40.5">
      <c r="B278" s="268"/>
      <c r="D278" s="346" t="s">
        <v>190</v>
      </c>
      <c r="F278" s="366" t="s">
        <v>586</v>
      </c>
      <c r="L278" s="268"/>
      <c r="M278" s="419"/>
      <c r="N278" s="269"/>
      <c r="O278" s="269"/>
      <c r="P278" s="269"/>
      <c r="Q278" s="269"/>
      <c r="R278" s="269"/>
      <c r="S278" s="269"/>
      <c r="T278" s="420"/>
      <c r="AT278" s="386" t="s">
        <v>190</v>
      </c>
      <c r="AU278" s="386" t="s">
        <v>90</v>
      </c>
    </row>
    <row r="279" spans="2:51" s="344" customFormat="1" ht="13.5">
      <c r="B279" s="345"/>
      <c r="D279" s="346" t="s">
        <v>171</v>
      </c>
      <c r="E279" s="347" t="s">
        <v>5</v>
      </c>
      <c r="F279" s="348" t="s">
        <v>172</v>
      </c>
      <c r="H279" s="349" t="s">
        <v>5</v>
      </c>
      <c r="L279" s="345"/>
      <c r="M279" s="406"/>
      <c r="N279" s="407"/>
      <c r="O279" s="407"/>
      <c r="P279" s="407"/>
      <c r="Q279" s="407"/>
      <c r="R279" s="407"/>
      <c r="S279" s="407"/>
      <c r="T279" s="408"/>
      <c r="AT279" s="349" t="s">
        <v>171</v>
      </c>
      <c r="AU279" s="349" t="s">
        <v>90</v>
      </c>
      <c r="AV279" s="344" t="s">
        <v>44</v>
      </c>
      <c r="AW279" s="344" t="s">
        <v>42</v>
      </c>
      <c r="AX279" s="344" t="s">
        <v>82</v>
      </c>
      <c r="AY279" s="349" t="s">
        <v>163</v>
      </c>
    </row>
    <row r="280" spans="2:51" s="344" customFormat="1" ht="13.5">
      <c r="B280" s="345"/>
      <c r="D280" s="346" t="s">
        <v>171</v>
      </c>
      <c r="E280" s="347" t="s">
        <v>5</v>
      </c>
      <c r="F280" s="348" t="s">
        <v>223</v>
      </c>
      <c r="H280" s="349" t="s">
        <v>5</v>
      </c>
      <c r="L280" s="345"/>
      <c r="M280" s="406"/>
      <c r="N280" s="407"/>
      <c r="O280" s="407"/>
      <c r="P280" s="407"/>
      <c r="Q280" s="407"/>
      <c r="R280" s="407"/>
      <c r="S280" s="407"/>
      <c r="T280" s="408"/>
      <c r="AT280" s="349" t="s">
        <v>171</v>
      </c>
      <c r="AU280" s="349" t="s">
        <v>90</v>
      </c>
      <c r="AV280" s="344" t="s">
        <v>44</v>
      </c>
      <c r="AW280" s="344" t="s">
        <v>42</v>
      </c>
      <c r="AX280" s="344" t="s">
        <v>82</v>
      </c>
      <c r="AY280" s="349" t="s">
        <v>163</v>
      </c>
    </row>
    <row r="281" spans="2:51" s="350" customFormat="1" ht="13.5">
      <c r="B281" s="351"/>
      <c r="D281" s="346" t="s">
        <v>171</v>
      </c>
      <c r="E281" s="352" t="s">
        <v>5</v>
      </c>
      <c r="F281" s="353" t="s">
        <v>1351</v>
      </c>
      <c r="H281" s="354">
        <v>10.08</v>
      </c>
      <c r="L281" s="351"/>
      <c r="M281" s="409"/>
      <c r="N281" s="410"/>
      <c r="O281" s="410"/>
      <c r="P281" s="410"/>
      <c r="Q281" s="410"/>
      <c r="R281" s="410"/>
      <c r="S281" s="410"/>
      <c r="T281" s="411"/>
      <c r="AT281" s="352" t="s">
        <v>171</v>
      </c>
      <c r="AU281" s="352" t="s">
        <v>90</v>
      </c>
      <c r="AV281" s="350" t="s">
        <v>90</v>
      </c>
      <c r="AW281" s="350" t="s">
        <v>42</v>
      </c>
      <c r="AX281" s="350" t="s">
        <v>82</v>
      </c>
      <c r="AY281" s="352" t="s">
        <v>163</v>
      </c>
    </row>
    <row r="282" spans="2:51" s="355" customFormat="1" ht="13.5">
      <c r="B282" s="356"/>
      <c r="D282" s="346" t="s">
        <v>171</v>
      </c>
      <c r="E282" s="357" t="s">
        <v>5</v>
      </c>
      <c r="F282" s="358" t="s">
        <v>653</v>
      </c>
      <c r="H282" s="359">
        <v>10.08</v>
      </c>
      <c r="L282" s="356"/>
      <c r="M282" s="412"/>
      <c r="N282" s="413"/>
      <c r="O282" s="413"/>
      <c r="P282" s="413"/>
      <c r="Q282" s="413"/>
      <c r="R282" s="413"/>
      <c r="S282" s="413"/>
      <c r="T282" s="414"/>
      <c r="AT282" s="357" t="s">
        <v>171</v>
      </c>
      <c r="AU282" s="357" t="s">
        <v>90</v>
      </c>
      <c r="AV282" s="355" t="s">
        <v>93</v>
      </c>
      <c r="AW282" s="355" t="s">
        <v>42</v>
      </c>
      <c r="AX282" s="355" t="s">
        <v>82</v>
      </c>
      <c r="AY282" s="357" t="s">
        <v>163</v>
      </c>
    </row>
    <row r="283" spans="2:51" s="360" customFormat="1" ht="13.5">
      <c r="B283" s="361"/>
      <c r="D283" s="362" t="s">
        <v>171</v>
      </c>
      <c r="E283" s="363" t="s">
        <v>5</v>
      </c>
      <c r="F283" s="364" t="s">
        <v>185</v>
      </c>
      <c r="H283" s="365">
        <v>10.08</v>
      </c>
      <c r="L283" s="361"/>
      <c r="M283" s="415"/>
      <c r="N283" s="416"/>
      <c r="O283" s="416"/>
      <c r="P283" s="416"/>
      <c r="Q283" s="416"/>
      <c r="R283" s="416"/>
      <c r="S283" s="416"/>
      <c r="T283" s="417"/>
      <c r="AT283" s="418" t="s">
        <v>171</v>
      </c>
      <c r="AU283" s="418" t="s">
        <v>90</v>
      </c>
      <c r="AV283" s="360" t="s">
        <v>96</v>
      </c>
      <c r="AW283" s="360" t="s">
        <v>42</v>
      </c>
      <c r="AX283" s="360" t="s">
        <v>44</v>
      </c>
      <c r="AY283" s="418" t="s">
        <v>163</v>
      </c>
    </row>
    <row r="284" spans="2:65" s="267" customFormat="1" ht="22.5" customHeight="1">
      <c r="B284" s="268"/>
      <c r="C284" s="367" t="s">
        <v>495</v>
      </c>
      <c r="D284" s="367" t="s">
        <v>256</v>
      </c>
      <c r="E284" s="368" t="s">
        <v>588</v>
      </c>
      <c r="F284" s="369" t="s">
        <v>589</v>
      </c>
      <c r="G284" s="370" t="s">
        <v>221</v>
      </c>
      <c r="H284" s="371">
        <v>10.584</v>
      </c>
      <c r="I284" s="137"/>
      <c r="J284" s="372">
        <f>ROUND(I284*H284,2)</f>
        <v>0</v>
      </c>
      <c r="K284" s="369" t="s">
        <v>169</v>
      </c>
      <c r="L284" s="421"/>
      <c r="M284" s="422" t="s">
        <v>5</v>
      </c>
      <c r="N284" s="423" t="s">
        <v>53</v>
      </c>
      <c r="O284" s="269"/>
      <c r="P284" s="403">
        <f>O284*H284</f>
        <v>0</v>
      </c>
      <c r="Q284" s="403">
        <v>0</v>
      </c>
      <c r="R284" s="403">
        <f>Q284*H284</f>
        <v>0</v>
      </c>
      <c r="S284" s="403">
        <v>0</v>
      </c>
      <c r="T284" s="404">
        <f>S284*H284</f>
        <v>0</v>
      </c>
      <c r="AR284" s="386" t="s">
        <v>423</v>
      </c>
      <c r="AT284" s="386" t="s">
        <v>256</v>
      </c>
      <c r="AU284" s="386" t="s">
        <v>90</v>
      </c>
      <c r="AY284" s="386" t="s">
        <v>163</v>
      </c>
      <c r="BE284" s="405">
        <f>IF(N284="základní",J284,0)</f>
        <v>0</v>
      </c>
      <c r="BF284" s="405">
        <f>IF(N284="snížená",J284,0)</f>
        <v>0</v>
      </c>
      <c r="BG284" s="405">
        <f>IF(N284="zákl. přenesená",J284,0)</f>
        <v>0</v>
      </c>
      <c r="BH284" s="405">
        <f>IF(N284="sníž. přenesená",J284,0)</f>
        <v>0</v>
      </c>
      <c r="BI284" s="405">
        <f>IF(N284="nulová",J284,0)</f>
        <v>0</v>
      </c>
      <c r="BJ284" s="386" t="s">
        <v>44</v>
      </c>
      <c r="BK284" s="405">
        <f>ROUND(I284*H284,2)</f>
        <v>0</v>
      </c>
      <c r="BL284" s="386" t="s">
        <v>333</v>
      </c>
      <c r="BM284" s="386" t="s">
        <v>1402</v>
      </c>
    </row>
    <row r="285" spans="2:51" s="350" customFormat="1" ht="13.5">
      <c r="B285" s="351"/>
      <c r="D285" s="362" t="s">
        <v>171</v>
      </c>
      <c r="F285" s="377" t="s">
        <v>1403</v>
      </c>
      <c r="H285" s="378">
        <v>10.584</v>
      </c>
      <c r="L285" s="351"/>
      <c r="M285" s="409"/>
      <c r="N285" s="410"/>
      <c r="O285" s="410"/>
      <c r="P285" s="410"/>
      <c r="Q285" s="410"/>
      <c r="R285" s="410"/>
      <c r="S285" s="410"/>
      <c r="T285" s="411"/>
      <c r="AT285" s="352" t="s">
        <v>171</v>
      </c>
      <c r="AU285" s="352" t="s">
        <v>90</v>
      </c>
      <c r="AV285" s="350" t="s">
        <v>90</v>
      </c>
      <c r="AW285" s="350" t="s">
        <v>6</v>
      </c>
      <c r="AX285" s="350" t="s">
        <v>44</v>
      </c>
      <c r="AY285" s="352" t="s">
        <v>163</v>
      </c>
    </row>
    <row r="286" spans="2:65" s="267" customFormat="1" ht="22.5" customHeight="1">
      <c r="B286" s="268"/>
      <c r="C286" s="338" t="s">
        <v>500</v>
      </c>
      <c r="D286" s="338" t="s">
        <v>165</v>
      </c>
      <c r="E286" s="339" t="s">
        <v>593</v>
      </c>
      <c r="F286" s="340" t="s">
        <v>594</v>
      </c>
      <c r="G286" s="341" t="s">
        <v>188</v>
      </c>
      <c r="H286" s="342">
        <v>4</v>
      </c>
      <c r="I286" s="107"/>
      <c r="J286" s="343">
        <f>ROUND(I286*H286,2)</f>
        <v>0</v>
      </c>
      <c r="K286" s="340" t="s">
        <v>169</v>
      </c>
      <c r="L286" s="268"/>
      <c r="M286" s="401" t="s">
        <v>5</v>
      </c>
      <c r="N286" s="402" t="s">
        <v>53</v>
      </c>
      <c r="O286" s="269"/>
      <c r="P286" s="403">
        <f>O286*H286</f>
        <v>0</v>
      </c>
      <c r="Q286" s="403">
        <v>0</v>
      </c>
      <c r="R286" s="403">
        <f>Q286*H286</f>
        <v>0</v>
      </c>
      <c r="S286" s="403">
        <v>0</v>
      </c>
      <c r="T286" s="404">
        <f>S286*H286</f>
        <v>0</v>
      </c>
      <c r="AR286" s="386" t="s">
        <v>333</v>
      </c>
      <c r="AT286" s="386" t="s">
        <v>165</v>
      </c>
      <c r="AU286" s="386" t="s">
        <v>90</v>
      </c>
      <c r="AY286" s="386" t="s">
        <v>163</v>
      </c>
      <c r="BE286" s="405">
        <f>IF(N286="základní",J286,0)</f>
        <v>0</v>
      </c>
      <c r="BF286" s="405">
        <f>IF(N286="snížená",J286,0)</f>
        <v>0</v>
      </c>
      <c r="BG286" s="405">
        <f>IF(N286="zákl. přenesená",J286,0)</f>
        <v>0</v>
      </c>
      <c r="BH286" s="405">
        <f>IF(N286="sníž. přenesená",J286,0)</f>
        <v>0</v>
      </c>
      <c r="BI286" s="405">
        <f>IF(N286="nulová",J286,0)</f>
        <v>0</v>
      </c>
      <c r="BJ286" s="386" t="s">
        <v>44</v>
      </c>
      <c r="BK286" s="405">
        <f>ROUND(I286*H286,2)</f>
        <v>0</v>
      </c>
      <c r="BL286" s="386" t="s">
        <v>333</v>
      </c>
      <c r="BM286" s="386" t="s">
        <v>1404</v>
      </c>
    </row>
    <row r="287" spans="2:47" s="267" customFormat="1" ht="40.5">
      <c r="B287" s="268"/>
      <c r="D287" s="346" t="s">
        <v>190</v>
      </c>
      <c r="F287" s="366" t="s">
        <v>596</v>
      </c>
      <c r="L287" s="268"/>
      <c r="M287" s="419"/>
      <c r="N287" s="269"/>
      <c r="O287" s="269"/>
      <c r="P287" s="269"/>
      <c r="Q287" s="269"/>
      <c r="R287" s="269"/>
      <c r="S287" s="269"/>
      <c r="T287" s="420"/>
      <c r="AT287" s="386" t="s">
        <v>190</v>
      </c>
      <c r="AU287" s="386" t="s">
        <v>90</v>
      </c>
    </row>
    <row r="288" spans="2:51" s="344" customFormat="1" ht="13.5">
      <c r="B288" s="345"/>
      <c r="D288" s="346" t="s">
        <v>171</v>
      </c>
      <c r="E288" s="347" t="s">
        <v>5</v>
      </c>
      <c r="F288" s="348" t="s">
        <v>172</v>
      </c>
      <c r="H288" s="349" t="s">
        <v>5</v>
      </c>
      <c r="L288" s="345"/>
      <c r="M288" s="406"/>
      <c r="N288" s="407"/>
      <c r="O288" s="407"/>
      <c r="P288" s="407"/>
      <c r="Q288" s="407"/>
      <c r="R288" s="407"/>
      <c r="S288" s="407"/>
      <c r="T288" s="408"/>
      <c r="AT288" s="349" t="s">
        <v>171</v>
      </c>
      <c r="AU288" s="349" t="s">
        <v>90</v>
      </c>
      <c r="AV288" s="344" t="s">
        <v>44</v>
      </c>
      <c r="AW288" s="344" t="s">
        <v>42</v>
      </c>
      <c r="AX288" s="344" t="s">
        <v>82</v>
      </c>
      <c r="AY288" s="349" t="s">
        <v>163</v>
      </c>
    </row>
    <row r="289" spans="2:51" s="344" customFormat="1" ht="27">
      <c r="B289" s="345"/>
      <c r="D289" s="346" t="s">
        <v>171</v>
      </c>
      <c r="E289" s="347" t="s">
        <v>5</v>
      </c>
      <c r="F289" s="348" t="s">
        <v>215</v>
      </c>
      <c r="H289" s="349" t="s">
        <v>5</v>
      </c>
      <c r="L289" s="345"/>
      <c r="M289" s="406"/>
      <c r="N289" s="407"/>
      <c r="O289" s="407"/>
      <c r="P289" s="407"/>
      <c r="Q289" s="407"/>
      <c r="R289" s="407"/>
      <c r="S289" s="407"/>
      <c r="T289" s="408"/>
      <c r="AT289" s="349" t="s">
        <v>171</v>
      </c>
      <c r="AU289" s="349" t="s">
        <v>90</v>
      </c>
      <c r="AV289" s="344" t="s">
        <v>44</v>
      </c>
      <c r="AW289" s="344" t="s">
        <v>42</v>
      </c>
      <c r="AX289" s="344" t="s">
        <v>82</v>
      </c>
      <c r="AY289" s="349" t="s">
        <v>163</v>
      </c>
    </row>
    <row r="290" spans="2:51" s="344" customFormat="1" ht="13.5">
      <c r="B290" s="345"/>
      <c r="D290" s="346" t="s">
        <v>171</v>
      </c>
      <c r="E290" s="347" t="s">
        <v>5</v>
      </c>
      <c r="F290" s="348" t="s">
        <v>1360</v>
      </c>
      <c r="H290" s="349" t="s">
        <v>5</v>
      </c>
      <c r="L290" s="345"/>
      <c r="M290" s="406"/>
      <c r="N290" s="407"/>
      <c r="O290" s="407"/>
      <c r="P290" s="407"/>
      <c r="Q290" s="407"/>
      <c r="R290" s="407"/>
      <c r="S290" s="407"/>
      <c r="T290" s="408"/>
      <c r="AT290" s="349" t="s">
        <v>171</v>
      </c>
      <c r="AU290" s="349" t="s">
        <v>90</v>
      </c>
      <c r="AV290" s="344" t="s">
        <v>44</v>
      </c>
      <c r="AW290" s="344" t="s">
        <v>42</v>
      </c>
      <c r="AX290" s="344" t="s">
        <v>82</v>
      </c>
      <c r="AY290" s="349" t="s">
        <v>163</v>
      </c>
    </row>
    <row r="291" spans="2:51" s="350" customFormat="1" ht="13.5">
      <c r="B291" s="351"/>
      <c r="D291" s="346" t="s">
        <v>171</v>
      </c>
      <c r="E291" s="352" t="s">
        <v>5</v>
      </c>
      <c r="F291" s="353" t="s">
        <v>218</v>
      </c>
      <c r="H291" s="354">
        <v>4</v>
      </c>
      <c r="L291" s="351"/>
      <c r="M291" s="409"/>
      <c r="N291" s="410"/>
      <c r="O291" s="410"/>
      <c r="P291" s="410"/>
      <c r="Q291" s="410"/>
      <c r="R291" s="410"/>
      <c r="S291" s="410"/>
      <c r="T291" s="411"/>
      <c r="AT291" s="352" t="s">
        <v>171</v>
      </c>
      <c r="AU291" s="352" t="s">
        <v>90</v>
      </c>
      <c r="AV291" s="350" t="s">
        <v>90</v>
      </c>
      <c r="AW291" s="350" t="s">
        <v>42</v>
      </c>
      <c r="AX291" s="350" t="s">
        <v>82</v>
      </c>
      <c r="AY291" s="352" t="s">
        <v>163</v>
      </c>
    </row>
    <row r="292" spans="2:51" s="355" customFormat="1" ht="13.5">
      <c r="B292" s="356"/>
      <c r="D292" s="346" t="s">
        <v>171</v>
      </c>
      <c r="E292" s="357" t="s">
        <v>5</v>
      </c>
      <c r="F292" s="358" t="s">
        <v>653</v>
      </c>
      <c r="H292" s="359">
        <v>4</v>
      </c>
      <c r="L292" s="356"/>
      <c r="M292" s="412"/>
      <c r="N292" s="413"/>
      <c r="O292" s="413"/>
      <c r="P292" s="413"/>
      <c r="Q292" s="413"/>
      <c r="R292" s="413"/>
      <c r="S292" s="413"/>
      <c r="T292" s="414"/>
      <c r="AT292" s="357" t="s">
        <v>171</v>
      </c>
      <c r="AU292" s="357" t="s">
        <v>90</v>
      </c>
      <c r="AV292" s="355" t="s">
        <v>93</v>
      </c>
      <c r="AW292" s="355" t="s">
        <v>42</v>
      </c>
      <c r="AX292" s="355" t="s">
        <v>82</v>
      </c>
      <c r="AY292" s="357" t="s">
        <v>163</v>
      </c>
    </row>
    <row r="293" spans="2:51" s="360" customFormat="1" ht="13.5">
      <c r="B293" s="361"/>
      <c r="D293" s="362" t="s">
        <v>171</v>
      </c>
      <c r="E293" s="363" t="s">
        <v>5</v>
      </c>
      <c r="F293" s="364" t="s">
        <v>185</v>
      </c>
      <c r="H293" s="365">
        <v>4</v>
      </c>
      <c r="L293" s="361"/>
      <c r="M293" s="415"/>
      <c r="N293" s="416"/>
      <c r="O293" s="416"/>
      <c r="P293" s="416"/>
      <c r="Q293" s="416"/>
      <c r="R293" s="416"/>
      <c r="S293" s="416"/>
      <c r="T293" s="417"/>
      <c r="AT293" s="418" t="s">
        <v>171</v>
      </c>
      <c r="AU293" s="418" t="s">
        <v>90</v>
      </c>
      <c r="AV293" s="360" t="s">
        <v>96</v>
      </c>
      <c r="AW293" s="360" t="s">
        <v>42</v>
      </c>
      <c r="AX293" s="360" t="s">
        <v>44</v>
      </c>
      <c r="AY293" s="418" t="s">
        <v>163</v>
      </c>
    </row>
    <row r="294" spans="2:65" s="267" customFormat="1" ht="22.5" customHeight="1">
      <c r="B294" s="268"/>
      <c r="C294" s="367" t="s">
        <v>506</v>
      </c>
      <c r="D294" s="367" t="s">
        <v>256</v>
      </c>
      <c r="E294" s="368" t="s">
        <v>598</v>
      </c>
      <c r="F294" s="369" t="s">
        <v>599</v>
      </c>
      <c r="G294" s="370" t="s">
        <v>188</v>
      </c>
      <c r="H294" s="371">
        <v>4.2</v>
      </c>
      <c r="I294" s="137"/>
      <c r="J294" s="372">
        <f>ROUND(I294*H294,2)</f>
        <v>0</v>
      </c>
      <c r="K294" s="369" t="s">
        <v>169</v>
      </c>
      <c r="L294" s="421"/>
      <c r="M294" s="422" t="s">
        <v>5</v>
      </c>
      <c r="N294" s="423" t="s">
        <v>53</v>
      </c>
      <c r="O294" s="269"/>
      <c r="P294" s="403">
        <f>O294*H294</f>
        <v>0</v>
      </c>
      <c r="Q294" s="403">
        <v>0</v>
      </c>
      <c r="R294" s="403">
        <f>Q294*H294</f>
        <v>0</v>
      </c>
      <c r="S294" s="403">
        <v>0</v>
      </c>
      <c r="T294" s="404">
        <f>S294*H294</f>
        <v>0</v>
      </c>
      <c r="AR294" s="386" t="s">
        <v>423</v>
      </c>
      <c r="AT294" s="386" t="s">
        <v>256</v>
      </c>
      <c r="AU294" s="386" t="s">
        <v>90</v>
      </c>
      <c r="AY294" s="386" t="s">
        <v>163</v>
      </c>
      <c r="BE294" s="405">
        <f>IF(N294="základní",J294,0)</f>
        <v>0</v>
      </c>
      <c r="BF294" s="405">
        <f>IF(N294="snížená",J294,0)</f>
        <v>0</v>
      </c>
      <c r="BG294" s="405">
        <f>IF(N294="zákl. přenesená",J294,0)</f>
        <v>0</v>
      </c>
      <c r="BH294" s="405">
        <f>IF(N294="sníž. přenesená",J294,0)</f>
        <v>0</v>
      </c>
      <c r="BI294" s="405">
        <f>IF(N294="nulová",J294,0)</f>
        <v>0</v>
      </c>
      <c r="BJ294" s="386" t="s">
        <v>44</v>
      </c>
      <c r="BK294" s="405">
        <f>ROUND(I294*H294,2)</f>
        <v>0</v>
      </c>
      <c r="BL294" s="386" t="s">
        <v>333</v>
      </c>
      <c r="BM294" s="386" t="s">
        <v>1405</v>
      </c>
    </row>
    <row r="295" spans="2:51" s="350" customFormat="1" ht="13.5">
      <c r="B295" s="351"/>
      <c r="D295" s="362" t="s">
        <v>171</v>
      </c>
      <c r="F295" s="377" t="s">
        <v>1332</v>
      </c>
      <c r="H295" s="378">
        <v>4.2</v>
      </c>
      <c r="L295" s="351"/>
      <c r="M295" s="409"/>
      <c r="N295" s="410"/>
      <c r="O295" s="410"/>
      <c r="P295" s="410"/>
      <c r="Q295" s="410"/>
      <c r="R295" s="410"/>
      <c r="S295" s="410"/>
      <c r="T295" s="411"/>
      <c r="AT295" s="352" t="s">
        <v>171</v>
      </c>
      <c r="AU295" s="352" t="s">
        <v>90</v>
      </c>
      <c r="AV295" s="350" t="s">
        <v>90</v>
      </c>
      <c r="AW295" s="350" t="s">
        <v>6</v>
      </c>
      <c r="AX295" s="350" t="s">
        <v>44</v>
      </c>
      <c r="AY295" s="352" t="s">
        <v>163</v>
      </c>
    </row>
    <row r="296" spans="2:65" s="267" customFormat="1" ht="22.5" customHeight="1">
      <c r="B296" s="268"/>
      <c r="C296" s="338" t="s">
        <v>512</v>
      </c>
      <c r="D296" s="338" t="s">
        <v>165</v>
      </c>
      <c r="E296" s="339" t="s">
        <v>603</v>
      </c>
      <c r="F296" s="340" t="s">
        <v>604</v>
      </c>
      <c r="G296" s="341" t="s">
        <v>188</v>
      </c>
      <c r="H296" s="342">
        <v>5.04</v>
      </c>
      <c r="I296" s="107"/>
      <c r="J296" s="343">
        <f>ROUND(I296*H296,2)</f>
        <v>0</v>
      </c>
      <c r="K296" s="340" t="s">
        <v>169</v>
      </c>
      <c r="L296" s="268"/>
      <c r="M296" s="401" t="s">
        <v>5</v>
      </c>
      <c r="N296" s="402" t="s">
        <v>53</v>
      </c>
      <c r="O296" s="269"/>
      <c r="P296" s="403">
        <f>O296*H296</f>
        <v>0</v>
      </c>
      <c r="Q296" s="403">
        <v>0.0002</v>
      </c>
      <c r="R296" s="403">
        <f>Q296*H296</f>
        <v>0.001008</v>
      </c>
      <c r="S296" s="403">
        <v>0</v>
      </c>
      <c r="T296" s="404">
        <f>S296*H296</f>
        <v>0</v>
      </c>
      <c r="AR296" s="386" t="s">
        <v>333</v>
      </c>
      <c r="AT296" s="386" t="s">
        <v>165</v>
      </c>
      <c r="AU296" s="386" t="s">
        <v>90</v>
      </c>
      <c r="AY296" s="386" t="s">
        <v>163</v>
      </c>
      <c r="BE296" s="405">
        <f>IF(N296="základní",J296,0)</f>
        <v>0</v>
      </c>
      <c r="BF296" s="405">
        <f>IF(N296="snížená",J296,0)</f>
        <v>0</v>
      </c>
      <c r="BG296" s="405">
        <f>IF(N296="zákl. přenesená",J296,0)</f>
        <v>0</v>
      </c>
      <c r="BH296" s="405">
        <f>IF(N296="sníž. přenesená",J296,0)</f>
        <v>0</v>
      </c>
      <c r="BI296" s="405">
        <f>IF(N296="nulová",J296,0)</f>
        <v>0</v>
      </c>
      <c r="BJ296" s="386" t="s">
        <v>44</v>
      </c>
      <c r="BK296" s="405">
        <f>ROUND(I296*H296,2)</f>
        <v>0</v>
      </c>
      <c r="BL296" s="386" t="s">
        <v>333</v>
      </c>
      <c r="BM296" s="386" t="s">
        <v>1406</v>
      </c>
    </row>
    <row r="297" spans="2:51" s="344" customFormat="1" ht="13.5">
      <c r="B297" s="345"/>
      <c r="D297" s="346" t="s">
        <v>171</v>
      </c>
      <c r="E297" s="347" t="s">
        <v>5</v>
      </c>
      <c r="F297" s="348" t="s">
        <v>172</v>
      </c>
      <c r="H297" s="349" t="s">
        <v>5</v>
      </c>
      <c r="L297" s="345"/>
      <c r="M297" s="406"/>
      <c r="N297" s="407"/>
      <c r="O297" s="407"/>
      <c r="P297" s="407"/>
      <c r="Q297" s="407"/>
      <c r="R297" s="407"/>
      <c r="S297" s="407"/>
      <c r="T297" s="408"/>
      <c r="AT297" s="349" t="s">
        <v>171</v>
      </c>
      <c r="AU297" s="349" t="s">
        <v>90</v>
      </c>
      <c r="AV297" s="344" t="s">
        <v>44</v>
      </c>
      <c r="AW297" s="344" t="s">
        <v>42</v>
      </c>
      <c r="AX297" s="344" t="s">
        <v>82</v>
      </c>
      <c r="AY297" s="349" t="s">
        <v>163</v>
      </c>
    </row>
    <row r="298" spans="2:51" s="344" customFormat="1" ht="13.5">
      <c r="B298" s="345"/>
      <c r="D298" s="346" t="s">
        <v>171</v>
      </c>
      <c r="E298" s="347" t="s">
        <v>5</v>
      </c>
      <c r="F298" s="348" t="s">
        <v>554</v>
      </c>
      <c r="H298" s="349" t="s">
        <v>5</v>
      </c>
      <c r="L298" s="345"/>
      <c r="M298" s="406"/>
      <c r="N298" s="407"/>
      <c r="O298" s="407"/>
      <c r="P298" s="407"/>
      <c r="Q298" s="407"/>
      <c r="R298" s="407"/>
      <c r="S298" s="407"/>
      <c r="T298" s="408"/>
      <c r="AT298" s="349" t="s">
        <v>171</v>
      </c>
      <c r="AU298" s="349" t="s">
        <v>90</v>
      </c>
      <c r="AV298" s="344" t="s">
        <v>44</v>
      </c>
      <c r="AW298" s="344" t="s">
        <v>42</v>
      </c>
      <c r="AX298" s="344" t="s">
        <v>82</v>
      </c>
      <c r="AY298" s="349" t="s">
        <v>163</v>
      </c>
    </row>
    <row r="299" spans="2:51" s="350" customFormat="1" ht="13.5">
      <c r="B299" s="351"/>
      <c r="D299" s="346" t="s">
        <v>171</v>
      </c>
      <c r="E299" s="352" t="s">
        <v>5</v>
      </c>
      <c r="F299" s="353" t="s">
        <v>1398</v>
      </c>
      <c r="H299" s="354">
        <v>5.04</v>
      </c>
      <c r="L299" s="351"/>
      <c r="M299" s="409"/>
      <c r="N299" s="410"/>
      <c r="O299" s="410"/>
      <c r="P299" s="410"/>
      <c r="Q299" s="410"/>
      <c r="R299" s="410"/>
      <c r="S299" s="410"/>
      <c r="T299" s="411"/>
      <c r="AT299" s="352" t="s">
        <v>171</v>
      </c>
      <c r="AU299" s="352" t="s">
        <v>90</v>
      </c>
      <c r="AV299" s="350" t="s">
        <v>90</v>
      </c>
      <c r="AW299" s="350" t="s">
        <v>42</v>
      </c>
      <c r="AX299" s="350" t="s">
        <v>82</v>
      </c>
      <c r="AY299" s="352" t="s">
        <v>163</v>
      </c>
    </row>
    <row r="300" spans="2:51" s="355" customFormat="1" ht="13.5">
      <c r="B300" s="356"/>
      <c r="D300" s="346" t="s">
        <v>171</v>
      </c>
      <c r="E300" s="357" t="s">
        <v>5</v>
      </c>
      <c r="F300" s="358" t="s">
        <v>653</v>
      </c>
      <c r="H300" s="359">
        <v>5.04</v>
      </c>
      <c r="L300" s="356"/>
      <c r="M300" s="412"/>
      <c r="N300" s="413"/>
      <c r="O300" s="413"/>
      <c r="P300" s="413"/>
      <c r="Q300" s="413"/>
      <c r="R300" s="413"/>
      <c r="S300" s="413"/>
      <c r="T300" s="414"/>
      <c r="AT300" s="357" t="s">
        <v>171</v>
      </c>
      <c r="AU300" s="357" t="s">
        <v>90</v>
      </c>
      <c r="AV300" s="355" t="s">
        <v>93</v>
      </c>
      <c r="AW300" s="355" t="s">
        <v>42</v>
      </c>
      <c r="AX300" s="355" t="s">
        <v>82</v>
      </c>
      <c r="AY300" s="357" t="s">
        <v>163</v>
      </c>
    </row>
    <row r="301" spans="2:51" s="360" customFormat="1" ht="13.5">
      <c r="B301" s="361"/>
      <c r="D301" s="362" t="s">
        <v>171</v>
      </c>
      <c r="E301" s="363" t="s">
        <v>5</v>
      </c>
      <c r="F301" s="364" t="s">
        <v>185</v>
      </c>
      <c r="H301" s="365">
        <v>5.04</v>
      </c>
      <c r="L301" s="361"/>
      <c r="M301" s="415"/>
      <c r="N301" s="416"/>
      <c r="O301" s="416"/>
      <c r="P301" s="416"/>
      <c r="Q301" s="416"/>
      <c r="R301" s="416"/>
      <c r="S301" s="416"/>
      <c r="T301" s="417"/>
      <c r="AT301" s="418" t="s">
        <v>171</v>
      </c>
      <c r="AU301" s="418" t="s">
        <v>90</v>
      </c>
      <c r="AV301" s="360" t="s">
        <v>96</v>
      </c>
      <c r="AW301" s="360" t="s">
        <v>42</v>
      </c>
      <c r="AX301" s="360" t="s">
        <v>44</v>
      </c>
      <c r="AY301" s="418" t="s">
        <v>163</v>
      </c>
    </row>
    <row r="302" spans="2:65" s="267" customFormat="1" ht="31.5" customHeight="1">
      <c r="B302" s="268"/>
      <c r="C302" s="338" t="s">
        <v>517</v>
      </c>
      <c r="D302" s="338" t="s">
        <v>165</v>
      </c>
      <c r="E302" s="339" t="s">
        <v>607</v>
      </c>
      <c r="F302" s="340" t="s">
        <v>608</v>
      </c>
      <c r="G302" s="341" t="s">
        <v>188</v>
      </c>
      <c r="H302" s="342">
        <v>5.04</v>
      </c>
      <c r="I302" s="107"/>
      <c r="J302" s="343">
        <f>ROUND(I302*H302,2)</f>
        <v>0</v>
      </c>
      <c r="K302" s="340" t="s">
        <v>169</v>
      </c>
      <c r="L302" s="268"/>
      <c r="M302" s="401" t="s">
        <v>5</v>
      </c>
      <c r="N302" s="402" t="s">
        <v>53</v>
      </c>
      <c r="O302" s="269"/>
      <c r="P302" s="403">
        <f>O302*H302</f>
        <v>0</v>
      </c>
      <c r="Q302" s="403">
        <v>0.00029</v>
      </c>
      <c r="R302" s="403">
        <f>Q302*H302</f>
        <v>0.0014616</v>
      </c>
      <c r="S302" s="403">
        <v>0</v>
      </c>
      <c r="T302" s="404">
        <f>S302*H302</f>
        <v>0</v>
      </c>
      <c r="AR302" s="386" t="s">
        <v>333</v>
      </c>
      <c r="AT302" s="386" t="s">
        <v>165</v>
      </c>
      <c r="AU302" s="386" t="s">
        <v>90</v>
      </c>
      <c r="AY302" s="386" t="s">
        <v>163</v>
      </c>
      <c r="BE302" s="405">
        <f>IF(N302="základní",J302,0)</f>
        <v>0</v>
      </c>
      <c r="BF302" s="405">
        <f>IF(N302="snížená",J302,0)</f>
        <v>0</v>
      </c>
      <c r="BG302" s="405">
        <f>IF(N302="zákl. přenesená",J302,0)</f>
        <v>0</v>
      </c>
      <c r="BH302" s="405">
        <f>IF(N302="sníž. přenesená",J302,0)</f>
        <v>0</v>
      </c>
      <c r="BI302" s="405">
        <f>IF(N302="nulová",J302,0)</f>
        <v>0</v>
      </c>
      <c r="BJ302" s="386" t="s">
        <v>44</v>
      </c>
      <c r="BK302" s="405">
        <f>ROUND(I302*H302,2)</f>
        <v>0</v>
      </c>
      <c r="BL302" s="386" t="s">
        <v>333</v>
      </c>
      <c r="BM302" s="386" t="s">
        <v>1407</v>
      </c>
    </row>
    <row r="303" spans="2:51" s="344" customFormat="1" ht="13.5">
      <c r="B303" s="345"/>
      <c r="D303" s="346" t="s">
        <v>171</v>
      </c>
      <c r="E303" s="347" t="s">
        <v>5</v>
      </c>
      <c r="F303" s="348" t="s">
        <v>172</v>
      </c>
      <c r="H303" s="349" t="s">
        <v>5</v>
      </c>
      <c r="L303" s="345"/>
      <c r="M303" s="406"/>
      <c r="N303" s="407"/>
      <c r="O303" s="407"/>
      <c r="P303" s="407"/>
      <c r="Q303" s="407"/>
      <c r="R303" s="407"/>
      <c r="S303" s="407"/>
      <c r="T303" s="408"/>
      <c r="AT303" s="349" t="s">
        <v>171</v>
      </c>
      <c r="AU303" s="349" t="s">
        <v>90</v>
      </c>
      <c r="AV303" s="344" t="s">
        <v>44</v>
      </c>
      <c r="AW303" s="344" t="s">
        <v>42</v>
      </c>
      <c r="AX303" s="344" t="s">
        <v>82</v>
      </c>
      <c r="AY303" s="349" t="s">
        <v>163</v>
      </c>
    </row>
    <row r="304" spans="2:51" s="344" customFormat="1" ht="13.5">
      <c r="B304" s="345"/>
      <c r="D304" s="346" t="s">
        <v>171</v>
      </c>
      <c r="E304" s="347" t="s">
        <v>5</v>
      </c>
      <c r="F304" s="348" t="s">
        <v>554</v>
      </c>
      <c r="H304" s="349" t="s">
        <v>5</v>
      </c>
      <c r="L304" s="345"/>
      <c r="M304" s="406"/>
      <c r="N304" s="407"/>
      <c r="O304" s="407"/>
      <c r="P304" s="407"/>
      <c r="Q304" s="407"/>
      <c r="R304" s="407"/>
      <c r="S304" s="407"/>
      <c r="T304" s="408"/>
      <c r="AT304" s="349" t="s">
        <v>171</v>
      </c>
      <c r="AU304" s="349" t="s">
        <v>90</v>
      </c>
      <c r="AV304" s="344" t="s">
        <v>44</v>
      </c>
      <c r="AW304" s="344" t="s">
        <v>42</v>
      </c>
      <c r="AX304" s="344" t="s">
        <v>82</v>
      </c>
      <c r="AY304" s="349" t="s">
        <v>163</v>
      </c>
    </row>
    <row r="305" spans="2:51" s="350" customFormat="1" ht="13.5">
      <c r="B305" s="351"/>
      <c r="D305" s="346" t="s">
        <v>171</v>
      </c>
      <c r="E305" s="352" t="s">
        <v>5</v>
      </c>
      <c r="F305" s="353" t="s">
        <v>1398</v>
      </c>
      <c r="H305" s="354">
        <v>5.04</v>
      </c>
      <c r="L305" s="351"/>
      <c r="M305" s="409"/>
      <c r="N305" s="410"/>
      <c r="O305" s="410"/>
      <c r="P305" s="410"/>
      <c r="Q305" s="410"/>
      <c r="R305" s="410"/>
      <c r="S305" s="410"/>
      <c r="T305" s="411"/>
      <c r="AT305" s="352" t="s">
        <v>171</v>
      </c>
      <c r="AU305" s="352" t="s">
        <v>90</v>
      </c>
      <c r="AV305" s="350" t="s">
        <v>90</v>
      </c>
      <c r="AW305" s="350" t="s">
        <v>42</v>
      </c>
      <c r="AX305" s="350" t="s">
        <v>82</v>
      </c>
      <c r="AY305" s="352" t="s">
        <v>163</v>
      </c>
    </row>
    <row r="306" spans="2:51" s="355" customFormat="1" ht="13.5">
      <c r="B306" s="356"/>
      <c r="D306" s="346" t="s">
        <v>171</v>
      </c>
      <c r="E306" s="357" t="s">
        <v>5</v>
      </c>
      <c r="F306" s="358" t="s">
        <v>653</v>
      </c>
      <c r="H306" s="359">
        <v>5.04</v>
      </c>
      <c r="L306" s="356"/>
      <c r="M306" s="412"/>
      <c r="N306" s="413"/>
      <c r="O306" s="413"/>
      <c r="P306" s="413"/>
      <c r="Q306" s="413"/>
      <c r="R306" s="413"/>
      <c r="S306" s="413"/>
      <c r="T306" s="414"/>
      <c r="AT306" s="357" t="s">
        <v>171</v>
      </c>
      <c r="AU306" s="357" t="s">
        <v>90</v>
      </c>
      <c r="AV306" s="355" t="s">
        <v>93</v>
      </c>
      <c r="AW306" s="355" t="s">
        <v>42</v>
      </c>
      <c r="AX306" s="355" t="s">
        <v>82</v>
      </c>
      <c r="AY306" s="357" t="s">
        <v>163</v>
      </c>
    </row>
    <row r="307" spans="2:51" s="360" customFormat="1" ht="13.5">
      <c r="B307" s="361"/>
      <c r="D307" s="362" t="s">
        <v>171</v>
      </c>
      <c r="E307" s="363" t="s">
        <v>5</v>
      </c>
      <c r="F307" s="364" t="s">
        <v>185</v>
      </c>
      <c r="H307" s="365">
        <v>5.04</v>
      </c>
      <c r="L307" s="361"/>
      <c r="M307" s="415"/>
      <c r="N307" s="416"/>
      <c r="O307" s="416"/>
      <c r="P307" s="416"/>
      <c r="Q307" s="416"/>
      <c r="R307" s="416"/>
      <c r="S307" s="416"/>
      <c r="T307" s="417"/>
      <c r="AT307" s="418" t="s">
        <v>171</v>
      </c>
      <c r="AU307" s="418" t="s">
        <v>90</v>
      </c>
      <c r="AV307" s="360" t="s">
        <v>96</v>
      </c>
      <c r="AW307" s="360" t="s">
        <v>42</v>
      </c>
      <c r="AX307" s="360" t="s">
        <v>44</v>
      </c>
      <c r="AY307" s="418" t="s">
        <v>163</v>
      </c>
    </row>
    <row r="308" spans="2:65" s="267" customFormat="1" ht="31.5" customHeight="1">
      <c r="B308" s="268"/>
      <c r="C308" s="338" t="s">
        <v>522</v>
      </c>
      <c r="D308" s="338" t="s">
        <v>165</v>
      </c>
      <c r="E308" s="339" t="s">
        <v>611</v>
      </c>
      <c r="F308" s="340" t="s">
        <v>612</v>
      </c>
      <c r="G308" s="341" t="s">
        <v>188</v>
      </c>
      <c r="H308" s="342">
        <v>5.04</v>
      </c>
      <c r="I308" s="107"/>
      <c r="J308" s="343">
        <f>ROUND(I308*H308,2)</f>
        <v>0</v>
      </c>
      <c r="K308" s="340" t="s">
        <v>169</v>
      </c>
      <c r="L308" s="268"/>
      <c r="M308" s="401" t="s">
        <v>5</v>
      </c>
      <c r="N308" s="402" t="s">
        <v>53</v>
      </c>
      <c r="O308" s="269"/>
      <c r="P308" s="403">
        <f>O308*H308</f>
        <v>0</v>
      </c>
      <c r="Q308" s="403">
        <v>0</v>
      </c>
      <c r="R308" s="403">
        <f>Q308*H308</f>
        <v>0</v>
      </c>
      <c r="S308" s="403">
        <v>0</v>
      </c>
      <c r="T308" s="404">
        <f>S308*H308</f>
        <v>0</v>
      </c>
      <c r="AR308" s="386" t="s">
        <v>333</v>
      </c>
      <c r="AT308" s="386" t="s">
        <v>165</v>
      </c>
      <c r="AU308" s="386" t="s">
        <v>90</v>
      </c>
      <c r="AY308" s="386" t="s">
        <v>163</v>
      </c>
      <c r="BE308" s="405">
        <f>IF(N308="základní",J308,0)</f>
        <v>0</v>
      </c>
      <c r="BF308" s="405">
        <f>IF(N308="snížená",J308,0)</f>
        <v>0</v>
      </c>
      <c r="BG308" s="405">
        <f>IF(N308="zákl. přenesená",J308,0)</f>
        <v>0</v>
      </c>
      <c r="BH308" s="405">
        <f>IF(N308="sníž. přenesená",J308,0)</f>
        <v>0</v>
      </c>
      <c r="BI308" s="405">
        <f>IF(N308="nulová",J308,0)</f>
        <v>0</v>
      </c>
      <c r="BJ308" s="386" t="s">
        <v>44</v>
      </c>
      <c r="BK308" s="405">
        <f>ROUND(I308*H308,2)</f>
        <v>0</v>
      </c>
      <c r="BL308" s="386" t="s">
        <v>333</v>
      </c>
      <c r="BM308" s="386" t="s">
        <v>1408</v>
      </c>
    </row>
    <row r="309" spans="2:65" s="267" customFormat="1" ht="31.5" customHeight="1">
      <c r="B309" s="268"/>
      <c r="C309" s="338" t="s">
        <v>526</v>
      </c>
      <c r="D309" s="338" t="s">
        <v>165</v>
      </c>
      <c r="E309" s="339" t="s">
        <v>615</v>
      </c>
      <c r="F309" s="340" t="s">
        <v>616</v>
      </c>
      <c r="G309" s="341" t="s">
        <v>188</v>
      </c>
      <c r="H309" s="342">
        <v>5.04</v>
      </c>
      <c r="I309" s="107"/>
      <c r="J309" s="343">
        <f>ROUND(I309*H309,2)</f>
        <v>0</v>
      </c>
      <c r="K309" s="340" t="s">
        <v>169</v>
      </c>
      <c r="L309" s="268"/>
      <c r="M309" s="401" t="s">
        <v>5</v>
      </c>
      <c r="N309" s="402" t="s">
        <v>53</v>
      </c>
      <c r="O309" s="269"/>
      <c r="P309" s="403">
        <f>O309*H309</f>
        <v>0</v>
      </c>
      <c r="Q309" s="403">
        <v>1E-05</v>
      </c>
      <c r="R309" s="403">
        <f>Q309*H309</f>
        <v>5.0400000000000005E-05</v>
      </c>
      <c r="S309" s="403">
        <v>0</v>
      </c>
      <c r="T309" s="404">
        <f>S309*H309</f>
        <v>0</v>
      </c>
      <c r="AR309" s="386" t="s">
        <v>333</v>
      </c>
      <c r="AT309" s="386" t="s">
        <v>165</v>
      </c>
      <c r="AU309" s="386" t="s">
        <v>90</v>
      </c>
      <c r="AY309" s="386" t="s">
        <v>163</v>
      </c>
      <c r="BE309" s="405">
        <f>IF(N309="základní",J309,0)</f>
        <v>0</v>
      </c>
      <c r="BF309" s="405">
        <f>IF(N309="snížená",J309,0)</f>
        <v>0</v>
      </c>
      <c r="BG309" s="405">
        <f>IF(N309="zákl. přenesená",J309,0)</f>
        <v>0</v>
      </c>
      <c r="BH309" s="405">
        <f>IF(N309="sníž. přenesená",J309,0)</f>
        <v>0</v>
      </c>
      <c r="BI309" s="405">
        <f>IF(N309="nulová",J309,0)</f>
        <v>0</v>
      </c>
      <c r="BJ309" s="386" t="s">
        <v>44</v>
      </c>
      <c r="BK309" s="405">
        <f>ROUND(I309*H309,2)</f>
        <v>0</v>
      </c>
      <c r="BL309" s="386" t="s">
        <v>333</v>
      </c>
      <c r="BM309" s="386" t="s">
        <v>1409</v>
      </c>
    </row>
    <row r="310" spans="2:63" s="330" customFormat="1" ht="37.35" customHeight="1">
      <c r="B310" s="331"/>
      <c r="D310" s="335" t="s">
        <v>81</v>
      </c>
      <c r="E310" s="380" t="s">
        <v>618</v>
      </c>
      <c r="F310" s="380" t="s">
        <v>619</v>
      </c>
      <c r="J310" s="381">
        <f>BK310</f>
        <v>0</v>
      </c>
      <c r="L310" s="331"/>
      <c r="M310" s="395"/>
      <c r="N310" s="396"/>
      <c r="O310" s="396"/>
      <c r="P310" s="397">
        <f>SUM(P311:P315)</f>
        <v>0</v>
      </c>
      <c r="Q310" s="396"/>
      <c r="R310" s="397">
        <f>SUM(R311:R315)</f>
        <v>0</v>
      </c>
      <c r="S310" s="396"/>
      <c r="T310" s="398">
        <f>SUM(T311:T315)</f>
        <v>0</v>
      </c>
      <c r="AR310" s="332" t="s">
        <v>96</v>
      </c>
      <c r="AT310" s="399" t="s">
        <v>81</v>
      </c>
      <c r="AU310" s="399" t="s">
        <v>82</v>
      </c>
      <c r="AY310" s="332" t="s">
        <v>163</v>
      </c>
      <c r="BK310" s="400">
        <f>SUM(BK311:BK315)</f>
        <v>0</v>
      </c>
    </row>
    <row r="311" spans="2:65" s="267" customFormat="1" ht="22.5" customHeight="1">
      <c r="B311" s="268"/>
      <c r="C311" s="338" t="s">
        <v>532</v>
      </c>
      <c r="D311" s="338" t="s">
        <v>165</v>
      </c>
      <c r="E311" s="339" t="s">
        <v>621</v>
      </c>
      <c r="F311" s="340" t="s">
        <v>622</v>
      </c>
      <c r="G311" s="341" t="s">
        <v>623</v>
      </c>
      <c r="H311" s="342">
        <v>2</v>
      </c>
      <c r="I311" s="107"/>
      <c r="J311" s="343">
        <f>ROUND(I311*H311,2)</f>
        <v>0</v>
      </c>
      <c r="K311" s="340" t="s">
        <v>169</v>
      </c>
      <c r="L311" s="268"/>
      <c r="M311" s="401" t="s">
        <v>5</v>
      </c>
      <c r="N311" s="402" t="s">
        <v>53</v>
      </c>
      <c r="O311" s="269"/>
      <c r="P311" s="403">
        <f>O311*H311</f>
        <v>0</v>
      </c>
      <c r="Q311" s="403">
        <v>0</v>
      </c>
      <c r="R311" s="403">
        <f>Q311*H311</f>
        <v>0</v>
      </c>
      <c r="S311" s="403">
        <v>0</v>
      </c>
      <c r="T311" s="404">
        <f>S311*H311</f>
        <v>0</v>
      </c>
      <c r="AR311" s="386" t="s">
        <v>624</v>
      </c>
      <c r="AT311" s="386" t="s">
        <v>165</v>
      </c>
      <c r="AU311" s="386" t="s">
        <v>44</v>
      </c>
      <c r="AY311" s="386" t="s">
        <v>163</v>
      </c>
      <c r="BE311" s="405">
        <f>IF(N311="základní",J311,0)</f>
        <v>0</v>
      </c>
      <c r="BF311" s="405">
        <f>IF(N311="snížená",J311,0)</f>
        <v>0</v>
      </c>
      <c r="BG311" s="405">
        <f>IF(N311="zákl. přenesená",J311,0)</f>
        <v>0</v>
      </c>
      <c r="BH311" s="405">
        <f>IF(N311="sníž. přenesená",J311,0)</f>
        <v>0</v>
      </c>
      <c r="BI311" s="405">
        <f>IF(N311="nulová",J311,0)</f>
        <v>0</v>
      </c>
      <c r="BJ311" s="386" t="s">
        <v>44</v>
      </c>
      <c r="BK311" s="405">
        <f>ROUND(I311*H311,2)</f>
        <v>0</v>
      </c>
      <c r="BL311" s="386" t="s">
        <v>624</v>
      </c>
      <c r="BM311" s="386" t="s">
        <v>1410</v>
      </c>
    </row>
    <row r="312" spans="2:51" s="344" customFormat="1" ht="13.5">
      <c r="B312" s="345"/>
      <c r="D312" s="346" t="s">
        <v>171</v>
      </c>
      <c r="E312" s="347" t="s">
        <v>5</v>
      </c>
      <c r="F312" s="348" t="s">
        <v>626</v>
      </c>
      <c r="H312" s="349" t="s">
        <v>5</v>
      </c>
      <c r="L312" s="345"/>
      <c r="M312" s="406"/>
      <c r="N312" s="407"/>
      <c r="O312" s="407"/>
      <c r="P312" s="407"/>
      <c r="Q312" s="407"/>
      <c r="R312" s="407"/>
      <c r="S312" s="407"/>
      <c r="T312" s="408"/>
      <c r="AT312" s="349" t="s">
        <v>171</v>
      </c>
      <c r="AU312" s="349" t="s">
        <v>44</v>
      </c>
      <c r="AV312" s="344" t="s">
        <v>44</v>
      </c>
      <c r="AW312" s="344" t="s">
        <v>42</v>
      </c>
      <c r="AX312" s="344" t="s">
        <v>82</v>
      </c>
      <c r="AY312" s="349" t="s">
        <v>163</v>
      </c>
    </row>
    <row r="313" spans="2:51" s="344" customFormat="1" ht="13.5">
      <c r="B313" s="345"/>
      <c r="D313" s="346" t="s">
        <v>171</v>
      </c>
      <c r="E313" s="347" t="s">
        <v>5</v>
      </c>
      <c r="F313" s="348" t="s">
        <v>627</v>
      </c>
      <c r="H313" s="349" t="s">
        <v>5</v>
      </c>
      <c r="L313" s="345"/>
      <c r="M313" s="406"/>
      <c r="N313" s="407"/>
      <c r="O313" s="407"/>
      <c r="P313" s="407"/>
      <c r="Q313" s="407"/>
      <c r="R313" s="407"/>
      <c r="S313" s="407"/>
      <c r="T313" s="408"/>
      <c r="AT313" s="349" t="s">
        <v>171</v>
      </c>
      <c r="AU313" s="349" t="s">
        <v>44</v>
      </c>
      <c r="AV313" s="344" t="s">
        <v>44</v>
      </c>
      <c r="AW313" s="344" t="s">
        <v>42</v>
      </c>
      <c r="AX313" s="344" t="s">
        <v>82</v>
      </c>
      <c r="AY313" s="349" t="s">
        <v>163</v>
      </c>
    </row>
    <row r="314" spans="2:51" s="350" customFormat="1" ht="13.5">
      <c r="B314" s="351"/>
      <c r="D314" s="346" t="s">
        <v>171</v>
      </c>
      <c r="E314" s="352" t="s">
        <v>5</v>
      </c>
      <c r="F314" s="353" t="s">
        <v>1338</v>
      </c>
      <c r="H314" s="354">
        <v>2</v>
      </c>
      <c r="L314" s="351"/>
      <c r="M314" s="409"/>
      <c r="N314" s="410"/>
      <c r="O314" s="410"/>
      <c r="P314" s="410"/>
      <c r="Q314" s="410"/>
      <c r="R314" s="410"/>
      <c r="S314" s="410"/>
      <c r="T314" s="411"/>
      <c r="AT314" s="352" t="s">
        <v>171</v>
      </c>
      <c r="AU314" s="352" t="s">
        <v>44</v>
      </c>
      <c r="AV314" s="350" t="s">
        <v>90</v>
      </c>
      <c r="AW314" s="350" t="s">
        <v>42</v>
      </c>
      <c r="AX314" s="350" t="s">
        <v>82</v>
      </c>
      <c r="AY314" s="352" t="s">
        <v>163</v>
      </c>
    </row>
    <row r="315" spans="2:51" s="360" customFormat="1" ht="13.5">
      <c r="B315" s="361"/>
      <c r="D315" s="346" t="s">
        <v>171</v>
      </c>
      <c r="E315" s="373" t="s">
        <v>5</v>
      </c>
      <c r="F315" s="374" t="s">
        <v>185</v>
      </c>
      <c r="H315" s="375">
        <v>2</v>
      </c>
      <c r="L315" s="361"/>
      <c r="M315" s="415"/>
      <c r="N315" s="416"/>
      <c r="O315" s="416"/>
      <c r="P315" s="416"/>
      <c r="Q315" s="416"/>
      <c r="R315" s="416"/>
      <c r="S315" s="416"/>
      <c r="T315" s="417"/>
      <c r="AT315" s="418" t="s">
        <v>171</v>
      </c>
      <c r="AU315" s="418" t="s">
        <v>44</v>
      </c>
      <c r="AV315" s="360" t="s">
        <v>96</v>
      </c>
      <c r="AW315" s="360" t="s">
        <v>42</v>
      </c>
      <c r="AX315" s="360" t="s">
        <v>44</v>
      </c>
      <c r="AY315" s="418" t="s">
        <v>163</v>
      </c>
    </row>
    <row r="316" spans="2:63" s="330" customFormat="1" ht="37.35" customHeight="1">
      <c r="B316" s="331"/>
      <c r="D316" s="332" t="s">
        <v>81</v>
      </c>
      <c r="E316" s="333" t="s">
        <v>629</v>
      </c>
      <c r="F316" s="333" t="s">
        <v>630</v>
      </c>
      <c r="J316" s="334">
        <f>BK316</f>
        <v>0</v>
      </c>
      <c r="L316" s="331"/>
      <c r="M316" s="395"/>
      <c r="N316" s="396"/>
      <c r="O316" s="396"/>
      <c r="P316" s="397">
        <f>P317+P319</f>
        <v>0</v>
      </c>
      <c r="Q316" s="396"/>
      <c r="R316" s="397">
        <f>R317+R319</f>
        <v>0</v>
      </c>
      <c r="S316" s="396"/>
      <c r="T316" s="398">
        <f>T317+T319</f>
        <v>0</v>
      </c>
      <c r="AR316" s="332" t="s">
        <v>99</v>
      </c>
      <c r="AT316" s="399" t="s">
        <v>81</v>
      </c>
      <c r="AU316" s="399" t="s">
        <v>82</v>
      </c>
      <c r="AY316" s="332" t="s">
        <v>163</v>
      </c>
      <c r="BK316" s="400">
        <f>BK317+BK319</f>
        <v>0</v>
      </c>
    </row>
    <row r="317" spans="2:63" s="330" customFormat="1" ht="19.9" customHeight="1">
      <c r="B317" s="331"/>
      <c r="D317" s="335" t="s">
        <v>81</v>
      </c>
      <c r="E317" s="336" t="s">
        <v>631</v>
      </c>
      <c r="F317" s="336" t="s">
        <v>632</v>
      </c>
      <c r="J317" s="337">
        <f>BK317</f>
        <v>0</v>
      </c>
      <c r="L317" s="331"/>
      <c r="M317" s="395"/>
      <c r="N317" s="396"/>
      <c r="O317" s="396"/>
      <c r="P317" s="397">
        <f>P318</f>
        <v>0</v>
      </c>
      <c r="Q317" s="396"/>
      <c r="R317" s="397">
        <f>R318</f>
        <v>0</v>
      </c>
      <c r="S317" s="396"/>
      <c r="T317" s="398">
        <f>T318</f>
        <v>0</v>
      </c>
      <c r="AR317" s="332" t="s">
        <v>99</v>
      </c>
      <c r="AT317" s="399" t="s">
        <v>81</v>
      </c>
      <c r="AU317" s="399" t="s">
        <v>44</v>
      </c>
      <c r="AY317" s="332" t="s">
        <v>163</v>
      </c>
      <c r="BK317" s="400">
        <f>BK318</f>
        <v>0</v>
      </c>
    </row>
    <row r="318" spans="2:65" s="267" customFormat="1" ht="22.5" customHeight="1">
      <c r="B318" s="268"/>
      <c r="C318" s="338" t="s">
        <v>536</v>
      </c>
      <c r="D318" s="338" t="s">
        <v>165</v>
      </c>
      <c r="E318" s="339" t="s">
        <v>634</v>
      </c>
      <c r="F318" s="340" t="s">
        <v>635</v>
      </c>
      <c r="G318" s="341" t="s">
        <v>168</v>
      </c>
      <c r="H318" s="342">
        <v>1</v>
      </c>
      <c r="I318" s="107"/>
      <c r="J318" s="343">
        <f>ROUND(I318*H318,2)</f>
        <v>0</v>
      </c>
      <c r="K318" s="340" t="s">
        <v>169</v>
      </c>
      <c r="L318" s="268"/>
      <c r="M318" s="401" t="s">
        <v>5</v>
      </c>
      <c r="N318" s="402" t="s">
        <v>53</v>
      </c>
      <c r="O318" s="269"/>
      <c r="P318" s="403">
        <f>O318*H318</f>
        <v>0</v>
      </c>
      <c r="Q318" s="403">
        <v>0</v>
      </c>
      <c r="R318" s="403">
        <f>Q318*H318</f>
        <v>0</v>
      </c>
      <c r="S318" s="403">
        <v>0</v>
      </c>
      <c r="T318" s="404">
        <f>S318*H318</f>
        <v>0</v>
      </c>
      <c r="AR318" s="386" t="s">
        <v>636</v>
      </c>
      <c r="AT318" s="386" t="s">
        <v>165</v>
      </c>
      <c r="AU318" s="386" t="s">
        <v>90</v>
      </c>
      <c r="AY318" s="386" t="s">
        <v>163</v>
      </c>
      <c r="BE318" s="405">
        <f>IF(N318="základní",J318,0)</f>
        <v>0</v>
      </c>
      <c r="BF318" s="405">
        <f>IF(N318="snížená",J318,0)</f>
        <v>0</v>
      </c>
      <c r="BG318" s="405">
        <f>IF(N318="zákl. přenesená",J318,0)</f>
        <v>0</v>
      </c>
      <c r="BH318" s="405">
        <f>IF(N318="sníž. přenesená",J318,0)</f>
        <v>0</v>
      </c>
      <c r="BI318" s="405">
        <f>IF(N318="nulová",J318,0)</f>
        <v>0</v>
      </c>
      <c r="BJ318" s="386" t="s">
        <v>44</v>
      </c>
      <c r="BK318" s="405">
        <f>ROUND(I318*H318,2)</f>
        <v>0</v>
      </c>
      <c r="BL318" s="386" t="s">
        <v>636</v>
      </c>
      <c r="BM318" s="386" t="s">
        <v>1411</v>
      </c>
    </row>
    <row r="319" spans="2:63" s="330" customFormat="1" ht="29.85" customHeight="1">
      <c r="B319" s="331"/>
      <c r="D319" s="335" t="s">
        <v>81</v>
      </c>
      <c r="E319" s="336" t="s">
        <v>638</v>
      </c>
      <c r="F319" s="336" t="s">
        <v>639</v>
      </c>
      <c r="J319" s="337">
        <f>BK319</f>
        <v>0</v>
      </c>
      <c r="L319" s="331"/>
      <c r="M319" s="395"/>
      <c r="N319" s="396"/>
      <c r="O319" s="396"/>
      <c r="P319" s="397">
        <f>P320</f>
        <v>0</v>
      </c>
      <c r="Q319" s="396"/>
      <c r="R319" s="397">
        <f>R320</f>
        <v>0</v>
      </c>
      <c r="S319" s="396"/>
      <c r="T319" s="398">
        <f>T320</f>
        <v>0</v>
      </c>
      <c r="AR319" s="332" t="s">
        <v>99</v>
      </c>
      <c r="AT319" s="399" t="s">
        <v>81</v>
      </c>
      <c r="AU319" s="399" t="s">
        <v>44</v>
      </c>
      <c r="AY319" s="332" t="s">
        <v>163</v>
      </c>
      <c r="BK319" s="400">
        <f>BK320</f>
        <v>0</v>
      </c>
    </row>
    <row r="320" spans="2:65" s="267" customFormat="1" ht="31.5" customHeight="1">
      <c r="B320" s="268"/>
      <c r="C320" s="338" t="s">
        <v>540</v>
      </c>
      <c r="D320" s="338" t="s">
        <v>165</v>
      </c>
      <c r="E320" s="339" t="s">
        <v>641</v>
      </c>
      <c r="F320" s="340" t="s">
        <v>642</v>
      </c>
      <c r="G320" s="341" t="s">
        <v>643</v>
      </c>
      <c r="H320" s="342">
        <v>27</v>
      </c>
      <c r="I320" s="107"/>
      <c r="J320" s="343">
        <f>ROUND(I320*H320,2)</f>
        <v>0</v>
      </c>
      <c r="K320" s="340" t="s">
        <v>169</v>
      </c>
      <c r="L320" s="268"/>
      <c r="M320" s="401" t="s">
        <v>5</v>
      </c>
      <c r="N320" s="424" t="s">
        <v>53</v>
      </c>
      <c r="O320" s="425"/>
      <c r="P320" s="426">
        <f>O320*H320</f>
        <v>0</v>
      </c>
      <c r="Q320" s="426">
        <v>0</v>
      </c>
      <c r="R320" s="426">
        <f>Q320*H320</f>
        <v>0</v>
      </c>
      <c r="S320" s="426">
        <v>0</v>
      </c>
      <c r="T320" s="427">
        <f>S320*H320</f>
        <v>0</v>
      </c>
      <c r="AR320" s="386" t="s">
        <v>636</v>
      </c>
      <c r="AT320" s="386" t="s">
        <v>165</v>
      </c>
      <c r="AU320" s="386" t="s">
        <v>90</v>
      </c>
      <c r="AY320" s="386" t="s">
        <v>163</v>
      </c>
      <c r="BE320" s="405">
        <f>IF(N320="základní",J320,0)</f>
        <v>0</v>
      </c>
      <c r="BF320" s="405">
        <f>IF(N320="snížená",J320,0)</f>
        <v>0</v>
      </c>
      <c r="BG320" s="405">
        <f>IF(N320="zákl. přenesená",J320,0)</f>
        <v>0</v>
      </c>
      <c r="BH320" s="405">
        <f>IF(N320="sníž. přenesená",J320,0)</f>
        <v>0</v>
      </c>
      <c r="BI320" s="405">
        <f>IF(N320="nulová",J320,0)</f>
        <v>0</v>
      </c>
      <c r="BJ320" s="386" t="s">
        <v>44</v>
      </c>
      <c r="BK320" s="405">
        <f>ROUND(I320*H320,2)</f>
        <v>0</v>
      </c>
      <c r="BL320" s="386" t="s">
        <v>636</v>
      </c>
      <c r="BM320" s="386" t="s">
        <v>1412</v>
      </c>
    </row>
    <row r="321" spans="2:12" s="267" customFormat="1" ht="6.95" customHeight="1">
      <c r="B321" s="294"/>
      <c r="C321" s="295"/>
      <c r="D321" s="295"/>
      <c r="E321" s="295"/>
      <c r="F321" s="295"/>
      <c r="G321" s="295"/>
      <c r="H321" s="295"/>
      <c r="I321" s="295"/>
      <c r="J321" s="295"/>
      <c r="K321" s="295"/>
      <c r="L321" s="268"/>
    </row>
  </sheetData>
  <sheetProtection password="C712" sheet="1" objects="1" scenarios="1"/>
  <autoFilter ref="C89:K320"/>
  <mergeCells count="9">
    <mergeCell ref="E80:H80"/>
    <mergeCell ref="E82:H8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DESKTOP-L6BP6J7\Luděk Štuller</dc:creator>
  <cp:keywords/>
  <dc:description/>
  <cp:lastModifiedBy>Luděk Štuller</cp:lastModifiedBy>
  <dcterms:created xsi:type="dcterms:W3CDTF">2017-02-09T08:20:55Z</dcterms:created>
  <dcterms:modified xsi:type="dcterms:W3CDTF">2017-02-09T09:37:22Z</dcterms:modified>
  <cp:category/>
  <cp:version/>
  <cp:contentType/>
  <cp:contentStatus/>
</cp:coreProperties>
</file>