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xr:revisionPtr revIDLastSave="0" documentId="13_ncr:1_{1E7742CC-A65B-4D7D-8F9E-DBDEA2B726E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kapitulace stavby" sheetId="1" r:id="rId1"/>
    <sheet name="2025_5 - porodní pokoj" sheetId="2" r:id="rId2"/>
    <sheet name="VV elektroinstalace" sheetId="3" r:id="rId3"/>
    <sheet name="VV stavební" sheetId="4" r:id="rId4"/>
  </sheets>
  <definedNames>
    <definedName name="_xlnm._FilterDatabase" localSheetId="1" hidden="1">'2025_5 - porodní pokoj'!$C$113:$K$118</definedName>
    <definedName name="_xlnm._FilterDatabase" localSheetId="2" hidden="1">'VV elektroinstalace'!$C$125:$K$191</definedName>
    <definedName name="_xlnm._FilterDatabase" localSheetId="3" hidden="1">'VV stavební'!$C$129:$K$199</definedName>
    <definedName name="_xlnm.Print_Titles" localSheetId="1">'2025_5 - porodní pokoj'!$113:$113</definedName>
    <definedName name="_xlnm.Print_Titles" localSheetId="0">'Rekapitulace stavby'!$92:$92</definedName>
    <definedName name="_xlnm.Print_Titles" localSheetId="2">'VV elektroinstalace'!$125:$125</definedName>
    <definedName name="_xlnm.Print_Titles" localSheetId="3">'VV stavební'!$129:$129</definedName>
    <definedName name="_xlnm.Print_Area" localSheetId="1">'2025_5 - porodní pokoj'!$C$4:$J$76,'2025_5 - porodní pokoj'!$C$82:$J$97,'2025_5 - porodní pokoj'!$C$103:$J$118</definedName>
    <definedName name="_xlnm.Print_Area" localSheetId="0">'Rekapitulace stavby'!$D$4:$AO$76,'Rekapitulace stavby'!$C$82:$AQ$98</definedName>
    <definedName name="_xlnm.Print_Area" localSheetId="2">'VV elektroinstalace'!$C$4:$J$76,'VV elektroinstalace'!$C$82:$J$107,'VV elektroinstalace'!$C$113:$J$191</definedName>
    <definedName name="_xlnm.Print_Area" localSheetId="3">'VV stavební'!$C$4:$J$76,'VV stavební'!$C$82:$J$111,'VV stavební'!$C$117:$J$199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4" l="1"/>
  <c r="J36" i="4"/>
  <c r="AY97" i="1" s="1"/>
  <c r="J35" i="4"/>
  <c r="AX97" i="1" s="1"/>
  <c r="BI199" i="4"/>
  <c r="BH199" i="4"/>
  <c r="BG199" i="4"/>
  <c r="BF199" i="4"/>
  <c r="T199" i="4"/>
  <c r="R199" i="4"/>
  <c r="P199" i="4"/>
  <c r="BI198" i="4"/>
  <c r="BH198" i="4"/>
  <c r="BG198" i="4"/>
  <c r="BF198" i="4"/>
  <c r="T198" i="4"/>
  <c r="R198" i="4"/>
  <c r="P198" i="4"/>
  <c r="BI197" i="4"/>
  <c r="BH197" i="4"/>
  <c r="BG197" i="4"/>
  <c r="BF197" i="4"/>
  <c r="T197" i="4"/>
  <c r="R197" i="4"/>
  <c r="P197" i="4"/>
  <c r="BI196" i="4"/>
  <c r="BH196" i="4"/>
  <c r="BG196" i="4"/>
  <c r="BF196" i="4"/>
  <c r="T196" i="4"/>
  <c r="R196" i="4"/>
  <c r="P196" i="4"/>
  <c r="BI195" i="4"/>
  <c r="BH195" i="4"/>
  <c r="BG195" i="4"/>
  <c r="BF195" i="4"/>
  <c r="T195" i="4"/>
  <c r="R195" i="4"/>
  <c r="P195" i="4"/>
  <c r="BI193" i="4"/>
  <c r="BH193" i="4"/>
  <c r="BG193" i="4"/>
  <c r="BF193" i="4"/>
  <c r="T193" i="4"/>
  <c r="R193" i="4"/>
  <c r="P193" i="4"/>
  <c r="BI192" i="4"/>
  <c r="BH192" i="4"/>
  <c r="BG192" i="4"/>
  <c r="BF192" i="4"/>
  <c r="T192" i="4"/>
  <c r="R192" i="4"/>
  <c r="P192" i="4"/>
  <c r="BI191" i="4"/>
  <c r="BH191" i="4"/>
  <c r="BG191" i="4"/>
  <c r="BF191" i="4"/>
  <c r="T191" i="4"/>
  <c r="R191" i="4"/>
  <c r="P191" i="4"/>
  <c r="BI189" i="4"/>
  <c r="BH189" i="4"/>
  <c r="BG189" i="4"/>
  <c r="BF189" i="4"/>
  <c r="T189" i="4"/>
  <c r="R189" i="4"/>
  <c r="P189" i="4"/>
  <c r="BI188" i="4"/>
  <c r="BH188" i="4"/>
  <c r="BG188" i="4"/>
  <c r="BF188" i="4"/>
  <c r="T188" i="4"/>
  <c r="R188" i="4"/>
  <c r="P188" i="4"/>
  <c r="BI187" i="4"/>
  <c r="BH187" i="4"/>
  <c r="BG187" i="4"/>
  <c r="BF187" i="4"/>
  <c r="T187" i="4"/>
  <c r="R187" i="4"/>
  <c r="P187" i="4"/>
  <c r="BI186" i="4"/>
  <c r="BH186" i="4"/>
  <c r="BG186" i="4"/>
  <c r="BF186" i="4"/>
  <c r="T186" i="4"/>
  <c r="R186" i="4"/>
  <c r="P186" i="4"/>
  <c r="BI185" i="4"/>
  <c r="BH185" i="4"/>
  <c r="BG185" i="4"/>
  <c r="BF185" i="4"/>
  <c r="T185" i="4"/>
  <c r="R185" i="4"/>
  <c r="P185" i="4"/>
  <c r="BI184" i="4"/>
  <c r="BH184" i="4"/>
  <c r="BG184" i="4"/>
  <c r="BF184" i="4"/>
  <c r="T184" i="4"/>
  <c r="R184" i="4"/>
  <c r="P184" i="4"/>
  <c r="BI183" i="4"/>
  <c r="BH183" i="4"/>
  <c r="BG183" i="4"/>
  <c r="BF183" i="4"/>
  <c r="T183" i="4"/>
  <c r="R183" i="4"/>
  <c r="P183" i="4"/>
  <c r="BI181" i="4"/>
  <c r="BH181" i="4"/>
  <c r="BG181" i="4"/>
  <c r="BF181" i="4"/>
  <c r="T181" i="4"/>
  <c r="R181" i="4"/>
  <c r="P181" i="4"/>
  <c r="BI180" i="4"/>
  <c r="BH180" i="4"/>
  <c r="BG180" i="4"/>
  <c r="BF180" i="4"/>
  <c r="T180" i="4"/>
  <c r="R180" i="4"/>
  <c r="P180" i="4"/>
  <c r="BI179" i="4"/>
  <c r="BH179" i="4"/>
  <c r="BG179" i="4"/>
  <c r="BF179" i="4"/>
  <c r="T179" i="4"/>
  <c r="R179" i="4"/>
  <c r="P179" i="4"/>
  <c r="BI178" i="4"/>
  <c r="BH178" i="4"/>
  <c r="BG178" i="4"/>
  <c r="BF178" i="4"/>
  <c r="T178" i="4"/>
  <c r="R178" i="4"/>
  <c r="P178" i="4"/>
  <c r="BI176" i="4"/>
  <c r="BH176" i="4"/>
  <c r="BG176" i="4"/>
  <c r="BF176" i="4"/>
  <c r="T176" i="4"/>
  <c r="R176" i="4"/>
  <c r="P176" i="4"/>
  <c r="BI175" i="4"/>
  <c r="BH175" i="4"/>
  <c r="BG175" i="4"/>
  <c r="BF175" i="4"/>
  <c r="T175" i="4"/>
  <c r="R175" i="4"/>
  <c r="P175" i="4"/>
  <c r="BI173" i="4"/>
  <c r="BH173" i="4"/>
  <c r="BG173" i="4"/>
  <c r="BF173" i="4"/>
  <c r="T173" i="4"/>
  <c r="R173" i="4"/>
  <c r="P173" i="4"/>
  <c r="BI172" i="4"/>
  <c r="BH172" i="4"/>
  <c r="BG172" i="4"/>
  <c r="BF172" i="4"/>
  <c r="T172" i="4"/>
  <c r="R172" i="4"/>
  <c r="P172" i="4"/>
  <c r="BI171" i="4"/>
  <c r="BH171" i="4"/>
  <c r="BG171" i="4"/>
  <c r="BF171" i="4"/>
  <c r="T171" i="4"/>
  <c r="R171" i="4"/>
  <c r="P171" i="4"/>
  <c r="BI170" i="4"/>
  <c r="BH170" i="4"/>
  <c r="BG170" i="4"/>
  <c r="BF170" i="4"/>
  <c r="T170" i="4"/>
  <c r="R170" i="4"/>
  <c r="P170" i="4"/>
  <c r="BI169" i="4"/>
  <c r="BH169" i="4"/>
  <c r="BG169" i="4"/>
  <c r="BF169" i="4"/>
  <c r="T169" i="4"/>
  <c r="R169" i="4"/>
  <c r="P169" i="4"/>
  <c r="BI166" i="4"/>
  <c r="BH166" i="4"/>
  <c r="BG166" i="4"/>
  <c r="BF166" i="4"/>
  <c r="T166" i="4"/>
  <c r="T165" i="4" s="1"/>
  <c r="R166" i="4"/>
  <c r="R165" i="4" s="1"/>
  <c r="P166" i="4"/>
  <c r="P165" i="4"/>
  <c r="BI164" i="4"/>
  <c r="BH164" i="4"/>
  <c r="BG164" i="4"/>
  <c r="BF164" i="4"/>
  <c r="T164" i="4"/>
  <c r="R164" i="4"/>
  <c r="P164" i="4"/>
  <c r="BI163" i="4"/>
  <c r="BH163" i="4"/>
  <c r="BG163" i="4"/>
  <c r="BF163" i="4"/>
  <c r="T163" i="4"/>
  <c r="R163" i="4"/>
  <c r="P163" i="4"/>
  <c r="BI162" i="4"/>
  <c r="BH162" i="4"/>
  <c r="BG162" i="4"/>
  <c r="BF162" i="4"/>
  <c r="T162" i="4"/>
  <c r="R162" i="4"/>
  <c r="P162" i="4"/>
  <c r="BI161" i="4"/>
  <c r="BH161" i="4"/>
  <c r="BG161" i="4"/>
  <c r="BF161" i="4"/>
  <c r="T161" i="4"/>
  <c r="R161" i="4"/>
  <c r="P161" i="4"/>
  <c r="BI159" i="4"/>
  <c r="BH159" i="4"/>
  <c r="BG159" i="4"/>
  <c r="BF159" i="4"/>
  <c r="T159" i="4"/>
  <c r="R159" i="4"/>
  <c r="P159" i="4"/>
  <c r="BI158" i="4"/>
  <c r="BH158" i="4"/>
  <c r="BG158" i="4"/>
  <c r="BF158" i="4"/>
  <c r="T158" i="4"/>
  <c r="R158" i="4"/>
  <c r="P158" i="4"/>
  <c r="BI157" i="4"/>
  <c r="BH157" i="4"/>
  <c r="BG157" i="4"/>
  <c r="BF157" i="4"/>
  <c r="T157" i="4"/>
  <c r="R157" i="4"/>
  <c r="P157" i="4"/>
  <c r="BI156" i="4"/>
  <c r="BH156" i="4"/>
  <c r="BG156" i="4"/>
  <c r="BF156" i="4"/>
  <c r="T156" i="4"/>
  <c r="R156" i="4"/>
  <c r="P156" i="4"/>
  <c r="BI155" i="4"/>
  <c r="BH155" i="4"/>
  <c r="BG155" i="4"/>
  <c r="BF155" i="4"/>
  <c r="T155" i="4"/>
  <c r="R155" i="4"/>
  <c r="P155" i="4"/>
  <c r="BI154" i="4"/>
  <c r="BH154" i="4"/>
  <c r="BG154" i="4"/>
  <c r="BF154" i="4"/>
  <c r="T154" i="4"/>
  <c r="R154" i="4"/>
  <c r="P154" i="4"/>
  <c r="BI153" i="4"/>
  <c r="BH153" i="4"/>
  <c r="BG153" i="4"/>
  <c r="BF153" i="4"/>
  <c r="T153" i="4"/>
  <c r="R153" i="4"/>
  <c r="P153" i="4"/>
  <c r="BI152" i="4"/>
  <c r="BH152" i="4"/>
  <c r="BG152" i="4"/>
  <c r="BF152" i="4"/>
  <c r="T152" i="4"/>
  <c r="R152" i="4"/>
  <c r="P152" i="4"/>
  <c r="BI151" i="4"/>
  <c r="BH151" i="4"/>
  <c r="BG151" i="4"/>
  <c r="BF151" i="4"/>
  <c r="T151" i="4"/>
  <c r="R151" i="4"/>
  <c r="P151" i="4"/>
  <c r="BI149" i="4"/>
  <c r="BH149" i="4"/>
  <c r="BG149" i="4"/>
  <c r="BF149" i="4"/>
  <c r="T149" i="4"/>
  <c r="R149" i="4"/>
  <c r="P149" i="4"/>
  <c r="BI148" i="4"/>
  <c r="BH148" i="4"/>
  <c r="BG148" i="4"/>
  <c r="BF148" i="4"/>
  <c r="T148" i="4"/>
  <c r="R148" i="4"/>
  <c r="P148" i="4"/>
  <c r="BI147" i="4"/>
  <c r="BH147" i="4"/>
  <c r="BG147" i="4"/>
  <c r="BF147" i="4"/>
  <c r="T147" i="4"/>
  <c r="R147" i="4"/>
  <c r="P147" i="4"/>
  <c r="BI146" i="4"/>
  <c r="BH146" i="4"/>
  <c r="BG146" i="4"/>
  <c r="BF146" i="4"/>
  <c r="T146" i="4"/>
  <c r="R146" i="4"/>
  <c r="P146" i="4"/>
  <c r="BI145" i="4"/>
  <c r="BH145" i="4"/>
  <c r="BG145" i="4"/>
  <c r="BF145" i="4"/>
  <c r="T145" i="4"/>
  <c r="R145" i="4"/>
  <c r="P145" i="4"/>
  <c r="BI144" i="4"/>
  <c r="BH144" i="4"/>
  <c r="BG144" i="4"/>
  <c r="BF144" i="4"/>
  <c r="T144" i="4"/>
  <c r="R144" i="4"/>
  <c r="P144" i="4"/>
  <c r="BI143" i="4"/>
  <c r="BH143" i="4"/>
  <c r="BG143" i="4"/>
  <c r="BF143" i="4"/>
  <c r="T143" i="4"/>
  <c r="R143" i="4"/>
  <c r="P143" i="4"/>
  <c r="BI142" i="4"/>
  <c r="BH142" i="4"/>
  <c r="BG142" i="4"/>
  <c r="BF142" i="4"/>
  <c r="T142" i="4"/>
  <c r="R142" i="4"/>
  <c r="P142" i="4"/>
  <c r="BI141" i="4"/>
  <c r="BH141" i="4"/>
  <c r="BG141" i="4"/>
  <c r="BF141" i="4"/>
  <c r="T141" i="4"/>
  <c r="R141" i="4"/>
  <c r="P141" i="4"/>
  <c r="BI140" i="4"/>
  <c r="BH140" i="4"/>
  <c r="BG140" i="4"/>
  <c r="BF140" i="4"/>
  <c r="T140" i="4"/>
  <c r="R140" i="4"/>
  <c r="P140" i="4"/>
  <c r="BI139" i="4"/>
  <c r="BH139" i="4"/>
  <c r="BG139" i="4"/>
  <c r="BF139" i="4"/>
  <c r="T139" i="4"/>
  <c r="R139" i="4"/>
  <c r="P139" i="4"/>
  <c r="BI137" i="4"/>
  <c r="BH137" i="4"/>
  <c r="BG137" i="4"/>
  <c r="BF137" i="4"/>
  <c r="T137" i="4"/>
  <c r="R137" i="4"/>
  <c r="P137" i="4"/>
  <c r="BI136" i="4"/>
  <c r="BH136" i="4"/>
  <c r="BG136" i="4"/>
  <c r="BF136" i="4"/>
  <c r="T136" i="4"/>
  <c r="R136" i="4"/>
  <c r="P136" i="4"/>
  <c r="BI134" i="4"/>
  <c r="BH134" i="4"/>
  <c r="BG134" i="4"/>
  <c r="BF134" i="4"/>
  <c r="T134" i="4"/>
  <c r="R134" i="4"/>
  <c r="P134" i="4"/>
  <c r="BI133" i="4"/>
  <c r="BH133" i="4"/>
  <c r="BG133" i="4"/>
  <c r="BF133" i="4"/>
  <c r="T133" i="4"/>
  <c r="R133" i="4"/>
  <c r="P133" i="4"/>
  <c r="F124" i="4"/>
  <c r="E122" i="4"/>
  <c r="F89" i="4"/>
  <c r="E87" i="4"/>
  <c r="J24" i="4"/>
  <c r="E24" i="4"/>
  <c r="J92" i="4"/>
  <c r="J23" i="4"/>
  <c r="J21" i="4"/>
  <c r="E21" i="4"/>
  <c r="J91" i="4" s="1"/>
  <c r="J20" i="4"/>
  <c r="J18" i="4"/>
  <c r="E18" i="4"/>
  <c r="F92" i="4"/>
  <c r="J17" i="4"/>
  <c r="J15" i="4"/>
  <c r="E15" i="4"/>
  <c r="F91" i="4" s="1"/>
  <c r="J14" i="4"/>
  <c r="J12" i="4"/>
  <c r="J124" i="4" s="1"/>
  <c r="E7" i="4"/>
  <c r="E120" i="4" s="1"/>
  <c r="J37" i="3"/>
  <c r="J36" i="3"/>
  <c r="AY96" i="1" s="1"/>
  <c r="J35" i="3"/>
  <c r="AX96" i="1"/>
  <c r="BI191" i="3"/>
  <c r="BH191" i="3"/>
  <c r="BG191" i="3"/>
  <c r="BF191" i="3"/>
  <c r="T191" i="3"/>
  <c r="R191" i="3"/>
  <c r="P191" i="3"/>
  <c r="BI190" i="3"/>
  <c r="BH190" i="3"/>
  <c r="BG190" i="3"/>
  <c r="BF190" i="3"/>
  <c r="T190" i="3"/>
  <c r="R190" i="3"/>
  <c r="P190" i="3"/>
  <c r="BI189" i="3"/>
  <c r="BH189" i="3"/>
  <c r="BG189" i="3"/>
  <c r="BF189" i="3"/>
  <c r="T189" i="3"/>
  <c r="R189" i="3"/>
  <c r="P189" i="3"/>
  <c r="BI188" i="3"/>
  <c r="BH188" i="3"/>
  <c r="BG188" i="3"/>
  <c r="BF188" i="3"/>
  <c r="T188" i="3"/>
  <c r="R188" i="3"/>
  <c r="P188" i="3"/>
  <c r="BI187" i="3"/>
  <c r="BH187" i="3"/>
  <c r="BG187" i="3"/>
  <c r="BF187" i="3"/>
  <c r="T187" i="3"/>
  <c r="R187" i="3"/>
  <c r="P187" i="3"/>
  <c r="BI186" i="3"/>
  <c r="BH186" i="3"/>
  <c r="BG186" i="3"/>
  <c r="BF186" i="3"/>
  <c r="T186" i="3"/>
  <c r="R186" i="3"/>
  <c r="P186" i="3"/>
  <c r="BI185" i="3"/>
  <c r="BH185" i="3"/>
  <c r="BG185" i="3"/>
  <c r="BF185" i="3"/>
  <c r="T185" i="3"/>
  <c r="R185" i="3"/>
  <c r="P185" i="3"/>
  <c r="BI184" i="3"/>
  <c r="BH184" i="3"/>
  <c r="BG184" i="3"/>
  <c r="BF184" i="3"/>
  <c r="T184" i="3"/>
  <c r="R184" i="3"/>
  <c r="P184" i="3"/>
  <c r="BI183" i="3"/>
  <c r="BH183" i="3"/>
  <c r="BG183" i="3"/>
  <c r="BF183" i="3"/>
  <c r="T183" i="3"/>
  <c r="R183" i="3"/>
  <c r="P183" i="3"/>
  <c r="BI182" i="3"/>
  <c r="BH182" i="3"/>
  <c r="BG182" i="3"/>
  <c r="BF182" i="3"/>
  <c r="T182" i="3"/>
  <c r="R182" i="3"/>
  <c r="P182" i="3"/>
  <c r="BI181" i="3"/>
  <c r="BH181" i="3"/>
  <c r="BG181" i="3"/>
  <c r="BF181" i="3"/>
  <c r="T181" i="3"/>
  <c r="R181" i="3"/>
  <c r="P181" i="3"/>
  <c r="BI180" i="3"/>
  <c r="BH180" i="3"/>
  <c r="BG180" i="3"/>
  <c r="BF180" i="3"/>
  <c r="T180" i="3"/>
  <c r="R180" i="3"/>
  <c r="P180" i="3"/>
  <c r="BI179" i="3"/>
  <c r="BH179" i="3"/>
  <c r="BG179" i="3"/>
  <c r="BF179" i="3"/>
  <c r="T179" i="3"/>
  <c r="R179" i="3"/>
  <c r="P179" i="3"/>
  <c r="BI178" i="3"/>
  <c r="BH178" i="3"/>
  <c r="BG178" i="3"/>
  <c r="BF178" i="3"/>
  <c r="T178" i="3"/>
  <c r="R178" i="3"/>
  <c r="P178" i="3"/>
  <c r="BI177" i="3"/>
  <c r="BH177" i="3"/>
  <c r="BG177" i="3"/>
  <c r="BF177" i="3"/>
  <c r="T177" i="3"/>
  <c r="R177" i="3"/>
  <c r="P177" i="3"/>
  <c r="BI176" i="3"/>
  <c r="BH176" i="3"/>
  <c r="BG176" i="3"/>
  <c r="BF176" i="3"/>
  <c r="T176" i="3"/>
  <c r="R176" i="3"/>
  <c r="P176" i="3"/>
  <c r="BI174" i="3"/>
  <c r="BH174" i="3"/>
  <c r="BG174" i="3"/>
  <c r="BF174" i="3"/>
  <c r="T174" i="3"/>
  <c r="R174" i="3"/>
  <c r="P174" i="3"/>
  <c r="BI173" i="3"/>
  <c r="BH173" i="3"/>
  <c r="BG173" i="3"/>
  <c r="BF173" i="3"/>
  <c r="T173" i="3"/>
  <c r="R173" i="3"/>
  <c r="P173" i="3"/>
  <c r="BI172" i="3"/>
  <c r="BH172" i="3"/>
  <c r="BG172" i="3"/>
  <c r="BF172" i="3"/>
  <c r="T172" i="3"/>
  <c r="R172" i="3"/>
  <c r="P172" i="3"/>
  <c r="BI170" i="3"/>
  <c r="BH170" i="3"/>
  <c r="BG170" i="3"/>
  <c r="BF170" i="3"/>
  <c r="T170" i="3"/>
  <c r="R170" i="3"/>
  <c r="P170" i="3"/>
  <c r="BI169" i="3"/>
  <c r="BH169" i="3"/>
  <c r="BG169" i="3"/>
  <c r="BF169" i="3"/>
  <c r="T169" i="3"/>
  <c r="R169" i="3"/>
  <c r="P169" i="3"/>
  <c r="BI168" i="3"/>
  <c r="BH168" i="3"/>
  <c r="BG168" i="3"/>
  <c r="BF168" i="3"/>
  <c r="T168" i="3"/>
  <c r="R168" i="3"/>
  <c r="P168" i="3"/>
  <c r="BI167" i="3"/>
  <c r="BH167" i="3"/>
  <c r="BG167" i="3"/>
  <c r="BF167" i="3"/>
  <c r="T167" i="3"/>
  <c r="R167" i="3"/>
  <c r="P167" i="3"/>
  <c r="BI166" i="3"/>
  <c r="BH166" i="3"/>
  <c r="BG166" i="3"/>
  <c r="BF166" i="3"/>
  <c r="T166" i="3"/>
  <c r="R166" i="3"/>
  <c r="P166" i="3"/>
  <c r="BI165" i="3"/>
  <c r="BH165" i="3"/>
  <c r="BG165" i="3"/>
  <c r="BF165" i="3"/>
  <c r="T165" i="3"/>
  <c r="R165" i="3"/>
  <c r="P165" i="3"/>
  <c r="BI164" i="3"/>
  <c r="BH164" i="3"/>
  <c r="BG164" i="3"/>
  <c r="BF164" i="3"/>
  <c r="T164" i="3"/>
  <c r="R164" i="3"/>
  <c r="P164" i="3"/>
  <c r="BI163" i="3"/>
  <c r="BH163" i="3"/>
  <c r="BG163" i="3"/>
  <c r="BF163" i="3"/>
  <c r="T163" i="3"/>
  <c r="R163" i="3"/>
  <c r="P163" i="3"/>
  <c r="BI161" i="3"/>
  <c r="BH161" i="3"/>
  <c r="BG161" i="3"/>
  <c r="BF161" i="3"/>
  <c r="T161" i="3"/>
  <c r="R161" i="3"/>
  <c r="P161" i="3"/>
  <c r="BI160" i="3"/>
  <c r="BH160" i="3"/>
  <c r="BG160" i="3"/>
  <c r="BF160" i="3"/>
  <c r="T160" i="3"/>
  <c r="R160" i="3"/>
  <c r="P160" i="3"/>
  <c r="BI159" i="3"/>
  <c r="BH159" i="3"/>
  <c r="BG159" i="3"/>
  <c r="BF159" i="3"/>
  <c r="T159" i="3"/>
  <c r="R159" i="3"/>
  <c r="P159" i="3"/>
  <c r="BI157" i="3"/>
  <c r="BH157" i="3"/>
  <c r="BG157" i="3"/>
  <c r="BF157" i="3"/>
  <c r="T157" i="3"/>
  <c r="T156" i="3"/>
  <c r="R157" i="3"/>
  <c r="R156" i="3"/>
  <c r="P157" i="3"/>
  <c r="P156" i="3" s="1"/>
  <c r="BI155" i="3"/>
  <c r="BH155" i="3"/>
  <c r="BG155" i="3"/>
  <c r="BF155" i="3"/>
  <c r="T155" i="3"/>
  <c r="R155" i="3"/>
  <c r="P155" i="3"/>
  <c r="BI154" i="3"/>
  <c r="BH154" i="3"/>
  <c r="BG154" i="3"/>
  <c r="BF154" i="3"/>
  <c r="T154" i="3"/>
  <c r="R154" i="3"/>
  <c r="P154" i="3"/>
  <c r="BI153" i="3"/>
  <c r="BH153" i="3"/>
  <c r="BG153" i="3"/>
  <c r="BF153" i="3"/>
  <c r="T153" i="3"/>
  <c r="R153" i="3"/>
  <c r="P153" i="3"/>
  <c r="BI152" i="3"/>
  <c r="BH152" i="3"/>
  <c r="BG152" i="3"/>
  <c r="BF152" i="3"/>
  <c r="T152" i="3"/>
  <c r="R152" i="3"/>
  <c r="P152" i="3"/>
  <c r="BI151" i="3"/>
  <c r="BH151" i="3"/>
  <c r="BG151" i="3"/>
  <c r="BF151" i="3"/>
  <c r="T151" i="3"/>
  <c r="R151" i="3"/>
  <c r="P151" i="3"/>
  <c r="BI149" i="3"/>
  <c r="BH149" i="3"/>
  <c r="BG149" i="3"/>
  <c r="BF149" i="3"/>
  <c r="T149" i="3"/>
  <c r="R149" i="3"/>
  <c r="P149" i="3"/>
  <c r="BI148" i="3"/>
  <c r="BH148" i="3"/>
  <c r="BG148" i="3"/>
  <c r="BF148" i="3"/>
  <c r="T148" i="3"/>
  <c r="R148" i="3"/>
  <c r="P148" i="3"/>
  <c r="BI147" i="3"/>
  <c r="BH147" i="3"/>
  <c r="BG147" i="3"/>
  <c r="BF147" i="3"/>
  <c r="T147" i="3"/>
  <c r="R147" i="3"/>
  <c r="P147" i="3"/>
  <c r="BI146" i="3"/>
  <c r="BH146" i="3"/>
  <c r="BG146" i="3"/>
  <c r="BF146" i="3"/>
  <c r="T146" i="3"/>
  <c r="R146" i="3"/>
  <c r="P146" i="3"/>
  <c r="BI145" i="3"/>
  <c r="BH145" i="3"/>
  <c r="BG145" i="3"/>
  <c r="BF145" i="3"/>
  <c r="T145" i="3"/>
  <c r="R145" i="3"/>
  <c r="P145" i="3"/>
  <c r="BI144" i="3"/>
  <c r="BH144" i="3"/>
  <c r="BG144" i="3"/>
  <c r="BF144" i="3"/>
  <c r="T144" i="3"/>
  <c r="R144" i="3"/>
  <c r="P144" i="3"/>
  <c r="BI143" i="3"/>
  <c r="BH143" i="3"/>
  <c r="BG143" i="3"/>
  <c r="BF143" i="3"/>
  <c r="T143" i="3"/>
  <c r="R143" i="3"/>
  <c r="P143" i="3"/>
  <c r="BI141" i="3"/>
  <c r="BH141" i="3"/>
  <c r="BG141" i="3"/>
  <c r="BF141" i="3"/>
  <c r="T141" i="3"/>
  <c r="R141" i="3"/>
  <c r="P141" i="3"/>
  <c r="BI140" i="3"/>
  <c r="BH140" i="3"/>
  <c r="BG140" i="3"/>
  <c r="BF140" i="3"/>
  <c r="T140" i="3"/>
  <c r="R140" i="3"/>
  <c r="P140" i="3"/>
  <c r="BI139" i="3"/>
  <c r="BH139" i="3"/>
  <c r="BG139" i="3"/>
  <c r="BF139" i="3"/>
  <c r="T139" i="3"/>
  <c r="R139" i="3"/>
  <c r="P139" i="3"/>
  <c r="BI138" i="3"/>
  <c r="BH138" i="3"/>
  <c r="BG138" i="3"/>
  <c r="BF138" i="3"/>
  <c r="T138" i="3"/>
  <c r="R138" i="3"/>
  <c r="P138" i="3"/>
  <c r="BI137" i="3"/>
  <c r="BH137" i="3"/>
  <c r="BG137" i="3"/>
  <c r="BF137" i="3"/>
  <c r="T137" i="3"/>
  <c r="R137" i="3"/>
  <c r="P137" i="3"/>
  <c r="BI135" i="3"/>
  <c r="BH135" i="3"/>
  <c r="BG135" i="3"/>
  <c r="BF135" i="3"/>
  <c r="T135" i="3"/>
  <c r="R135" i="3"/>
  <c r="P135" i="3"/>
  <c r="BI134" i="3"/>
  <c r="BH134" i="3"/>
  <c r="BG134" i="3"/>
  <c r="BF134" i="3"/>
  <c r="T134" i="3"/>
  <c r="R134" i="3"/>
  <c r="P134" i="3"/>
  <c r="BI133" i="3"/>
  <c r="BH133" i="3"/>
  <c r="BG133" i="3"/>
  <c r="BF133" i="3"/>
  <c r="T133" i="3"/>
  <c r="R133" i="3"/>
  <c r="P133" i="3"/>
  <c r="BI132" i="3"/>
  <c r="BH132" i="3"/>
  <c r="F36" i="3" s="1"/>
  <c r="BG132" i="3"/>
  <c r="BF132" i="3"/>
  <c r="T132" i="3"/>
  <c r="R132" i="3"/>
  <c r="P132" i="3"/>
  <c r="BI130" i="3"/>
  <c r="BH130" i="3"/>
  <c r="BG130" i="3"/>
  <c r="BF130" i="3"/>
  <c r="T130" i="3"/>
  <c r="R130" i="3"/>
  <c r="P130" i="3"/>
  <c r="BI129" i="3"/>
  <c r="BH129" i="3"/>
  <c r="BG129" i="3"/>
  <c r="BF129" i="3"/>
  <c r="T129" i="3"/>
  <c r="R129" i="3"/>
  <c r="P129" i="3"/>
  <c r="BI128" i="3"/>
  <c r="BH128" i="3"/>
  <c r="BG128" i="3"/>
  <c r="BF128" i="3"/>
  <c r="T128" i="3"/>
  <c r="R128" i="3"/>
  <c r="P128" i="3"/>
  <c r="F120" i="3"/>
  <c r="E118" i="3"/>
  <c r="F89" i="3"/>
  <c r="E87" i="3"/>
  <c r="J24" i="3"/>
  <c r="E24" i="3"/>
  <c r="J92" i="3" s="1"/>
  <c r="J23" i="3"/>
  <c r="J21" i="3"/>
  <c r="E21" i="3"/>
  <c r="J91" i="3" s="1"/>
  <c r="J20" i="3"/>
  <c r="J18" i="3"/>
  <c r="E18" i="3"/>
  <c r="F92" i="3" s="1"/>
  <c r="J17" i="3"/>
  <c r="J15" i="3"/>
  <c r="E15" i="3"/>
  <c r="F122" i="3" s="1"/>
  <c r="J14" i="3"/>
  <c r="J12" i="3"/>
  <c r="J120" i="3"/>
  <c r="E7" i="3"/>
  <c r="E85" i="3" s="1"/>
  <c r="J35" i="2"/>
  <c r="J34" i="2"/>
  <c r="AY95" i="1" s="1"/>
  <c r="J33" i="2"/>
  <c r="AX95" i="1" s="1"/>
  <c r="BI118" i="2"/>
  <c r="F35" i="2" s="1"/>
  <c r="BH118" i="2"/>
  <c r="BG118" i="2"/>
  <c r="BF118" i="2"/>
  <c r="T118" i="2"/>
  <c r="R118" i="2"/>
  <c r="P118" i="2"/>
  <c r="BI117" i="2"/>
  <c r="BH117" i="2"/>
  <c r="F34" i="2" s="1"/>
  <c r="BG117" i="2"/>
  <c r="BF117" i="2"/>
  <c r="T117" i="2"/>
  <c r="R117" i="2"/>
  <c r="P117" i="2"/>
  <c r="F108" i="2"/>
  <c r="E106" i="2"/>
  <c r="F87" i="2"/>
  <c r="E85" i="2"/>
  <c r="J22" i="2"/>
  <c r="E22" i="2"/>
  <c r="J111" i="2" s="1"/>
  <c r="J21" i="2"/>
  <c r="J19" i="2"/>
  <c r="E19" i="2"/>
  <c r="J110" i="2"/>
  <c r="J18" i="2"/>
  <c r="J16" i="2"/>
  <c r="E16" i="2"/>
  <c r="F111" i="2" s="1"/>
  <c r="J15" i="2"/>
  <c r="J13" i="2"/>
  <c r="E13" i="2"/>
  <c r="F110" i="2"/>
  <c r="J12" i="2"/>
  <c r="J10" i="2"/>
  <c r="J108" i="2"/>
  <c r="L90" i="1"/>
  <c r="AM90" i="1"/>
  <c r="AM89" i="1"/>
  <c r="L89" i="1"/>
  <c r="AM87" i="1"/>
  <c r="L87" i="1"/>
  <c r="L85" i="1"/>
  <c r="L84" i="1"/>
  <c r="AS94" i="1"/>
  <c r="J178" i="3"/>
  <c r="J160" i="3"/>
  <c r="BK186" i="3"/>
  <c r="BK179" i="3"/>
  <c r="BK161" i="3"/>
  <c r="J144" i="3"/>
  <c r="BK133" i="3"/>
  <c r="BK173" i="3"/>
  <c r="J151" i="3"/>
  <c r="J135" i="3"/>
  <c r="J186" i="3"/>
  <c r="BK165" i="3"/>
  <c r="BK134" i="3"/>
  <c r="BK155" i="3"/>
  <c r="J138" i="3"/>
  <c r="BK192" i="4"/>
  <c r="BK176" i="4"/>
  <c r="BK159" i="4"/>
  <c r="J144" i="4"/>
  <c r="J188" i="4"/>
  <c r="BK152" i="4"/>
  <c r="BK181" i="4"/>
  <c r="BK158" i="4"/>
  <c r="BK145" i="4"/>
  <c r="J179" i="4"/>
  <c r="J180" i="4"/>
  <c r="J152" i="4"/>
  <c r="J118" i="2"/>
  <c r="BK191" i="3"/>
  <c r="BK189" i="3"/>
  <c r="BK176" i="3"/>
  <c r="BK147" i="3"/>
  <c r="BK188" i="3"/>
  <c r="BK180" i="3"/>
  <c r="BK163" i="3"/>
  <c r="J147" i="3"/>
  <c r="J134" i="3"/>
  <c r="J172" i="3"/>
  <c r="J159" i="3"/>
  <c r="BK140" i="3"/>
  <c r="J188" i="3"/>
  <c r="J180" i="3"/>
  <c r="BK152" i="3"/>
  <c r="BK172" i="3"/>
  <c r="BK159" i="3"/>
  <c r="J141" i="3"/>
  <c r="J191" i="4"/>
  <c r="J164" i="4"/>
  <c r="J149" i="4"/>
  <c r="J133" i="4"/>
  <c r="J162" i="4"/>
  <c r="BK187" i="4"/>
  <c r="BK153" i="4"/>
  <c r="BK134" i="4"/>
  <c r="J187" i="4"/>
  <c r="BK154" i="4"/>
  <c r="BK144" i="4"/>
  <c r="BK155" i="4"/>
  <c r="J173" i="3"/>
  <c r="J146" i="3"/>
  <c r="BK185" i="3"/>
  <c r="J165" i="3"/>
  <c r="J149" i="3"/>
  <c r="BK132" i="3"/>
  <c r="BK168" i="3"/>
  <c r="J143" i="3"/>
  <c r="BK128" i="3"/>
  <c r="J185" i="3"/>
  <c r="J168" i="3"/>
  <c r="BK144" i="3"/>
  <c r="BK167" i="3"/>
  <c r="J148" i="3"/>
  <c r="J198" i="4"/>
  <c r="BK179" i="4"/>
  <c r="BK163" i="4"/>
  <c r="J158" i="4"/>
  <c r="BK140" i="4"/>
  <c r="BK189" i="4"/>
  <c r="BK197" i="4"/>
  <c r="J172" i="4"/>
  <c r="BK146" i="4"/>
  <c r="J173" i="4"/>
  <c r="BK175" i="4"/>
  <c r="J159" i="4"/>
  <c r="J146" i="4"/>
  <c r="BK151" i="4"/>
  <c r="BK117" i="2"/>
  <c r="J32" i="2"/>
  <c r="J181" i="3"/>
  <c r="J166" i="3"/>
  <c r="F37" i="3"/>
  <c r="BK148" i="3"/>
  <c r="BK137" i="3"/>
  <c r="BK181" i="3"/>
  <c r="BK157" i="3"/>
  <c r="BK141" i="3"/>
  <c r="J164" i="3"/>
  <c r="BK143" i="3"/>
  <c r="J195" i="4"/>
  <c r="BK178" i="4"/>
  <c r="BK162" i="4"/>
  <c r="BK148" i="4"/>
  <c r="BK142" i="4"/>
  <c r="BK196" i="4"/>
  <c r="J169" i="4"/>
  <c r="BK195" i="4"/>
  <c r="J178" i="4"/>
  <c r="BK149" i="4"/>
  <c r="BK171" i="4"/>
  <c r="J171" i="4"/>
  <c r="J155" i="4"/>
  <c r="J140" i="4"/>
  <c r="J143" i="4"/>
  <c r="F32" i="2"/>
  <c r="J177" i="3"/>
  <c r="J155" i="3"/>
  <c r="BK146" i="3"/>
  <c r="J132" i="3"/>
  <c r="J189" i="3"/>
  <c r="J174" i="3"/>
  <c r="BK149" i="3"/>
  <c r="J133" i="3"/>
  <c r="BK154" i="3"/>
  <c r="J129" i="3"/>
  <c r="BK188" i="4"/>
  <c r="BK173" i="4"/>
  <c r="BK143" i="4"/>
  <c r="J197" i="4"/>
  <c r="J175" i="4"/>
  <c r="J189" i="4"/>
  <c r="BK166" i="4"/>
  <c r="J142" i="4"/>
  <c r="J196" i="4"/>
  <c r="BK169" i="4"/>
  <c r="J153" i="4"/>
  <c r="J141" i="4"/>
  <c r="BK137" i="4"/>
  <c r="J117" i="2"/>
  <c r="J183" i="3"/>
  <c r="J167" i="3"/>
  <c r="BK187" i="3"/>
  <c r="BK177" i="3"/>
  <c r="J157" i="3"/>
  <c r="BK135" i="3"/>
  <c r="J176" i="3"/>
  <c r="J161" i="3"/>
  <c r="BK138" i="3"/>
  <c r="BK184" i="3"/>
  <c r="BK160" i="3"/>
  <c r="BK129" i="3"/>
  <c r="BK153" i="3"/>
  <c r="J181" i="4"/>
  <c r="BK172" i="4"/>
  <c r="BK157" i="4"/>
  <c r="BK199" i="4"/>
  <c r="J184" i="4"/>
  <c r="BK136" i="4"/>
  <c r="BK183" i="4"/>
  <c r="BK156" i="4"/>
  <c r="BK141" i="4"/>
  <c r="BK191" i="4"/>
  <c r="J166" i="4"/>
  <c r="J151" i="4"/>
  <c r="J134" i="4"/>
  <c r="J139" i="4"/>
  <c r="BK118" i="2"/>
  <c r="BK190" i="3"/>
  <c r="J187" i="3"/>
  <c r="BK174" i="3"/>
  <c r="J128" i="3"/>
  <c r="J182" i="3"/>
  <c r="J154" i="3"/>
  <c r="BK139" i="3"/>
  <c r="J179" i="3"/>
  <c r="BK170" i="3"/>
  <c r="J153" i="3"/>
  <c r="J190" i="3"/>
  <c r="BK178" i="3"/>
  <c r="BK145" i="3"/>
  <c r="BK130" i="3"/>
  <c r="J163" i="3"/>
  <c r="J130" i="3"/>
  <c r="BK193" i="4"/>
  <c r="BK180" i="4"/>
  <c r="J161" i="4"/>
  <c r="J145" i="4"/>
  <c r="BK198" i="4"/>
  <c r="J183" i="4"/>
  <c r="J137" i="4"/>
  <c r="J186" i="4"/>
  <c r="J176" i="4"/>
  <c r="J147" i="4"/>
  <c r="BK184" i="4"/>
  <c r="BK185" i="4"/>
  <c r="BK161" i="4"/>
  <c r="BK147" i="4"/>
  <c r="J154" i="4"/>
  <c r="F33" i="2"/>
  <c r="J170" i="3"/>
  <c r="J140" i="3"/>
  <c r="J184" i="3"/>
  <c r="BK169" i="3"/>
  <c r="J152" i="3"/>
  <c r="J137" i="3"/>
  <c r="BK182" i="3"/>
  <c r="BK164" i="3"/>
  <c r="J145" i="3"/>
  <c r="J191" i="3"/>
  <c r="BK183" i="3"/>
  <c r="J169" i="3"/>
  <c r="J139" i="3"/>
  <c r="BK166" i="3"/>
  <c r="BK151" i="3"/>
  <c r="J199" i="4"/>
  <c r="J185" i="4"/>
  <c r="J170" i="4"/>
  <c r="J156" i="4"/>
  <c r="J136" i="4"/>
  <c r="J192" i="4"/>
  <c r="BK164" i="4"/>
  <c r="J193" i="4"/>
  <c r="BK170" i="4"/>
  <c r="BK139" i="4"/>
  <c r="BK186" i="4"/>
  <c r="J163" i="4"/>
  <c r="J148" i="4"/>
  <c r="J157" i="4"/>
  <c r="BK133" i="4"/>
  <c r="BK127" i="3" l="1"/>
  <c r="J127" i="3"/>
  <c r="J97" i="3"/>
  <c r="R131" i="3"/>
  <c r="BK142" i="3"/>
  <c r="J142" i="3"/>
  <c r="J100" i="3"/>
  <c r="R150" i="3"/>
  <c r="BK158" i="3"/>
  <c r="J158" i="3"/>
  <c r="J103" i="3"/>
  <c r="T158" i="3"/>
  <c r="R162" i="3"/>
  <c r="P171" i="3"/>
  <c r="BK175" i="3"/>
  <c r="J175" i="3" s="1"/>
  <c r="J106" i="3" s="1"/>
  <c r="T175" i="3"/>
  <c r="T116" i="2"/>
  <c r="T115" i="2"/>
  <c r="T114" i="2" s="1"/>
  <c r="R127" i="3"/>
  <c r="BK136" i="3"/>
  <c r="J136" i="3" s="1"/>
  <c r="J99" i="3" s="1"/>
  <c r="P150" i="3"/>
  <c r="R116" i="2"/>
  <c r="R115" i="2"/>
  <c r="R114" i="2" s="1"/>
  <c r="BK132" i="4"/>
  <c r="J132" i="4"/>
  <c r="J98" i="4" s="1"/>
  <c r="T132" i="4"/>
  <c r="R138" i="4"/>
  <c r="BK131" i="3"/>
  <c r="J131" i="3"/>
  <c r="J98" i="3" s="1"/>
  <c r="P136" i="3"/>
  <c r="T142" i="3"/>
  <c r="P158" i="3"/>
  <c r="P135" i="4"/>
  <c r="BK116" i="2"/>
  <c r="J116" i="2" s="1"/>
  <c r="J96" i="2" s="1"/>
  <c r="T127" i="3"/>
  <c r="T136" i="3"/>
  <c r="R142" i="3"/>
  <c r="R158" i="3"/>
  <c r="P162" i="3"/>
  <c r="BK171" i="3"/>
  <c r="J171" i="3"/>
  <c r="J105" i="3"/>
  <c r="T171" i="3"/>
  <c r="P175" i="3"/>
  <c r="P132" i="4"/>
  <c r="P168" i="4"/>
  <c r="P127" i="3"/>
  <c r="T131" i="3"/>
  <c r="P142" i="3"/>
  <c r="T150" i="3"/>
  <c r="BK162" i="3"/>
  <c r="J162" i="3"/>
  <c r="J104" i="3"/>
  <c r="T162" i="3"/>
  <c r="R171" i="3"/>
  <c r="R175" i="3"/>
  <c r="BK138" i="4"/>
  <c r="J138" i="4"/>
  <c r="J100" i="4" s="1"/>
  <c r="BK150" i="4"/>
  <c r="J150" i="4"/>
  <c r="J101" i="4" s="1"/>
  <c r="R150" i="4"/>
  <c r="R160" i="4"/>
  <c r="P116" i="2"/>
  <c r="P115" i="2"/>
  <c r="P114" i="2" s="1"/>
  <c r="AU95" i="1" s="1"/>
  <c r="R132" i="4"/>
  <c r="R135" i="4"/>
  <c r="T138" i="4"/>
  <c r="T150" i="4"/>
  <c r="R168" i="4"/>
  <c r="P131" i="3"/>
  <c r="R136" i="3"/>
  <c r="BK150" i="3"/>
  <c r="J150" i="3"/>
  <c r="J101" i="3" s="1"/>
  <c r="BK135" i="4"/>
  <c r="J135" i="4"/>
  <c r="J99" i="4"/>
  <c r="T135" i="4"/>
  <c r="P138" i="4"/>
  <c r="P150" i="4"/>
  <c r="BK160" i="4"/>
  <c r="J160" i="4" s="1"/>
  <c r="J102" i="4" s="1"/>
  <c r="P160" i="4"/>
  <c r="T160" i="4"/>
  <c r="BK168" i="4"/>
  <c r="J168" i="4" s="1"/>
  <c r="J105" i="4" s="1"/>
  <c r="T168" i="4"/>
  <c r="BK174" i="4"/>
  <c r="J174" i="4" s="1"/>
  <c r="J106" i="4" s="1"/>
  <c r="P174" i="4"/>
  <c r="R174" i="4"/>
  <c r="T174" i="4"/>
  <c r="BK177" i="4"/>
  <c r="J177" i="4"/>
  <c r="J107" i="4" s="1"/>
  <c r="P177" i="4"/>
  <c r="R177" i="4"/>
  <c r="T177" i="4"/>
  <c r="BK182" i="4"/>
  <c r="J182" i="4" s="1"/>
  <c r="J108" i="4" s="1"/>
  <c r="P182" i="4"/>
  <c r="R182" i="4"/>
  <c r="T182" i="4"/>
  <c r="BK190" i="4"/>
  <c r="J190" i="4"/>
  <c r="J109" i="4"/>
  <c r="P190" i="4"/>
  <c r="R190" i="4"/>
  <c r="T190" i="4"/>
  <c r="BK194" i="4"/>
  <c r="J194" i="4" s="1"/>
  <c r="J110" i="4" s="1"/>
  <c r="P194" i="4"/>
  <c r="R194" i="4"/>
  <c r="T194" i="4"/>
  <c r="BK156" i="3"/>
  <c r="J156" i="3"/>
  <c r="J102" i="3" s="1"/>
  <c r="BK165" i="4"/>
  <c r="J165" i="4"/>
  <c r="J103" i="4"/>
  <c r="E85" i="4"/>
  <c r="BE136" i="4"/>
  <c r="BE137" i="4"/>
  <c r="BE141" i="4"/>
  <c r="J126" i="4"/>
  <c r="BE140" i="4"/>
  <c r="J89" i="4"/>
  <c r="F126" i="4"/>
  <c r="J127" i="4"/>
  <c r="BE139" i="4"/>
  <c r="BE142" i="4"/>
  <c r="BE143" i="4"/>
  <c r="BE148" i="4"/>
  <c r="BE149" i="4"/>
  <c r="BE151" i="4"/>
  <c r="BE152" i="4"/>
  <c r="BE159" i="4"/>
  <c r="BE172" i="4"/>
  <c r="BE179" i="4"/>
  <c r="BE184" i="4"/>
  <c r="BE189" i="4"/>
  <c r="BE169" i="4"/>
  <c r="BE170" i="4"/>
  <c r="BE175" i="4"/>
  <c r="BE191" i="4"/>
  <c r="BE195" i="4"/>
  <c r="F127" i="4"/>
  <c r="BE133" i="4"/>
  <c r="BE144" i="4"/>
  <c r="BE155" i="4"/>
  <c r="BE157" i="4"/>
  <c r="BE162" i="4"/>
  <c r="BE176" i="4"/>
  <c r="BE185" i="4"/>
  <c r="BE188" i="4"/>
  <c r="BE196" i="4"/>
  <c r="BE134" i="4"/>
  <c r="BE158" i="4"/>
  <c r="BE171" i="4"/>
  <c r="BE178" i="4"/>
  <c r="BE180" i="4"/>
  <c r="BE181" i="4"/>
  <c r="BE183" i="4"/>
  <c r="BE186" i="4"/>
  <c r="BE187" i="4"/>
  <c r="BE199" i="4"/>
  <c r="BE145" i="4"/>
  <c r="BE146" i="4"/>
  <c r="BE147" i="4"/>
  <c r="BE153" i="4"/>
  <c r="BE154" i="4"/>
  <c r="BE156" i="4"/>
  <c r="BE161" i="4"/>
  <c r="BE163" i="4"/>
  <c r="BE164" i="4"/>
  <c r="BE166" i="4"/>
  <c r="BE173" i="4"/>
  <c r="BE192" i="4"/>
  <c r="BE193" i="4"/>
  <c r="BE197" i="4"/>
  <c r="BE198" i="4"/>
  <c r="F91" i="3"/>
  <c r="E116" i="3"/>
  <c r="BE133" i="3"/>
  <c r="BE140" i="3"/>
  <c r="BE147" i="3"/>
  <c r="BE152" i="3"/>
  <c r="BE157" i="3"/>
  <c r="BE161" i="3"/>
  <c r="BE169" i="3"/>
  <c r="BE170" i="3"/>
  <c r="BE176" i="3"/>
  <c r="J122" i="3"/>
  <c r="BE138" i="3"/>
  <c r="BE154" i="3"/>
  <c r="BE166" i="3"/>
  <c r="BE167" i="3"/>
  <c r="BE173" i="3"/>
  <c r="BE177" i="3"/>
  <c r="BE179" i="3"/>
  <c r="BE186" i="3"/>
  <c r="BE187" i="3"/>
  <c r="BK115" i="2"/>
  <c r="J115" i="2"/>
  <c r="J95" i="2" s="1"/>
  <c r="F123" i="3"/>
  <c r="BE129" i="3"/>
  <c r="BE130" i="3"/>
  <c r="BE132" i="3"/>
  <c r="BE134" i="3"/>
  <c r="BE135" i="3"/>
  <c r="BE143" i="3"/>
  <c r="BE144" i="3"/>
  <c r="BE159" i="3"/>
  <c r="BE160" i="3"/>
  <c r="BE174" i="3"/>
  <c r="BE178" i="3"/>
  <c r="BE180" i="3"/>
  <c r="J89" i="3"/>
  <c r="J123" i="3"/>
  <c r="BE128" i="3"/>
  <c r="BE141" i="3"/>
  <c r="BE146" i="3"/>
  <c r="BE151" i="3"/>
  <c r="BE153" i="3"/>
  <c r="BE155" i="3"/>
  <c r="BE164" i="3"/>
  <c r="BE168" i="3"/>
  <c r="BE184" i="3"/>
  <c r="BE188" i="3"/>
  <c r="BE189" i="3"/>
  <c r="BC96" i="1"/>
  <c r="BE137" i="3"/>
  <c r="BE139" i="3"/>
  <c r="BE145" i="3"/>
  <c r="BE148" i="3"/>
  <c r="BE149" i="3"/>
  <c r="BE163" i="3"/>
  <c r="BE165" i="3"/>
  <c r="BE172" i="3"/>
  <c r="BE181" i="3"/>
  <c r="BE182" i="3"/>
  <c r="BE183" i="3"/>
  <c r="BE185" i="3"/>
  <c r="BE190" i="3"/>
  <c r="BE191" i="3"/>
  <c r="BD96" i="1"/>
  <c r="AW95" i="1"/>
  <c r="BA95" i="1"/>
  <c r="BC95" i="1"/>
  <c r="J87" i="2"/>
  <c r="F89" i="2"/>
  <c r="J89" i="2"/>
  <c r="F90" i="2"/>
  <c r="J90" i="2"/>
  <c r="BE117" i="2"/>
  <c r="BE118" i="2"/>
  <c r="BD95" i="1"/>
  <c r="BB95" i="1"/>
  <c r="F34" i="3"/>
  <c r="BA96" i="1" s="1"/>
  <c r="F36" i="4"/>
  <c r="BC97" i="1"/>
  <c r="BC94" i="1"/>
  <c r="W32" i="1"/>
  <c r="F34" i="4"/>
  <c r="BA97" i="1"/>
  <c r="J34" i="3"/>
  <c r="AW96" i="1" s="1"/>
  <c r="F37" i="4"/>
  <c r="BD97" i="1"/>
  <c r="BD94" i="1"/>
  <c r="W33" i="1"/>
  <c r="J34" i="4"/>
  <c r="AW97" i="1"/>
  <c r="F35" i="4"/>
  <c r="BB97" i="1" s="1"/>
  <c r="F35" i="3"/>
  <c r="BB96" i="1"/>
  <c r="R167" i="4" l="1"/>
  <c r="R131" i="4"/>
  <c r="R130" i="4"/>
  <c r="P167" i="4"/>
  <c r="T167" i="4"/>
  <c r="P131" i="4"/>
  <c r="P130" i="4"/>
  <c r="AU97" i="1"/>
  <c r="P126" i="3"/>
  <c r="AU96" i="1"/>
  <c r="T126" i="3"/>
  <c r="T131" i="4"/>
  <c r="T130" i="4" s="1"/>
  <c r="R126" i="3"/>
  <c r="BK126" i="3"/>
  <c r="J126" i="3"/>
  <c r="BK131" i="4"/>
  <c r="BK167" i="4"/>
  <c r="J167" i="4"/>
  <c r="J104" i="4"/>
  <c r="BK114" i="2"/>
  <c r="J114" i="2"/>
  <c r="J94" i="2"/>
  <c r="J30" i="3"/>
  <c r="AG96" i="1" s="1"/>
  <c r="AN96" i="1" s="1"/>
  <c r="F31" i="2"/>
  <c r="AZ95" i="1"/>
  <c r="BA94" i="1"/>
  <c r="W30" i="1" s="1"/>
  <c r="J33" i="4"/>
  <c r="AV97" i="1"/>
  <c r="AT97" i="1"/>
  <c r="J31" i="2"/>
  <c r="AV95" i="1"/>
  <c r="AT95" i="1"/>
  <c r="BB94" i="1"/>
  <c r="W31" i="1" s="1"/>
  <c r="F33" i="4"/>
  <c r="AZ97" i="1"/>
  <c r="F33" i="3"/>
  <c r="AZ96" i="1" s="1"/>
  <c r="J33" i="3"/>
  <c r="AV96" i="1"/>
  <c r="AT96" i="1"/>
  <c r="AY94" i="1"/>
  <c r="BK130" i="4" l="1"/>
  <c r="J130" i="4"/>
  <c r="J96" i="4"/>
  <c r="J131" i="4"/>
  <c r="J97" i="4"/>
  <c r="J96" i="3"/>
  <c r="J39" i="3"/>
  <c r="J28" i="2"/>
  <c r="AG95" i="1" s="1"/>
  <c r="AW94" i="1"/>
  <c r="AK30" i="1"/>
  <c r="AZ94" i="1"/>
  <c r="W29" i="1" s="1"/>
  <c r="AU94" i="1"/>
  <c r="AX94" i="1"/>
  <c r="J37" i="2" l="1"/>
  <c r="AN95" i="1"/>
  <c r="J30" i="4"/>
  <c r="AG97" i="1"/>
  <c r="AG94" i="1"/>
  <c r="AK26" i="1" s="1"/>
  <c r="AV94" i="1"/>
  <c r="AK29" i="1" s="1"/>
  <c r="AK35" i="1" l="1"/>
  <c r="J39" i="4"/>
  <c r="AN97" i="1"/>
  <c r="AT94" i="1"/>
  <c r="AN94" i="1" l="1"/>
</calcChain>
</file>

<file path=xl/sharedStrings.xml><?xml version="1.0" encoding="utf-8"?>
<sst xmlns="http://schemas.openxmlformats.org/spreadsheetml/2006/main" count="2221" uniqueCount="436">
  <si>
    <t>Export Komplet</t>
  </si>
  <si>
    <t/>
  </si>
  <si>
    <t>2.0</t>
  </si>
  <si>
    <t>ZAMOK</t>
  </si>
  <si>
    <t>False</t>
  </si>
  <si>
    <t>{be6882f2-ca23-4324-ab1c-9c20bc03e84d}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</si>
  <si>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</si>
  <si>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</si>
  <si>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</si>
  <si>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</si>
  <si>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</si>
  <si>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</si>
  <si>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</si>
  <si>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</si>
  <si>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2025_5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</si>
  <si>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</si>
  <si>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</si>
  <si>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porodní pokoj</t>
  </si>
  <si>
    <t>KSO:</t>
  </si>
  <si>
    <t>CC-CZ:</t>
  </si>
  <si>
    <t>Místo:</t>
  </si>
  <si>
    <t>KZ Most</t>
  </si>
  <si>
    <t>Datum:</t>
  </si>
  <si>
    <t>13. 5. 2025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</si>
  <si>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</si>
  <si>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</si>
  <si>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</si>
  <si>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</si>
  <si>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</si>
  <si>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</si>
  <si>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</si>
  <si>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</si>
  <si>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</si>
  <si>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</si>
  <si>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</si>
  <si>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</si>
  <si>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</si>
  <si>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</si>
  <si>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</si>
  <si>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</si>
  <si>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</si>
  <si>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</si>
  <si>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</si>
  <si>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</si>
  <si>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</si>
  <si>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</si>
  <si>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</si>
  <si>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</si>
  <si>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</si>
  <si>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</si>
  <si>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</si>
  <si>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</si>
  <si>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</si>
  <si>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</si>
  <si>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</si>
  <si>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</si>
  <si>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</si>
  <si>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</si>
  <si>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</si>
  <si>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</si>
  <si>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</si>
  <si>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</si>
  <si>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</si>
  <si>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</si>
  <si>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</si>
  <si>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</si>
  <si>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</si>
  <si>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</si>
  <si>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</si>
  <si>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</si>
  <si>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</si>
  <si>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</si>
  <si>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</si>
  <si>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</si>
  <si>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</si>
  <si>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</si>
  <si>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</si>
  <si>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</si>
  <si>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</si>
  <si>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</si>
  <si>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</si>
  <si>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Objekt1</t>
  </si>
  <si>
    <t>Rozpočet</t>
  </si>
  <si>
    <t>{09100cac-8c3d-42cb-8d03-7f1ee6704d9a}</t>
  </si>
  <si>
    <t>2</t>
  </si>
  <si>
    <t>SO-01.1</t>
  </si>
  <si>
    <t>Architektonicko...</t>
  </si>
  <si>
    <t>{415d7445-bedd-46e4-860a-91975833d3eb}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</si>
  <si>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</si>
  <si>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</si>
  <si>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</si>
  <si>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</si>
  <si>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</si>
  <si>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</si>
  <si>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</si>
  <si>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</si>
  <si>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</si>
  <si>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</si>
  <si>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</si>
  <si>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</si>
  <si>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</si>
  <si>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</si>
  <si>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</si>
  <si>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</si>
  <si>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</si>
  <si>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</si>
  <si>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</si>
  <si>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</si>
  <si>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</si>
  <si>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</si>
  <si>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</si>
  <si>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</si>
  <si>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</si>
  <si>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</si>
  <si>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</si>
  <si>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310231021</t>
  </si>
  <si>
    <t>Zazdívka otvorů ve zdivu nadzákladovém děrovanými cihlami plochy do 1 m2 do P10, tl. zdiva 200 mm</t>
  </si>
  <si>
    <t>m2</t>
  </si>
  <si>
    <t>4</t>
  </si>
  <si>
    <t>1748346700</t>
  </si>
  <si>
    <t>310231025</t>
  </si>
  <si>
    <t>Zazdívka otvorů ve zdivu nadzákladovém děrovanými cihlami plochy přes 1 do 4 m2 do P10, tl. zdiva 200 mm</t>
  </si>
  <si>
    <t>-1345304843</t>
  </si>
  <si>
    <t>Objekt:</t>
  </si>
  <si>
    <t>Objekt1 - Rozpočet</t>
  </si>
  <si>
    <t>D1 - Rozváděč RII/3-7 SÍŤ</t>
  </si>
  <si>
    <t>D2 - Rozváděč RII/3-7 ZÁLOHA</t>
  </si>
  <si>
    <t>D3 - Osvětlení</t>
  </si>
  <si>
    <t>D4 - Instalační materiál elektro</t>
  </si>
  <si>
    <t>D5 - Instalační materiál slaboproud</t>
  </si>
  <si>
    <t>D6 - Medicínská rampa</t>
  </si>
  <si>
    <t>D7 - Sestra - Pacient</t>
  </si>
  <si>
    <t>D8 - Kabely</t>
  </si>
  <si>
    <t>D9 - Úložný materiál</t>
  </si>
  <si>
    <t>D10 - Ostatní</t>
  </si>
  <si>
    <t>D1</t>
  </si>
  <si>
    <t>Rozváděč RII/3-7 SÍŤ</t>
  </si>
  <si>
    <t>Úprava rozváděče, osazení DIN lišty, kryty, výstroj- výzbroj</t>
  </si>
  <si>
    <t>ks</t>
  </si>
  <si>
    <t>M</t>
  </si>
  <si>
    <t>Proudový chránič s nadproudovou ochranou, C10A, 30mA, 1+N-pól, Icn 10 kA, typ A</t>
  </si>
  <si>
    <t>8</t>
  </si>
  <si>
    <t>Proudový chránič s nadproudovou ochranou, B16 A, 30 mA, 1+N-pól, Icn 10 kA, typ A</t>
  </si>
  <si>
    <t>6</t>
  </si>
  <si>
    <t>D2</t>
  </si>
  <si>
    <t>Rozváděč RII/3-7 ZÁLOHA</t>
  </si>
  <si>
    <t>5</t>
  </si>
  <si>
    <t>10</t>
  </si>
  <si>
    <t>7</t>
  </si>
  <si>
    <t>Jistič 10B-2, In 10 A, Ue AC 230/400 V / DC 144 V, charakteristika B, 2pól, Icn 10 kA</t>
  </si>
  <si>
    <t>14</t>
  </si>
  <si>
    <t>D3</t>
  </si>
  <si>
    <t>Osvětlení</t>
  </si>
  <si>
    <t>LED panel McLED Office 6060 E 40W 4000K neutrální bílá ML</t>
  </si>
  <si>
    <t>16</t>
  </si>
  <si>
    <t>9</t>
  </si>
  <si>
    <t>Montážní rám McLED Office 6060 bílá ML</t>
  </si>
  <si>
    <t>18</t>
  </si>
  <si>
    <t>Nouzový modul McLED 3h</t>
  </si>
  <si>
    <t>20</t>
  </si>
  <si>
    <t>11</t>
  </si>
  <si>
    <t>LED kruhové přisazené 18W/840</t>
  </si>
  <si>
    <t>22</t>
  </si>
  <si>
    <t>EXIT LED M3hAt, trvalé+nouzové s piktogramem</t>
  </si>
  <si>
    <t>24</t>
  </si>
  <si>
    <t>D4</t>
  </si>
  <si>
    <t>Instalační materiál elektro</t>
  </si>
  <si>
    <t>13</t>
  </si>
  <si>
    <t>Zásuvka dvojnásobná, s ochranným kolíkem; clonka, 2P+PE</t>
  </si>
  <si>
    <t>26</t>
  </si>
  <si>
    <t>Spínač; řazení 1</t>
  </si>
  <si>
    <t>28</t>
  </si>
  <si>
    <t>15</t>
  </si>
  <si>
    <t>Spínač; řazení 5</t>
  </si>
  <si>
    <t>30</t>
  </si>
  <si>
    <t>Přístrojová krabice</t>
  </si>
  <si>
    <t>32</t>
  </si>
  <si>
    <t>17</t>
  </si>
  <si>
    <t>Svorková krabice</t>
  </si>
  <si>
    <t>34</t>
  </si>
  <si>
    <t>Krabice KO125 se PE svorkami</t>
  </si>
  <si>
    <t>36</t>
  </si>
  <si>
    <t>19</t>
  </si>
  <si>
    <t>Přepěťová ochrana SPD typ 3</t>
  </si>
  <si>
    <t>38</t>
  </si>
  <si>
    <t>D5</t>
  </si>
  <si>
    <t>Instalační materiál slaboproud</t>
  </si>
  <si>
    <t>Dvojzásuvka RJ45 datová</t>
  </si>
  <si>
    <t>40</t>
  </si>
  <si>
    <t>42</t>
  </si>
  <si>
    <t>Konektor datový</t>
  </si>
  <si>
    <t>44</t>
  </si>
  <si>
    <t>23</t>
  </si>
  <si>
    <t>Propojovací Patch kabel 2m</t>
  </si>
  <si>
    <t>46</t>
  </si>
  <si>
    <t>Datový kabel cat 6a bezhalogenový</t>
  </si>
  <si>
    <t>m</t>
  </si>
  <si>
    <t>48</t>
  </si>
  <si>
    <t>D6</t>
  </si>
  <si>
    <t>Medicínská rampa</t>
  </si>
  <si>
    <t>25</t>
  </si>
  <si>
    <t>pro lůžko pacienta kompletní dodá investor</t>
  </si>
  <si>
    <t>50</t>
  </si>
  <si>
    <t>D7</t>
  </si>
  <si>
    <t>Sestra - Pacient</t>
  </si>
  <si>
    <t>Krabice KU 68</t>
  </si>
  <si>
    <t>52</t>
  </si>
  <si>
    <t>27</t>
  </si>
  <si>
    <t>Ohebná hadice PVC dn32</t>
  </si>
  <si>
    <t>54</t>
  </si>
  <si>
    <t>Drážky pro uložení kabelů SP</t>
  </si>
  <si>
    <t>56</t>
  </si>
  <si>
    <t>D8</t>
  </si>
  <si>
    <t>Kabely</t>
  </si>
  <si>
    <t>29</t>
  </si>
  <si>
    <t>1-CXKH-R-J 3x1.5 B2ca,s1,d1</t>
  </si>
  <si>
    <t>58</t>
  </si>
  <si>
    <t>1-CXKH-R-J 3x2.5 B2ca,s1,d1</t>
  </si>
  <si>
    <t>60</t>
  </si>
  <si>
    <t>31</t>
  </si>
  <si>
    <t>1-CXKH-R-J 2x1,5 B2ca,s1,d1</t>
  </si>
  <si>
    <t>62</t>
  </si>
  <si>
    <t>1-CXKH-R-O 3x1,5 B2ca,s1,d1</t>
  </si>
  <si>
    <t>64</t>
  </si>
  <si>
    <t>33</t>
  </si>
  <si>
    <t>1-CXKH-R-J 5x1.5 B2ca,s1,d1</t>
  </si>
  <si>
    <t>66</t>
  </si>
  <si>
    <t>H07Z-U 16 zž</t>
  </si>
  <si>
    <t>68</t>
  </si>
  <si>
    <t>35</t>
  </si>
  <si>
    <t>H07Z-U 6 zž</t>
  </si>
  <si>
    <t>70</t>
  </si>
  <si>
    <t>H07Z-U 4 zž</t>
  </si>
  <si>
    <t>72</t>
  </si>
  <si>
    <t>D9</t>
  </si>
  <si>
    <t>Úložný materiál</t>
  </si>
  <si>
    <t>37</t>
  </si>
  <si>
    <t>Ohebná hadice PVC dn25</t>
  </si>
  <si>
    <t>74</t>
  </si>
  <si>
    <t>Kabelová lišta 17x17</t>
  </si>
  <si>
    <t>76</t>
  </si>
  <si>
    <t>39</t>
  </si>
  <si>
    <t>Kabelová lišta 40x20</t>
  </si>
  <si>
    <t>78</t>
  </si>
  <si>
    <t>D10</t>
  </si>
  <si>
    <t>Ostatní</t>
  </si>
  <si>
    <t>Zednické přípomoci</t>
  </si>
  <si>
    <t>80</t>
  </si>
  <si>
    <t>41</t>
  </si>
  <si>
    <t>Měření osvětlení, protokol</t>
  </si>
  <si>
    <t>82</t>
  </si>
  <si>
    <t>Měření zemních odporů</t>
  </si>
  <si>
    <t>84</t>
  </si>
  <si>
    <t>43</t>
  </si>
  <si>
    <t>Revize</t>
  </si>
  <si>
    <t>86</t>
  </si>
  <si>
    <t>Dokumentace skuteč. provedení</t>
  </si>
  <si>
    <t>88</t>
  </si>
  <si>
    <t>45</t>
  </si>
  <si>
    <t>Úklid</t>
  </si>
  <si>
    <t>hod</t>
  </si>
  <si>
    <t>90</t>
  </si>
  <si>
    <t>Zabezpečení pracoviště</t>
  </si>
  <si>
    <t>92</t>
  </si>
  <si>
    <t>47</t>
  </si>
  <si>
    <t>Připojení veškerých kabelů</t>
  </si>
  <si>
    <t>kpl</t>
  </si>
  <si>
    <t>94</t>
  </si>
  <si>
    <t>Drážky pro uložení kabelů nn</t>
  </si>
  <si>
    <t>96</t>
  </si>
  <si>
    <t>49</t>
  </si>
  <si>
    <t>Hrubá výplň kabelových rýh</t>
  </si>
  <si>
    <t>98</t>
  </si>
  <si>
    <t>Jemná omítka kabelových rýh</t>
  </si>
  <si>
    <t>100</t>
  </si>
  <si>
    <t>51</t>
  </si>
  <si>
    <t>Zkoušky, oživení, měření, protokoly, silnoproudy</t>
  </si>
  <si>
    <t>102</t>
  </si>
  <si>
    <t>Napojení na stávající zařízení</t>
  </si>
  <si>
    <t>104</t>
  </si>
  <si>
    <t>53</t>
  </si>
  <si>
    <t>Demontáže elektroinstalace</t>
  </si>
  <si>
    <t>106</t>
  </si>
  <si>
    <t>Ekologická likvidace</t>
  </si>
  <si>
    <t>108</t>
  </si>
  <si>
    <t>55</t>
  </si>
  <si>
    <t>Podružný materiál</t>
  </si>
  <si>
    <t>110</t>
  </si>
  <si>
    <t>SO-01.1 - Architektonicko...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</si>
  <si>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</si>
  <si>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</si>
  <si>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</si>
  <si>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</si>
  <si>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</si>
  <si>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</si>
  <si>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763 - Konstrukce suché výstavby</t>
  </si>
  <si>
    <t xml:space="preserve">    721 - Zdravotnětechnické instalace budov</t>
  </si>
  <si>
    <t xml:space="preserve">    766 - Konstrukce truhlářské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</si>
  <si>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</si>
  <si>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</si>
  <si>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</si>
  <si>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Zazdívka otvorů ve zdivu nadzákladovém pl do 1 m2 cihlami děrovanými do P10 tl 200 mm</t>
  </si>
  <si>
    <t>Zazdívka otvorů ve zdivu nadzákladovém pl přes 1 do 4 m2 cihlami děrovanými tl 200 mm</t>
  </si>
  <si>
    <t>Vodorovné konstrukce</t>
  </si>
  <si>
    <t>413941123</t>
  </si>
  <si>
    <t>Osazování ocelových válcovaných nosníků ve stropech I nebo IE nebo U nebo UE nebo L č. 14 až 22 nebo výšky do 220 mm</t>
  </si>
  <si>
    <t>t</t>
  </si>
  <si>
    <t>13010982</t>
  </si>
  <si>
    <t>ocel profilová HE-B 220 jakost 11 375</t>
  </si>
  <si>
    <t>Úpravy povrchů, podlahy a osazování výplní</t>
  </si>
  <si>
    <t>612131101</t>
  </si>
  <si>
    <t>Podkladní a spojovací vrstva vnitřních omítaných ploch cementový postřik nanášený ručně celoplošně stěn</t>
  </si>
  <si>
    <t>612131121</t>
  </si>
  <si>
    <t>Podkladní a spojovací vrstva vnitřních omítaných ploch penetrace akrylát-silikonová nanášená ručně stěn</t>
  </si>
  <si>
    <t>612311131</t>
  </si>
  <si>
    <t>Potažení vnitřních ploch štukem tloušťky do 3 mm svislých konstrukcí stěn</t>
  </si>
  <si>
    <t>612321121</t>
  </si>
  <si>
    <t>Omítka vápenocementová vnitřních ploch nanášená ručně jednovrstvá, tloušťky do 10 mm hladká svislých konstrukcí stěn</t>
  </si>
  <si>
    <t>612325302</t>
  </si>
  <si>
    <t>Vápenocementová omítka ostění nebo nadpraží štuková</t>
  </si>
  <si>
    <t>612325413</t>
  </si>
  <si>
    <t>Oprava vnitřní vápenocementové hladké omítky tl do 20 mm stěn v rozsahu plochy přes 30 do 50 %</t>
  </si>
  <si>
    <t>612142001</t>
  </si>
  <si>
    <t>Pletivo sklovláknité vnitřních stěn vtlačené do tmelu</t>
  </si>
  <si>
    <t>619991001</t>
  </si>
  <si>
    <t>Zakrytí podlahy fólií</t>
  </si>
  <si>
    <t>632451421</t>
  </si>
  <si>
    <t>Doplnění cementového potěru na mazaninách a betonových podkladech (s dodáním hmot), hlazeného dřevěným nebo ocelovým hladítkem, plochy jednotlivě do 1 m2 a tl. přes 10 do 20 mm</t>
  </si>
  <si>
    <t>642944121</t>
  </si>
  <si>
    <t>Osazení ocelových dveřních zárubní lisovaných nebo z úhelníků dodatečně s vybetonováním prahu, plochy do 2,5 m2</t>
  </si>
  <si>
    <t>kus</t>
  </si>
  <si>
    <t>55331350</t>
  </si>
  <si>
    <t>zárubeň ocelová pro běžné zdění a porobeton 100 levá/pravá 800</t>
  </si>
  <si>
    <t>Ostatní konstrukce a práce, bourání</t>
  </si>
  <si>
    <t>949101111</t>
  </si>
  <si>
    <t>Lešení pomocné pracovní pro objekty pozemních staveb pro zatížení do 150 kg/m2, o výšce lešeňové podlahy do 1,9 m</t>
  </si>
  <si>
    <t>952901111</t>
  </si>
  <si>
    <t>Vyčištění budov nebo objektů před předáním do užívání budov bytové nebo občanské výstavby, světlé výšky podlaží do 4 m</t>
  </si>
  <si>
    <t>95394173</t>
  </si>
  <si>
    <t>Pozn. 1 -oprava trhlin ve zdivu</t>
  </si>
  <si>
    <t>soubor</t>
  </si>
  <si>
    <t>953942121</t>
  </si>
  <si>
    <t>Osazování drobných kovových předmětů se zalitím maltou cementovou, do vysekaných kapes nebo připravených otvorů ochranných úhelníků</t>
  </si>
  <si>
    <t>13010412</t>
  </si>
  <si>
    <t>úhelník ocelový rovnostranný jakost 11 375 40x40x3mm</t>
  </si>
  <si>
    <t>962031133</t>
  </si>
  <si>
    <t>Bourání příček z cihel, tvárnic nebo příčkovek z cihel pálených, plných nebo dutých na maltu vápennou nebo vápenocementovou, tl. do 150 mm</t>
  </si>
  <si>
    <t>968062374</t>
  </si>
  <si>
    <t>Vybourání dřevěných rámů oken s křídly, dveřních zárubní, vrat, stěn, ostění nebo obkladů rámů oken s křídly zdvojených, plochy do 1 m2</t>
  </si>
  <si>
    <t>978059641</t>
  </si>
  <si>
    <t>Odsekání obkladů stěn včetně otlučení podkladní omítky až na zdivo z obkládaček vnějších, z jakýchkoliv materiálů, plochy přes 1 m2</t>
  </si>
  <si>
    <t>979033</t>
  </si>
  <si>
    <t>Přesun stávajícího vybavení, nábytku</t>
  </si>
  <si>
    <t>soub</t>
  </si>
  <si>
    <t>997</t>
  </si>
  <si>
    <t>Přesun sutě</t>
  </si>
  <si>
    <t>997013157</t>
  </si>
  <si>
    <t>Vnitrostaveništní doprava suti a vybouraných hmot pro budovy v přes 21 do 24 m s omezením mechanizace</t>
  </si>
  <si>
    <t>997013501</t>
  </si>
  <si>
    <t>Odvoz suti a vybouraných hmot na skládku nebo meziskládku se složením, na vzdálenost do 1 km</t>
  </si>
  <si>
    <t>997013509</t>
  </si>
  <si>
    <t>Odvoz suti a vybouraných hmot na skládku nebo meziskládku se složením, na vzdálenost Příplatek k ceně za každý další i započatý 1 km přes 1 km</t>
  </si>
  <si>
    <t>997013831</t>
  </si>
  <si>
    <t>Poplatek za uložení stavebního odpadu na skládce (skládkovné) směsného stavebního a demoličního zatříděného do Katalogu odpadů pod kódem 170 904</t>
  </si>
  <si>
    <t>998</t>
  </si>
  <si>
    <t>Přesun hmot</t>
  </si>
  <si>
    <t>998011003</t>
  </si>
  <si>
    <t>Přesun hmot pro budovy zděné v přes 12 do 24 m</t>
  </si>
  <si>
    <t>PSV</t>
  </si>
  <si>
    <t>Práce a dodávky PSV</t>
  </si>
  <si>
    <t>763</t>
  </si>
  <si>
    <t>Konstrukce suché výstavby</t>
  </si>
  <si>
    <t>763111314</t>
  </si>
  <si>
    <t>Příčka ze sádrokartonových desek s nosnou konstrukcí z jednoduchých ocelových profilů UW, CW jednoduše opláštěná deskou standardní A tl. 12,5 mm, příčka tl. 100 mm, profil 75, s izolací, EI 30, Rw do 45 dB</t>
  </si>
  <si>
    <t>763111717</t>
  </si>
  <si>
    <t>Příčka ze sádrokartonových desek  ostatní konstrukce a práce na příčkách ze sádrokartonových desek základní penetrační nátěr (oboustranný)</t>
  </si>
  <si>
    <t>763111741</t>
  </si>
  <si>
    <t>Příčka ze sádrokartonových desek  ostatní konstrukce a práce na příčkách ze sádrokartonových desek montáž parotěsné zábrany</t>
  </si>
  <si>
    <t>28329274</t>
  </si>
  <si>
    <t>fólie PE vyztužená pro parotěsnou vrstvu (reakce na oheň - třída E) 110g/m2</t>
  </si>
  <si>
    <t>998763201</t>
  </si>
  <si>
    <t>Přesun hmot pro dřevostavby stanovený procentní sazbou (%) z ceny vodorovná dopravní vzdálenost do 50 m v objektech výšky přes 6 do 12 m</t>
  </si>
  <si>
    <t>%</t>
  </si>
  <si>
    <t>721</t>
  </si>
  <si>
    <t>Zdravotnětechnické instalace budov</t>
  </si>
  <si>
    <t>7211500A</t>
  </si>
  <si>
    <t>Úprava vnitřních rozvodů vody</t>
  </si>
  <si>
    <t>7211500B</t>
  </si>
  <si>
    <t>Úprava vnitřních rozvodů kanalizace</t>
  </si>
  <si>
    <t>766</t>
  </si>
  <si>
    <t>Konstrukce truhlářské</t>
  </si>
  <si>
    <t>766660001</t>
  </si>
  <si>
    <t>Montáž dveřních křídel dřevěných nebo plastových otevíravých do ocelové zárubně povrchově upravených jednokřídlových, šířky do 800 mm</t>
  </si>
  <si>
    <t>61162857</t>
  </si>
  <si>
    <t>dveře vnitřní foliované plné 1křídlé 800x1970mm</t>
  </si>
  <si>
    <t>7668114</t>
  </si>
  <si>
    <t>D+M kuchyňská linka, dřez, sporák</t>
  </si>
  <si>
    <t>998766103</t>
  </si>
  <si>
    <t>Přesun hmot tonážní pro kce truhlářské v objektech v přes 12 do 24 m</t>
  </si>
  <si>
    <t>781</t>
  </si>
  <si>
    <t>Dokončovací práce - obklady</t>
  </si>
  <si>
    <t>781111011</t>
  </si>
  <si>
    <t>Příprava podkladu před provedením obkladu oprášení (ometení) stěny</t>
  </si>
  <si>
    <t>781121011</t>
  </si>
  <si>
    <t>Příprava podkladu před provedením obkladu nátěr penetrační na stěnu</t>
  </si>
  <si>
    <t>781131112</t>
  </si>
  <si>
    <t>Izolace stěny pod obklad izolace nátěrem nebo stěrkou ve dvou vrstvách</t>
  </si>
  <si>
    <t>781472319</t>
  </si>
  <si>
    <t>Montáž obkladů vnitřních keramických hladkých lepených cementovým flexibilním rychletuhnoucím lepidlem přes 22 do 25 ks/m2</t>
  </si>
  <si>
    <t>59761071</t>
  </si>
  <si>
    <t>obklad keramický hladký přes 22 do 25ks/m2</t>
  </si>
  <si>
    <t>781495211</t>
  </si>
  <si>
    <t>Čištění vnitřních ploch po provedení obkladu stěn chemickými prostředky</t>
  </si>
  <si>
    <t>998781203</t>
  </si>
  <si>
    <t>Přesun hmot procentní pro obklady keramické v objektech v přes 12 do 24 m</t>
  </si>
  <si>
    <t>783</t>
  </si>
  <si>
    <t>Dokončovací práce - nátěry</t>
  </si>
  <si>
    <t>783301313</t>
  </si>
  <si>
    <t>Příprava podkladu zámečnických konstrukcí před provedením nátěru odmaštění odmašťovačem ředidlovým</t>
  </si>
  <si>
    <t>783314201</t>
  </si>
  <si>
    <t>Základní antikorozní nátěr zámečnických konstrukcí jednonásobný syntetický standardní</t>
  </si>
  <si>
    <t>783317101</t>
  </si>
  <si>
    <t>Krycí nátěr (email) zámečnických konstrukcí jednonásobný syntetický standardní</t>
  </si>
  <si>
    <t>784</t>
  </si>
  <si>
    <t>Dokončovací práce - malby a tapety</t>
  </si>
  <si>
    <t>784111011</t>
  </si>
  <si>
    <t>Obroušení podkladu omítky v místnostech výšky do 3,80 m</t>
  </si>
  <si>
    <t>784171111</t>
  </si>
  <si>
    <t>Zakrytí nemalovaných ploch (materiál ve specifikaci) včetně pozdějšího odkrytí svislých ploch např. stěn, oken, dveří v místnostech výšky do 3,80</t>
  </si>
  <si>
    <t>58124844</t>
  </si>
  <si>
    <t>fólie pro malířské potřeby zakrývací tl 25µ 4x5m</t>
  </si>
  <si>
    <t>784181101</t>
  </si>
  <si>
    <t>Penetrace podkladu jednonásobná základní akrylátová v místnostech výšky do 3,80 m</t>
  </si>
  <si>
    <t>57</t>
  </si>
  <si>
    <t>784211101</t>
  </si>
  <si>
    <t>Malby z malířských směsí otěruvzdorných za mokra dvojnásobné, bílé za mokra otěruvzdorné výborně v místnostech výšky do 3,80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</si>
</sst>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26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5" fillId="0" borderId="14" xfId="0" applyNumberFormat="1" applyFont="1" applyBorder="1" applyAlignment="1" applyProtection="1">
      <alignment vertical="center"/>
    </xf>
    <xf numFmtId="4" fontId="25" fillId="0" borderId="0" xfId="0" applyNumberFormat="1" applyFont="1" applyBorder="1" applyAlignment="1" applyProtection="1">
      <alignment vertical="center"/>
    </xf>
    <xf numFmtId="166" fontId="25" fillId="0" borderId="0" xfId="0" applyNumberFormat="1" applyFont="1" applyBorder="1" applyAlignment="1" applyProtection="1">
      <alignment vertical="center"/>
    </xf>
    <xf numFmtId="4" fontId="25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5" fillId="0" borderId="19" xfId="0" applyNumberFormat="1" applyFont="1" applyBorder="1" applyAlignment="1" applyProtection="1">
      <alignment vertical="center"/>
    </xf>
    <xf numFmtId="4" fontId="25" fillId="0" borderId="20" xfId="0" applyNumberFormat="1" applyFont="1" applyBorder="1" applyAlignment="1" applyProtection="1">
      <alignment vertical="center"/>
    </xf>
    <xf numFmtId="166" fontId="25" fillId="0" borderId="20" xfId="0" applyNumberFormat="1" applyFont="1" applyBorder="1" applyAlignment="1" applyProtection="1">
      <alignment vertical="center"/>
    </xf>
    <xf numFmtId="4" fontId="25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7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8" fillId="0" borderId="12" xfId="0" applyNumberFormat="1" applyFont="1" applyBorder="1" applyAlignment="1" applyProtection="1"/>
    <xf numFmtId="166" fontId="28" fillId="0" borderId="13" xfId="0" applyNumberFormat="1" applyFont="1" applyBorder="1" applyAlignment="1" applyProtection="1"/>
    <xf numFmtId="4" fontId="29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0" fillId="2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0" fillId="0" borderId="20" xfId="0" applyNumberFormat="1" applyFont="1" applyBorder="1" applyAlignment="1" applyProtection="1">
      <alignment vertical="center"/>
    </xf>
    <xf numFmtId="166" fontId="20" fillId="0" borderId="21" xfId="0" applyNumberFormat="1" applyFont="1" applyBorder="1" applyAlignment="1" applyProtection="1">
      <alignment vertical="center"/>
    </xf>
    <xf numFmtId="0" fontId="30" fillId="0" borderId="22" xfId="0" applyFont="1" applyBorder="1" applyAlignment="1" applyProtection="1">
      <alignment horizontal="center" vertical="center"/>
    </xf>
    <xf numFmtId="49" fontId="30" fillId="0" borderId="22" xfId="0" applyNumberFormat="1" applyFont="1" applyBorder="1" applyAlignment="1" applyProtection="1">
      <alignment horizontal="left" vertical="center" wrapText="1"/>
    </xf>
    <xf numFmtId="0" fontId="30" fillId="0" borderId="22" xfId="0" applyFont="1" applyBorder="1" applyAlignment="1" applyProtection="1">
      <alignment horizontal="left" vertical="center" wrapText="1"/>
    </xf>
    <xf numFmtId="0" fontId="30" fillId="0" borderId="22" xfId="0" applyFont="1" applyBorder="1" applyAlignment="1" applyProtection="1">
      <alignment horizontal="center" vertical="center" wrapText="1"/>
    </xf>
    <xf numFmtId="167" fontId="30" fillId="0" borderId="22" xfId="0" applyNumberFormat="1" applyFont="1" applyBorder="1" applyAlignment="1" applyProtection="1">
      <alignment vertical="center"/>
    </xf>
    <xf numFmtId="4" fontId="30" fillId="2" borderId="22" xfId="0" applyNumberFormat="1" applyFont="1" applyFill="1" applyBorder="1" applyAlignment="1" applyProtection="1">
      <alignment vertical="center"/>
      <protection locked="0"/>
    </xf>
    <xf numFmtId="4" fontId="30" fillId="0" borderId="22" xfId="0" applyNumberFormat="1" applyFont="1" applyBorder="1" applyAlignment="1" applyProtection="1">
      <alignment vertical="center"/>
    </xf>
    <xf numFmtId="0" fontId="31" fillId="0" borderId="22" xfId="0" applyFont="1" applyBorder="1" applyAlignment="1" applyProtection="1">
      <alignment vertical="center"/>
    </xf>
    <xf numFmtId="0" fontId="31" fillId="0" borderId="3" xfId="0" applyFont="1" applyBorder="1" applyAlignment="1">
      <alignment vertical="center"/>
    </xf>
    <xf numFmtId="0" fontId="30" fillId="2" borderId="14" xfId="0" applyFont="1" applyFill="1" applyBorder="1" applyAlignment="1" applyProtection="1">
      <alignment horizontal="left" vertical="center"/>
      <protection locked="0"/>
    </xf>
    <xf numFmtId="0" fontId="30" fillId="0" borderId="0" xfId="0" applyFont="1" applyBorder="1" applyAlignment="1" applyProtection="1">
      <alignment horizontal="center" vertical="center"/>
    </xf>
    <xf numFmtId="167" fontId="19" fillId="2" borderId="22" xfId="0" applyNumberFormat="1" applyFont="1" applyFill="1" applyBorder="1" applyAlignment="1" applyProtection="1">
      <alignment vertical="center"/>
      <protection locked="0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4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5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8" xfId="0" applyFont="1" applyFill="1" applyBorder="1" applyAlignment="1" applyProtection="1">
      <alignment horizontal="left" vertical="center"/>
    </xf>
    <xf numFmtId="4" fontId="24" fillId="0" borderId="0" xfId="0" applyNumberFormat="1" applyFont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3" fillId="0" borderId="0" xfId="0" applyFont="1" applyAlignment="1" applyProtection="1">
      <alignment horizontal="left" vertical="center" wrapText="1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9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pans="1:74" s="1" customFormat="1" ht="36.950000000000003" customHeight="1">
      <c r="AR2" s="254"/>
      <c r="AS2" s="254"/>
      <c r="AT2" s="254"/>
      <c r="AU2" s="254"/>
      <c r="AV2" s="254"/>
      <c r="AW2" s="254"/>
      <c r="AX2" s="254"/>
      <c r="AY2" s="254"/>
      <c r="AZ2" s="254"/>
      <c r="BA2" s="254"/>
      <c r="BB2" s="254"/>
      <c r="BC2" s="254"/>
      <c r="BD2" s="254"/>
      <c r="BE2" s="254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s="1" customFormat="1" ht="24.95" customHeight="1">
      <c r="B4" s="18"/>
      <c r="C4" s="19"/>
      <c r="D4" s="20" t="s">
        <v>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10</v>
      </c>
      <c r="BE4" s="22" t="s">
        <v>11</v>
      </c>
      <c r="BS4" s="14" t="s">
        <v>12</v>
      </c>
    </row>
    <row r="5" spans="1:74" s="1" customFormat="1" ht="12" customHeight="1">
      <c r="B5" s="18"/>
      <c r="C5" s="19"/>
      <c r="D5" s="23" t="s">
        <v>13</v>
      </c>
      <c r="E5" s="19"/>
      <c r="F5" s="19"/>
      <c r="G5" s="19"/>
      <c r="H5" s="19"/>
      <c r="I5" s="19"/>
      <c r="J5" s="19"/>
      <c r="K5" s="217" t="s">
        <v>14</v>
      </c>
      <c r="L5" s="218"/>
      <c r="M5" s="218"/>
      <c r="N5" s="218"/>
      <c r="O5" s="218"/>
      <c r="P5" s="218"/>
      <c r="Q5" s="218"/>
      <c r="R5" s="218"/>
      <c r="S5" s="218"/>
      <c r="T5" s="218"/>
      <c r="U5" s="218"/>
      <c r="V5" s="218"/>
      <c r="W5" s="218"/>
      <c r="X5" s="218"/>
      <c r="Y5" s="218"/>
      <c r="Z5" s="218"/>
      <c r="AA5" s="218"/>
      <c r="AB5" s="218"/>
      <c r="AC5" s="218"/>
      <c r="AD5" s="218"/>
      <c r="AE5" s="218"/>
      <c r="AF5" s="218"/>
      <c r="AG5" s="218"/>
      <c r="AH5" s="218"/>
      <c r="AI5" s="218"/>
      <c r="AJ5" s="218"/>
      <c r="AK5" s="19"/>
      <c r="AL5" s="19"/>
      <c r="AM5" s="19"/>
      <c r="AN5" s="19"/>
      <c r="AO5" s="19"/>
      <c r="AP5" s="19"/>
      <c r="AQ5" s="19"/>
      <c r="AR5" s="17"/>
      <c r="BE5" s="214" t="s">
        <v>15</v>
      </c>
      <c r="BS5" s="14" t="s">
        <v>6</v>
      </c>
    </row>
    <row r="6" spans="1:74" s="1" customFormat="1" ht="36.950000000000003" customHeight="1">
      <c r="B6" s="18"/>
      <c r="C6" s="19"/>
      <c r="D6" s="25" t="s">
        <v>16</v>
      </c>
      <c r="E6" s="19"/>
      <c r="F6" s="19"/>
      <c r="G6" s="19"/>
      <c r="H6" s="19"/>
      <c r="I6" s="19"/>
      <c r="J6" s="19"/>
      <c r="K6" s="219" t="s">
        <v>17</v>
      </c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18"/>
      <c r="AH6" s="218"/>
      <c r="AI6" s="218"/>
      <c r="AJ6" s="218"/>
      <c r="AK6" s="19"/>
      <c r="AL6" s="19"/>
      <c r="AM6" s="19"/>
      <c r="AN6" s="19"/>
      <c r="AO6" s="19"/>
      <c r="AP6" s="19"/>
      <c r="AQ6" s="19"/>
      <c r="AR6" s="17"/>
      <c r="BE6" s="215"/>
      <c r="BS6" s="14" t="s">
        <v>6</v>
      </c>
    </row>
    <row r="7" spans="1:74" s="1" customFormat="1" ht="12" customHeight="1">
      <c r="B7" s="18"/>
      <c r="C7" s="19"/>
      <c r="D7" s="26" t="s">
        <v>18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6" t="s">
        <v>19</v>
      </c>
      <c r="AL7" s="19"/>
      <c r="AM7" s="19"/>
      <c r="AN7" s="24" t="s">
        <v>1</v>
      </c>
      <c r="AO7" s="19"/>
      <c r="AP7" s="19"/>
      <c r="AQ7" s="19"/>
      <c r="AR7" s="17"/>
      <c r="BE7" s="215"/>
      <c r="BS7" s="14" t="s">
        <v>6</v>
      </c>
    </row>
    <row r="8" spans="1:74" s="1" customFormat="1" ht="12" customHeight="1">
      <c r="B8" s="18"/>
      <c r="C8" s="19"/>
      <c r="D8" s="26" t="s">
        <v>20</v>
      </c>
      <c r="E8" s="19"/>
      <c r="F8" s="19"/>
      <c r="G8" s="19"/>
      <c r="H8" s="19"/>
      <c r="I8" s="19"/>
      <c r="J8" s="19"/>
      <c r="K8" s="24" t="s">
        <v>21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6" t="s">
        <v>22</v>
      </c>
      <c r="AL8" s="19"/>
      <c r="AM8" s="19"/>
      <c r="AN8" s="27" t="s">
        <v>23</v>
      </c>
      <c r="AO8" s="19"/>
      <c r="AP8" s="19"/>
      <c r="AQ8" s="19"/>
      <c r="AR8" s="17"/>
      <c r="BE8" s="215"/>
      <c r="BS8" s="14" t="s">
        <v>6</v>
      </c>
    </row>
    <row r="9" spans="1:74" s="1" customFormat="1" ht="14.45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15"/>
      <c r="BS9" s="14" t="s">
        <v>6</v>
      </c>
    </row>
    <row r="10" spans="1:74" s="1" customFormat="1" ht="12" customHeight="1">
      <c r="B10" s="18"/>
      <c r="C10" s="19"/>
      <c r="D10" s="26" t="s">
        <v>24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6" t="s">
        <v>25</v>
      </c>
      <c r="AL10" s="19"/>
      <c r="AM10" s="19"/>
      <c r="AN10" s="24" t="s">
        <v>1</v>
      </c>
      <c r="AO10" s="19"/>
      <c r="AP10" s="19"/>
      <c r="AQ10" s="19"/>
      <c r="AR10" s="17"/>
      <c r="BE10" s="215"/>
      <c r="BS10" s="14" t="s">
        <v>6</v>
      </c>
    </row>
    <row r="11" spans="1:74" s="1" customFormat="1" ht="18.399999999999999" customHeight="1">
      <c r="B11" s="18"/>
      <c r="C11" s="19"/>
      <c r="D11" s="19"/>
      <c r="E11" s="24" t="s">
        <v>26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6" t="s">
        <v>27</v>
      </c>
      <c r="AL11" s="19"/>
      <c r="AM11" s="19"/>
      <c r="AN11" s="24" t="s">
        <v>1</v>
      </c>
      <c r="AO11" s="19"/>
      <c r="AP11" s="19"/>
      <c r="AQ11" s="19"/>
      <c r="AR11" s="17"/>
      <c r="BE11" s="215"/>
      <c r="BS11" s="14" t="s">
        <v>6</v>
      </c>
    </row>
    <row r="12" spans="1:74" s="1" customFormat="1" ht="6.95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15"/>
      <c r="BS12" s="14" t="s">
        <v>6</v>
      </c>
    </row>
    <row r="13" spans="1:74" s="1" customFormat="1" ht="12" customHeight="1">
      <c r="B13" s="18"/>
      <c r="C13" s="19"/>
      <c r="D13" s="26" t="s">
        <v>28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6" t="s">
        <v>25</v>
      </c>
      <c r="AL13" s="19"/>
      <c r="AM13" s="19"/>
      <c r="AN13" s="28" t="s">
        <v>29</v>
      </c>
      <c r="AO13" s="19"/>
      <c r="AP13" s="19"/>
      <c r="AQ13" s="19"/>
      <c r="AR13" s="17"/>
      <c r="BE13" s="215"/>
      <c r="BS13" s="14" t="s">
        <v>6</v>
      </c>
    </row>
    <row r="14" spans="1:74" ht="12.75">
      <c r="B14" s="18"/>
      <c r="C14" s="19"/>
      <c r="D14" s="19"/>
      <c r="E14" s="220" t="s">
        <v>29</v>
      </c>
      <c r="F14" s="221"/>
      <c r="G14" s="221"/>
      <c r="H14" s="221"/>
      <c r="I14" s="221"/>
      <c r="J14" s="221"/>
      <c r="K14" s="221"/>
      <c r="L14" s="221"/>
      <c r="M14" s="221"/>
      <c r="N14" s="221"/>
      <c r="O14" s="221"/>
      <c r="P14" s="221"/>
      <c r="Q14" s="221"/>
      <c r="R14" s="221"/>
      <c r="S14" s="221"/>
      <c r="T14" s="221"/>
      <c r="U14" s="221"/>
      <c r="V14" s="221"/>
      <c r="W14" s="221"/>
      <c r="X14" s="221"/>
      <c r="Y14" s="221"/>
      <c r="Z14" s="221"/>
      <c r="AA14" s="221"/>
      <c r="AB14" s="221"/>
      <c r="AC14" s="221"/>
      <c r="AD14" s="221"/>
      <c r="AE14" s="221"/>
      <c r="AF14" s="221"/>
      <c r="AG14" s="221"/>
      <c r="AH14" s="221"/>
      <c r="AI14" s="221"/>
      <c r="AJ14" s="221"/>
      <c r="AK14" s="26" t="s">
        <v>27</v>
      </c>
      <c r="AL14" s="19"/>
      <c r="AM14" s="19"/>
      <c r="AN14" s="28" t="s">
        <v>29</v>
      </c>
      <c r="AO14" s="19"/>
      <c r="AP14" s="19"/>
      <c r="AQ14" s="19"/>
      <c r="AR14" s="17"/>
      <c r="BE14" s="215"/>
      <c r="BS14" s="14" t="s">
        <v>6</v>
      </c>
    </row>
    <row r="15" spans="1:74" s="1" customFormat="1" ht="6.95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15"/>
      <c r="BS15" s="14" t="s">
        <v>4</v>
      </c>
    </row>
    <row r="16" spans="1:74" s="1" customFormat="1" ht="12" customHeight="1">
      <c r="B16" s="18"/>
      <c r="C16" s="19"/>
      <c r="D16" s="26" t="s">
        <v>30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6" t="s">
        <v>25</v>
      </c>
      <c r="AL16" s="19"/>
      <c r="AM16" s="19"/>
      <c r="AN16" s="24" t="s">
        <v>1</v>
      </c>
      <c r="AO16" s="19"/>
      <c r="AP16" s="19"/>
      <c r="AQ16" s="19"/>
      <c r="AR16" s="17"/>
      <c r="BE16" s="215"/>
      <c r="BS16" s="14" t="s">
        <v>4</v>
      </c>
    </row>
    <row r="17" spans="1:71" s="1" customFormat="1" ht="18.399999999999999" customHeight="1">
      <c r="B17" s="18"/>
      <c r="C17" s="19"/>
      <c r="D17" s="19"/>
      <c r="E17" s="24" t="s">
        <v>26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6" t="s">
        <v>27</v>
      </c>
      <c r="AL17" s="19"/>
      <c r="AM17" s="19"/>
      <c r="AN17" s="24" t="s">
        <v>1</v>
      </c>
      <c r="AO17" s="19"/>
      <c r="AP17" s="19"/>
      <c r="AQ17" s="19"/>
      <c r="AR17" s="17"/>
      <c r="BE17" s="215"/>
      <c r="BS17" s="14" t="s">
        <v>31</v>
      </c>
    </row>
    <row r="18" spans="1:71" s="1" customFormat="1" ht="6.95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15"/>
      <c r="BS18" s="14" t="s">
        <v>6</v>
      </c>
    </row>
    <row r="19" spans="1:71" s="1" customFormat="1" ht="12" customHeight="1">
      <c r="B19" s="18"/>
      <c r="C19" s="19"/>
      <c r="D19" s="26" t="s">
        <v>32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6" t="s">
        <v>25</v>
      </c>
      <c r="AL19" s="19"/>
      <c r="AM19" s="19"/>
      <c r="AN19" s="24" t="s">
        <v>1</v>
      </c>
      <c r="AO19" s="19"/>
      <c r="AP19" s="19"/>
      <c r="AQ19" s="19"/>
      <c r="AR19" s="17"/>
      <c r="BE19" s="215"/>
      <c r="BS19" s="14" t="s">
        <v>6</v>
      </c>
    </row>
    <row r="20" spans="1:71" s="1" customFormat="1" ht="18.399999999999999" customHeight="1">
      <c r="B20" s="18"/>
      <c r="C20" s="19"/>
      <c r="D20" s="19"/>
      <c r="E20" s="24" t="s">
        <v>26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6" t="s">
        <v>27</v>
      </c>
      <c r="AL20" s="19"/>
      <c r="AM20" s="19"/>
      <c r="AN20" s="24" t="s">
        <v>1</v>
      </c>
      <c r="AO20" s="19"/>
      <c r="AP20" s="19"/>
      <c r="AQ20" s="19"/>
      <c r="AR20" s="17"/>
      <c r="BE20" s="215"/>
      <c r="BS20" s="14" t="s">
        <v>4</v>
      </c>
    </row>
    <row r="21" spans="1:71" s="1" customFormat="1" ht="6.95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15"/>
    </row>
    <row r="22" spans="1:71" s="1" customFormat="1" ht="12" customHeight="1">
      <c r="B22" s="18"/>
      <c r="C22" s="19"/>
      <c r="D22" s="26" t="s">
        <v>33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15"/>
    </row>
    <row r="23" spans="1:71" s="1" customFormat="1" ht="16.5" customHeight="1">
      <c r="B23" s="18"/>
      <c r="C23" s="19"/>
      <c r="D23" s="19"/>
      <c r="E23" s="222" t="s">
        <v>1</v>
      </c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19"/>
      <c r="AP23" s="19"/>
      <c r="AQ23" s="19"/>
      <c r="AR23" s="17"/>
      <c r="BE23" s="215"/>
    </row>
    <row r="24" spans="1:71" s="1" customFormat="1" ht="6.95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15"/>
    </row>
    <row r="25" spans="1:71" s="1" customFormat="1" ht="6.95" customHeight="1">
      <c r="B25" s="18"/>
      <c r="C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19"/>
      <c r="AQ25" s="19"/>
      <c r="AR25" s="17"/>
      <c r="BE25" s="215"/>
    </row>
    <row r="26" spans="1:71" s="2" customFormat="1" ht="25.9" customHeight="1">
      <c r="A26" s="31"/>
      <c r="B26" s="32"/>
      <c r="C26" s="33"/>
      <c r="D26" s="34" t="s">
        <v>34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23">
        <f>ROUND(AG94,2)</f>
        <v>0</v>
      </c>
      <c r="AL26" s="224"/>
      <c r="AM26" s="224"/>
      <c r="AN26" s="224"/>
      <c r="AO26" s="224"/>
      <c r="AP26" s="33"/>
      <c r="AQ26" s="33"/>
      <c r="AR26" s="36"/>
      <c r="BE26" s="215"/>
    </row>
    <row r="27" spans="1:71" s="2" customFormat="1" ht="6.95" customHeight="1">
      <c r="A27" s="31"/>
      <c r="B27" s="32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6"/>
      <c r="BE27" s="215"/>
    </row>
    <row r="28" spans="1:71" s="2" customFormat="1" ht="12.75">
      <c r="A28" s="31"/>
      <c r="B28" s="32"/>
      <c r="C28" s="33"/>
      <c r="D28" s="33"/>
      <c r="E28" s="33"/>
      <c r="F28" s="33"/>
      <c r="G28" s="33"/>
      <c r="H28" s="33"/>
      <c r="I28" s="33"/>
      <c r="J28" s="33"/>
      <c r="K28" s="33"/>
      <c r="L28" s="225" t="s">
        <v>35</v>
      </c>
      <c r="M28" s="225"/>
      <c r="N28" s="225"/>
      <c r="O28" s="225"/>
      <c r="P28" s="225"/>
      <c r="Q28" s="33"/>
      <c r="R28" s="33"/>
      <c r="S28" s="33"/>
      <c r="T28" s="33"/>
      <c r="U28" s="33"/>
      <c r="V28" s="33"/>
      <c r="W28" s="225" t="s">
        <v>36</v>
      </c>
      <c r="X28" s="225"/>
      <c r="Y28" s="225"/>
      <c r="Z28" s="225"/>
      <c r="AA28" s="225"/>
      <c r="AB28" s="225"/>
      <c r="AC28" s="225"/>
      <c r="AD28" s="225"/>
      <c r="AE28" s="225"/>
      <c r="AF28" s="33"/>
      <c r="AG28" s="33"/>
      <c r="AH28" s="33"/>
      <c r="AI28" s="33"/>
      <c r="AJ28" s="33"/>
      <c r="AK28" s="225" t="s">
        <v>37</v>
      </c>
      <c r="AL28" s="225"/>
      <c r="AM28" s="225"/>
      <c r="AN28" s="225"/>
      <c r="AO28" s="225"/>
      <c r="AP28" s="33"/>
      <c r="AQ28" s="33"/>
      <c r="AR28" s="36"/>
      <c r="BE28" s="215"/>
    </row>
    <row r="29" spans="1:71" s="3" customFormat="1" ht="14.45" customHeight="1">
      <c r="B29" s="37"/>
      <c r="C29" s="38"/>
      <c r="D29" s="26" t="s">
        <v>38</v>
      </c>
      <c r="E29" s="38"/>
      <c r="F29" s="26" t="s">
        <v>39</v>
      </c>
      <c r="G29" s="38"/>
      <c r="H29" s="38"/>
      <c r="I29" s="38"/>
      <c r="J29" s="38"/>
      <c r="K29" s="38"/>
      <c r="L29" s="228">
        <v>0.21</v>
      </c>
      <c r="M29" s="227"/>
      <c r="N29" s="227"/>
      <c r="O29" s="227"/>
      <c r="P29" s="227"/>
      <c r="Q29" s="38"/>
      <c r="R29" s="38"/>
      <c r="S29" s="38"/>
      <c r="T29" s="38"/>
      <c r="U29" s="38"/>
      <c r="V29" s="38"/>
      <c r="W29" s="226">
        <f>ROUND(AZ94, 2)</f>
        <v>0</v>
      </c>
      <c r="X29" s="227"/>
      <c r="Y29" s="227"/>
      <c r="Z29" s="227"/>
      <c r="AA29" s="227"/>
      <c r="AB29" s="227"/>
      <c r="AC29" s="227"/>
      <c r="AD29" s="227"/>
      <c r="AE29" s="227"/>
      <c r="AF29" s="38"/>
      <c r="AG29" s="38"/>
      <c r="AH29" s="38"/>
      <c r="AI29" s="38"/>
      <c r="AJ29" s="38"/>
      <c r="AK29" s="226">
        <f>ROUND(AV94, 2)</f>
        <v>0</v>
      </c>
      <c r="AL29" s="227"/>
      <c r="AM29" s="227"/>
      <c r="AN29" s="227"/>
      <c r="AO29" s="227"/>
      <c r="AP29" s="38"/>
      <c r="AQ29" s="38"/>
      <c r="AR29" s="39"/>
      <c r="BE29" s="216"/>
    </row>
    <row r="30" spans="1:71" s="3" customFormat="1" ht="14.45" customHeight="1">
      <c r="B30" s="37"/>
      <c r="C30" s="38"/>
      <c r="D30" s="38"/>
      <c r="E30" s="38"/>
      <c r="F30" s="26" t="s">
        <v>40</v>
      </c>
      <c r="G30" s="38"/>
      <c r="H30" s="38"/>
      <c r="I30" s="38"/>
      <c r="J30" s="38"/>
      <c r="K30" s="38"/>
      <c r="L30" s="228">
        <v>0.12</v>
      </c>
      <c r="M30" s="227"/>
      <c r="N30" s="227"/>
      <c r="O30" s="227"/>
      <c r="P30" s="227"/>
      <c r="Q30" s="38"/>
      <c r="R30" s="38"/>
      <c r="S30" s="38"/>
      <c r="T30" s="38"/>
      <c r="U30" s="38"/>
      <c r="V30" s="38"/>
      <c r="W30" s="226">
        <f>ROUND(BA94, 2)</f>
        <v>0</v>
      </c>
      <c r="X30" s="227"/>
      <c r="Y30" s="227"/>
      <c r="Z30" s="227"/>
      <c r="AA30" s="227"/>
      <c r="AB30" s="227"/>
      <c r="AC30" s="227"/>
      <c r="AD30" s="227"/>
      <c r="AE30" s="227"/>
      <c r="AF30" s="38"/>
      <c r="AG30" s="38"/>
      <c r="AH30" s="38"/>
      <c r="AI30" s="38"/>
      <c r="AJ30" s="38"/>
      <c r="AK30" s="226">
        <f>ROUND(AW94, 2)</f>
        <v>0</v>
      </c>
      <c r="AL30" s="227"/>
      <c r="AM30" s="227"/>
      <c r="AN30" s="227"/>
      <c r="AO30" s="227"/>
      <c r="AP30" s="38"/>
      <c r="AQ30" s="38"/>
      <c r="AR30" s="39"/>
      <c r="BE30" s="216"/>
    </row>
    <row r="31" spans="1:71" s="3" customFormat="1" ht="14.45" hidden="1" customHeight="1">
      <c r="B31" s="37"/>
      <c r="C31" s="38"/>
      <c r="D31" s="38"/>
      <c r="E31" s="38"/>
      <c r="F31" s="26" t="s">
        <v>41</v>
      </c>
      <c r="G31" s="38"/>
      <c r="H31" s="38"/>
      <c r="I31" s="38"/>
      <c r="J31" s="38"/>
      <c r="K31" s="38"/>
      <c r="L31" s="228">
        <v>0.21</v>
      </c>
      <c r="M31" s="227"/>
      <c r="N31" s="227"/>
      <c r="O31" s="227"/>
      <c r="P31" s="227"/>
      <c r="Q31" s="38"/>
      <c r="R31" s="38"/>
      <c r="S31" s="38"/>
      <c r="T31" s="38"/>
      <c r="U31" s="38"/>
      <c r="V31" s="38"/>
      <c r="W31" s="226">
        <f>ROUND(BB94, 2)</f>
        <v>0</v>
      </c>
      <c r="X31" s="227"/>
      <c r="Y31" s="227"/>
      <c r="Z31" s="227"/>
      <c r="AA31" s="227"/>
      <c r="AB31" s="227"/>
      <c r="AC31" s="227"/>
      <c r="AD31" s="227"/>
      <c r="AE31" s="227"/>
      <c r="AF31" s="38"/>
      <c r="AG31" s="38"/>
      <c r="AH31" s="38"/>
      <c r="AI31" s="38"/>
      <c r="AJ31" s="38"/>
      <c r="AK31" s="226">
        <v>0</v>
      </c>
      <c r="AL31" s="227"/>
      <c r="AM31" s="227"/>
      <c r="AN31" s="227"/>
      <c r="AO31" s="227"/>
      <c r="AP31" s="38"/>
      <c r="AQ31" s="38"/>
      <c r="AR31" s="39"/>
      <c r="BE31" s="216"/>
    </row>
    <row r="32" spans="1:71" s="3" customFormat="1" ht="14.45" hidden="1" customHeight="1">
      <c r="B32" s="37"/>
      <c r="C32" s="38"/>
      <c r="D32" s="38"/>
      <c r="E32" s="38"/>
      <c r="F32" s="26" t="s">
        <v>42</v>
      </c>
      <c r="G32" s="38"/>
      <c r="H32" s="38"/>
      <c r="I32" s="38"/>
      <c r="J32" s="38"/>
      <c r="K32" s="38"/>
      <c r="L32" s="228">
        <v>0.12</v>
      </c>
      <c r="M32" s="227"/>
      <c r="N32" s="227"/>
      <c r="O32" s="227"/>
      <c r="P32" s="227"/>
      <c r="Q32" s="38"/>
      <c r="R32" s="38"/>
      <c r="S32" s="38"/>
      <c r="T32" s="38"/>
      <c r="U32" s="38"/>
      <c r="V32" s="38"/>
      <c r="W32" s="226">
        <f>ROUND(BC94, 2)</f>
        <v>0</v>
      </c>
      <c r="X32" s="227"/>
      <c r="Y32" s="227"/>
      <c r="Z32" s="227"/>
      <c r="AA32" s="227"/>
      <c r="AB32" s="227"/>
      <c r="AC32" s="227"/>
      <c r="AD32" s="227"/>
      <c r="AE32" s="227"/>
      <c r="AF32" s="38"/>
      <c r="AG32" s="38"/>
      <c r="AH32" s="38"/>
      <c r="AI32" s="38"/>
      <c r="AJ32" s="38"/>
      <c r="AK32" s="226">
        <v>0</v>
      </c>
      <c r="AL32" s="227"/>
      <c r="AM32" s="227"/>
      <c r="AN32" s="227"/>
      <c r="AO32" s="227"/>
      <c r="AP32" s="38"/>
      <c r="AQ32" s="38"/>
      <c r="AR32" s="39"/>
      <c r="BE32" s="216"/>
    </row>
    <row r="33" spans="1:57" s="3" customFormat="1" ht="14.45" hidden="1" customHeight="1">
      <c r="B33" s="37"/>
      <c r="C33" s="38"/>
      <c r="D33" s="38"/>
      <c r="E33" s="38"/>
      <c r="F33" s="26" t="s">
        <v>43</v>
      </c>
      <c r="G33" s="38"/>
      <c r="H33" s="38"/>
      <c r="I33" s="38"/>
      <c r="J33" s="38"/>
      <c r="K33" s="38"/>
      <c r="L33" s="228">
        <v>0</v>
      </c>
      <c r="M33" s="227"/>
      <c r="N33" s="227"/>
      <c r="O33" s="227"/>
      <c r="P33" s="227"/>
      <c r="Q33" s="38"/>
      <c r="R33" s="38"/>
      <c r="S33" s="38"/>
      <c r="T33" s="38"/>
      <c r="U33" s="38"/>
      <c r="V33" s="38"/>
      <c r="W33" s="226">
        <f>ROUND(BD94, 2)</f>
        <v>0</v>
      </c>
      <c r="X33" s="227"/>
      <c r="Y33" s="227"/>
      <c r="Z33" s="227"/>
      <c r="AA33" s="227"/>
      <c r="AB33" s="227"/>
      <c r="AC33" s="227"/>
      <c r="AD33" s="227"/>
      <c r="AE33" s="227"/>
      <c r="AF33" s="38"/>
      <c r="AG33" s="38"/>
      <c r="AH33" s="38"/>
      <c r="AI33" s="38"/>
      <c r="AJ33" s="38"/>
      <c r="AK33" s="226">
        <v>0</v>
      </c>
      <c r="AL33" s="227"/>
      <c r="AM33" s="227"/>
      <c r="AN33" s="227"/>
      <c r="AO33" s="227"/>
      <c r="AP33" s="38"/>
      <c r="AQ33" s="38"/>
      <c r="AR33" s="39"/>
      <c r="BE33" s="216"/>
    </row>
    <row r="34" spans="1:57" s="2" customFormat="1" ht="6.95" customHeight="1">
      <c r="A34" s="31"/>
      <c r="B34" s="32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6"/>
      <c r="BE34" s="215"/>
    </row>
    <row r="35" spans="1:57" s="2" customFormat="1" ht="25.9" customHeight="1">
      <c r="A35" s="31"/>
      <c r="B35" s="32"/>
      <c r="C35" s="40"/>
      <c r="D35" s="41" t="s">
        <v>44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3" t="s">
        <v>45</v>
      </c>
      <c r="U35" s="42"/>
      <c r="V35" s="42"/>
      <c r="W35" s="42"/>
      <c r="X35" s="229" t="s">
        <v>46</v>
      </c>
      <c r="Y35" s="230"/>
      <c r="Z35" s="230"/>
      <c r="AA35" s="230"/>
      <c r="AB35" s="230"/>
      <c r="AC35" s="42"/>
      <c r="AD35" s="42"/>
      <c r="AE35" s="42"/>
      <c r="AF35" s="42"/>
      <c r="AG35" s="42"/>
      <c r="AH35" s="42"/>
      <c r="AI35" s="42"/>
      <c r="AJ35" s="42"/>
      <c r="AK35" s="231">
        <f>SUM(AK26:AK33)</f>
        <v>0</v>
      </c>
      <c r="AL35" s="230"/>
      <c r="AM35" s="230"/>
      <c r="AN35" s="230"/>
      <c r="AO35" s="232"/>
      <c r="AP35" s="40"/>
      <c r="AQ35" s="40"/>
      <c r="AR35" s="36"/>
      <c r="BE35" s="31"/>
    </row>
    <row r="36" spans="1:57" s="2" customFormat="1" ht="6.95" customHeight="1">
      <c r="A36" s="31"/>
      <c r="B36" s="32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6"/>
      <c r="BE36" s="31"/>
    </row>
    <row r="37" spans="1:57" s="2" customFormat="1" ht="14.45" customHeight="1">
      <c r="A37" s="31"/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6"/>
      <c r="BE37" s="31"/>
    </row>
    <row r="38" spans="1:57" s="1" customFormat="1" ht="14.45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pans="1:57" s="1" customFormat="1" ht="14.45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pans="1:57" s="1" customFormat="1" ht="14.45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pans="1:57" s="1" customFormat="1" ht="14.45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pans="1:57" s="1" customFormat="1" ht="14.45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pans="1:57" s="1" customFormat="1" ht="14.45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pans="1:57" s="1" customFormat="1" ht="14.45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pans="1:57" s="1" customFormat="1" ht="14.45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pans="1:57" s="1" customFormat="1" ht="14.45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pans="1:57" s="1" customFormat="1" ht="14.45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pans="1:57" s="1" customFormat="1" ht="14.45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pans="1:57" s="2" customFormat="1" ht="14.45" customHeight="1">
      <c r="B49" s="44"/>
      <c r="C49" s="45"/>
      <c r="D49" s="46" t="s">
        <v>47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6" t="s">
        <v>48</v>
      </c>
      <c r="AI49" s="47"/>
      <c r="AJ49" s="47"/>
      <c r="AK49" s="47"/>
      <c r="AL49" s="47"/>
      <c r="AM49" s="47"/>
      <c r="AN49" s="47"/>
      <c r="AO49" s="47"/>
      <c r="AP49" s="45"/>
      <c r="AQ49" s="45"/>
      <c r="AR49" s="48"/>
    </row>
    <row r="50" spans="1:57" ht="11.25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 spans="1:57" ht="11.25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 spans="1:57" ht="11.25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 spans="1:57" ht="11.25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 spans="1:57" ht="11.25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 spans="1:57" ht="11.2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 spans="1:57" ht="11.25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 spans="1:57" ht="11.25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 spans="1:57" ht="11.25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 spans="1:57" ht="11.25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pans="1:57" s="2" customFormat="1" ht="12.75">
      <c r="A60" s="31"/>
      <c r="B60" s="32"/>
      <c r="C60" s="33"/>
      <c r="D60" s="49" t="s">
        <v>49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49" t="s">
        <v>50</v>
      </c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49" t="s">
        <v>49</v>
      </c>
      <c r="AI60" s="35"/>
      <c r="AJ60" s="35"/>
      <c r="AK60" s="35"/>
      <c r="AL60" s="35"/>
      <c r="AM60" s="49" t="s">
        <v>50</v>
      </c>
      <c r="AN60" s="35"/>
      <c r="AO60" s="35"/>
      <c r="AP60" s="33"/>
      <c r="AQ60" s="33"/>
      <c r="AR60" s="36"/>
      <c r="BE60" s="31"/>
    </row>
    <row r="61" spans="1:57" ht="11.25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 spans="1:57" ht="11.25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 spans="1:57" ht="11.25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pans="1:57" s="2" customFormat="1" ht="12.75">
      <c r="A64" s="31"/>
      <c r="B64" s="32"/>
      <c r="C64" s="33"/>
      <c r="D64" s="46" t="s">
        <v>51</v>
      </c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46" t="s">
        <v>52</v>
      </c>
      <c r="AI64" s="50"/>
      <c r="AJ64" s="50"/>
      <c r="AK64" s="50"/>
      <c r="AL64" s="50"/>
      <c r="AM64" s="50"/>
      <c r="AN64" s="50"/>
      <c r="AO64" s="50"/>
      <c r="AP64" s="33"/>
      <c r="AQ64" s="33"/>
      <c r="AR64" s="36"/>
      <c r="BE64" s="31"/>
    </row>
    <row r="65" spans="1:57" ht="11.2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 spans="1:57" ht="11.25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 spans="1:57" ht="11.25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 spans="1:57" ht="11.25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 spans="1:57" ht="11.25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 spans="1:57" ht="11.25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 spans="1:57" ht="11.25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 spans="1:57" ht="11.25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 spans="1:57" ht="11.25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 spans="1:57" ht="11.25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pans="1:57" s="2" customFormat="1" ht="12.75">
      <c r="A75" s="31"/>
      <c r="B75" s="32"/>
      <c r="C75" s="33"/>
      <c r="D75" s="49" t="s">
        <v>49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49" t="s">
        <v>50</v>
      </c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49" t="s">
        <v>49</v>
      </c>
      <c r="AI75" s="35"/>
      <c r="AJ75" s="35"/>
      <c r="AK75" s="35"/>
      <c r="AL75" s="35"/>
      <c r="AM75" s="49" t="s">
        <v>50</v>
      </c>
      <c r="AN75" s="35"/>
      <c r="AO75" s="35"/>
      <c r="AP75" s="33"/>
      <c r="AQ75" s="33"/>
      <c r="AR75" s="36"/>
      <c r="BE75" s="31"/>
    </row>
    <row r="76" spans="1:57" s="2" customFormat="1" ht="11.25">
      <c r="A76" s="31"/>
      <c r="B76" s="32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6"/>
      <c r="BE76" s="31"/>
    </row>
    <row r="77" spans="1:57" s="2" customFormat="1" ht="6.95" customHeight="1">
      <c r="A77" s="31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36"/>
      <c r="BE77" s="31"/>
    </row>
    <row r="81" spans="1:91" s="2" customFormat="1" ht="6.95" customHeight="1">
      <c r="A81" s="31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36"/>
      <c r="BE81" s="31"/>
    </row>
    <row r="82" spans="1:91" s="2" customFormat="1" ht="24.95" customHeight="1">
      <c r="A82" s="31"/>
      <c r="B82" s="32"/>
      <c r="C82" s="20" t="s">
        <v>53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6"/>
      <c r="BE82" s="31"/>
    </row>
    <row r="83" spans="1:91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6"/>
      <c r="BE83" s="31"/>
    </row>
    <row r="84" spans="1:91" s="4" customFormat="1" ht="12" customHeight="1">
      <c r="B84" s="55"/>
      <c r="C84" s="26" t="s">
        <v>13</v>
      </c>
      <c r="D84" s="56"/>
      <c r="E84" s="56"/>
      <c r="F84" s="56"/>
      <c r="G84" s="56"/>
      <c r="H84" s="56"/>
      <c r="I84" s="56"/>
      <c r="J84" s="56"/>
      <c r="K84" s="56"/>
      <c r="L84" s="56" t="str">
        <f>K5</f>
        <v>2025_5</v>
      </c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56"/>
      <c r="AO84" s="56"/>
      <c r="AP84" s="56"/>
      <c r="AQ84" s="56"/>
      <c r="AR84" s="57"/>
    </row>
    <row r="85" spans="1:91" s="5" customFormat="1" ht="36.950000000000003" customHeight="1">
      <c r="B85" s="58"/>
      <c r="C85" s="59" t="s">
        <v>16</v>
      </c>
      <c r="D85" s="60"/>
      <c r="E85" s="60"/>
      <c r="F85" s="60"/>
      <c r="G85" s="60"/>
      <c r="H85" s="60"/>
      <c r="I85" s="60"/>
      <c r="J85" s="60"/>
      <c r="K85" s="60"/>
      <c r="L85" s="233" t="str">
        <f>K6</f>
        <v>porodní pokoj</v>
      </c>
      <c r="M85" s="234"/>
      <c r="N85" s="234"/>
      <c r="O85" s="234"/>
      <c r="P85" s="234"/>
      <c r="Q85" s="234"/>
      <c r="R85" s="234"/>
      <c r="S85" s="234"/>
      <c r="T85" s="234"/>
      <c r="U85" s="234"/>
      <c r="V85" s="234"/>
      <c r="W85" s="234"/>
      <c r="X85" s="234"/>
      <c r="Y85" s="234"/>
      <c r="Z85" s="234"/>
      <c r="AA85" s="234"/>
      <c r="AB85" s="234"/>
      <c r="AC85" s="234"/>
      <c r="AD85" s="234"/>
      <c r="AE85" s="234"/>
      <c r="AF85" s="234"/>
      <c r="AG85" s="234"/>
      <c r="AH85" s="234"/>
      <c r="AI85" s="234"/>
      <c r="AJ85" s="234"/>
      <c r="AK85" s="60"/>
      <c r="AL85" s="60"/>
      <c r="AM85" s="60"/>
      <c r="AN85" s="60"/>
      <c r="AO85" s="60"/>
      <c r="AP85" s="60"/>
      <c r="AQ85" s="60"/>
      <c r="AR85" s="61"/>
    </row>
    <row r="86" spans="1:91" s="2" customFormat="1" ht="6.95" customHeight="1">
      <c r="A86" s="31"/>
      <c r="B86" s="32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6"/>
      <c r="BE86" s="31"/>
    </row>
    <row r="87" spans="1:91" s="2" customFormat="1" ht="12" customHeight="1">
      <c r="A87" s="31"/>
      <c r="B87" s="32"/>
      <c r="C87" s="26" t="s">
        <v>20</v>
      </c>
      <c r="D87" s="33"/>
      <c r="E87" s="33"/>
      <c r="F87" s="33"/>
      <c r="G87" s="33"/>
      <c r="H87" s="33"/>
      <c r="I87" s="33"/>
      <c r="J87" s="33"/>
      <c r="K87" s="33"/>
      <c r="L87" s="62" t="str">
        <f>IF(K8="","",K8)</f>
        <v>KZ Most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6" t="s">
        <v>22</v>
      </c>
      <c r="AJ87" s="33"/>
      <c r="AK87" s="33"/>
      <c r="AL87" s="33"/>
      <c r="AM87" s="235" t="str">
        <f>IF(AN8= "","",AN8)</f>
        <v>13. 5. 2025</v>
      </c>
      <c r="AN87" s="235"/>
      <c r="AO87" s="33"/>
      <c r="AP87" s="33"/>
      <c r="AQ87" s="33"/>
      <c r="AR87" s="36"/>
      <c r="BE87" s="31"/>
    </row>
    <row r="88" spans="1:91" s="2" customFormat="1" ht="6.95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6"/>
      <c r="BE88" s="31"/>
    </row>
    <row r="89" spans="1:91" s="2" customFormat="1" ht="15.2" customHeight="1">
      <c r="A89" s="31"/>
      <c r="B89" s="32"/>
      <c r="C89" s="26" t="s">
        <v>24</v>
      </c>
      <c r="D89" s="33"/>
      <c r="E89" s="33"/>
      <c r="F89" s="33"/>
      <c r="G89" s="33"/>
      <c r="H89" s="33"/>
      <c r="I89" s="33"/>
      <c r="J89" s="33"/>
      <c r="K89" s="33"/>
      <c r="L89" s="56" t="str">
        <f>IF(E11= "","",E11)</f>
        <v xml:space="preserve"> 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6" t="s">
        <v>30</v>
      </c>
      <c r="AJ89" s="33"/>
      <c r="AK89" s="33"/>
      <c r="AL89" s="33"/>
      <c r="AM89" s="236" t="str">
        <f>IF(E17="","",E17)</f>
        <v xml:space="preserve"> </v>
      </c>
      <c r="AN89" s="237"/>
      <c r="AO89" s="237"/>
      <c r="AP89" s="237"/>
      <c r="AQ89" s="33"/>
      <c r="AR89" s="36"/>
      <c r="AS89" s="238" t="s">
        <v>54</v>
      </c>
      <c r="AT89" s="239"/>
      <c r="AU89" s="64"/>
      <c r="AV89" s="64"/>
      <c r="AW89" s="64"/>
      <c r="AX89" s="64"/>
      <c r="AY89" s="64"/>
      <c r="AZ89" s="64"/>
      <c r="BA89" s="64"/>
      <c r="BB89" s="64"/>
      <c r="BC89" s="64"/>
      <c r="BD89" s="65"/>
      <c r="BE89" s="31"/>
    </row>
    <row r="90" spans="1:91" s="2" customFormat="1" ht="15.2" customHeight="1">
      <c r="A90" s="31"/>
      <c r="B90" s="32"/>
      <c r="C90" s="26" t="s">
        <v>28</v>
      </c>
      <c r="D90" s="33"/>
      <c r="E90" s="33"/>
      <c r="F90" s="33"/>
      <c r="G90" s="33"/>
      <c r="H90" s="33"/>
      <c r="I90" s="33"/>
      <c r="J90" s="33"/>
      <c r="K90" s="33"/>
      <c r="L90" s="56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6" t="s">
        <v>32</v>
      </c>
      <c r="AJ90" s="33"/>
      <c r="AK90" s="33"/>
      <c r="AL90" s="33"/>
      <c r="AM90" s="236" t="str">
        <f>IF(E20="","",E20)</f>
        <v xml:space="preserve"> </v>
      </c>
      <c r="AN90" s="237"/>
      <c r="AO90" s="237"/>
      <c r="AP90" s="237"/>
      <c r="AQ90" s="33"/>
      <c r="AR90" s="36"/>
      <c r="AS90" s="240"/>
      <c r="AT90" s="241"/>
      <c r="AU90" s="66"/>
      <c r="AV90" s="66"/>
      <c r="AW90" s="66"/>
      <c r="AX90" s="66"/>
      <c r="AY90" s="66"/>
      <c r="AZ90" s="66"/>
      <c r="BA90" s="66"/>
      <c r="BB90" s="66"/>
      <c r="BC90" s="66"/>
      <c r="BD90" s="67"/>
      <c r="BE90" s="31"/>
    </row>
    <row r="91" spans="1:91" s="2" customFormat="1" ht="10.9" customHeight="1">
      <c r="A91" s="31"/>
      <c r="B91" s="32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6"/>
      <c r="AS91" s="242"/>
      <c r="AT91" s="243"/>
      <c r="AU91" s="68"/>
      <c r="AV91" s="68"/>
      <c r="AW91" s="68"/>
      <c r="AX91" s="68"/>
      <c r="AY91" s="68"/>
      <c r="AZ91" s="68"/>
      <c r="BA91" s="68"/>
      <c r="BB91" s="68"/>
      <c r="BC91" s="68"/>
      <c r="BD91" s="69"/>
      <c r="BE91" s="31"/>
    </row>
    <row r="92" spans="1:91" s="2" customFormat="1" ht="29.25" customHeight="1">
      <c r="A92" s="31"/>
      <c r="B92" s="32"/>
      <c r="C92" s="244" t="s">
        <v>55</v>
      </c>
      <c r="D92" s="245"/>
      <c r="E92" s="245"/>
      <c r="F92" s="245"/>
      <c r="G92" s="245"/>
      <c r="H92" s="70"/>
      <c r="I92" s="246" t="s">
        <v>56</v>
      </c>
      <c r="J92" s="245"/>
      <c r="K92" s="245"/>
      <c r="L92" s="245"/>
      <c r="M92" s="245"/>
      <c r="N92" s="245"/>
      <c r="O92" s="245"/>
      <c r="P92" s="245"/>
      <c r="Q92" s="245"/>
      <c r="R92" s="245"/>
      <c r="S92" s="245"/>
      <c r="T92" s="245"/>
      <c r="U92" s="245"/>
      <c r="V92" s="245"/>
      <c r="W92" s="245"/>
      <c r="X92" s="245"/>
      <c r="Y92" s="245"/>
      <c r="Z92" s="245"/>
      <c r="AA92" s="245"/>
      <c r="AB92" s="245"/>
      <c r="AC92" s="245"/>
      <c r="AD92" s="245"/>
      <c r="AE92" s="245"/>
      <c r="AF92" s="245"/>
      <c r="AG92" s="247" t="s">
        <v>57</v>
      </c>
      <c r="AH92" s="245"/>
      <c r="AI92" s="245"/>
      <c r="AJ92" s="245"/>
      <c r="AK92" s="245"/>
      <c r="AL92" s="245"/>
      <c r="AM92" s="245"/>
      <c r="AN92" s="246" t="s">
        <v>58</v>
      </c>
      <c r="AO92" s="245"/>
      <c r="AP92" s="248"/>
      <c r="AQ92" s="71" t="s">
        <v>59</v>
      </c>
      <c r="AR92" s="36"/>
      <c r="AS92" s="72" t="s">
        <v>60</v>
      </c>
      <c r="AT92" s="73" t="s">
        <v>61</v>
      </c>
      <c r="AU92" s="73" t="s">
        <v>62</v>
      </c>
      <c r="AV92" s="73" t="s">
        <v>63</v>
      </c>
      <c r="AW92" s="73" t="s">
        <v>64</v>
      </c>
      <c r="AX92" s="73" t="s">
        <v>65</v>
      </c>
      <c r="AY92" s="73" t="s">
        <v>66</v>
      </c>
      <c r="AZ92" s="73" t="s">
        <v>67</v>
      </c>
      <c r="BA92" s="73" t="s">
        <v>68</v>
      </c>
      <c r="BB92" s="73" t="s">
        <v>69</v>
      </c>
      <c r="BC92" s="73" t="s">
        <v>70</v>
      </c>
      <c r="BD92" s="74" t="s">
        <v>71</v>
      </c>
      <c r="BE92" s="31"/>
    </row>
    <row r="93" spans="1:91" s="2" customFormat="1" ht="10.9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6"/>
      <c r="AS93" s="75"/>
      <c r="AT93" s="76"/>
      <c r="AU93" s="76"/>
      <c r="AV93" s="76"/>
      <c r="AW93" s="76"/>
      <c r="AX93" s="76"/>
      <c r="AY93" s="76"/>
      <c r="AZ93" s="76"/>
      <c r="BA93" s="76"/>
      <c r="BB93" s="76"/>
      <c r="BC93" s="76"/>
      <c r="BD93" s="77"/>
      <c r="BE93" s="31"/>
    </row>
    <row r="94" spans="1:91" s="6" customFormat="1" ht="32.450000000000003" customHeight="1">
      <c r="B94" s="78"/>
      <c r="C94" s="79" t="s">
        <v>72</v>
      </c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252">
        <f>ROUND(SUM(AG95:AG97),2)</f>
        <v>0</v>
      </c>
      <c r="AH94" s="252"/>
      <c r="AI94" s="252"/>
      <c r="AJ94" s="252"/>
      <c r="AK94" s="252"/>
      <c r="AL94" s="252"/>
      <c r="AM94" s="252"/>
      <c r="AN94" s="253">
        <f>SUM(AG94,AT94)</f>
        <v>0</v>
      </c>
      <c r="AO94" s="253"/>
      <c r="AP94" s="253"/>
      <c r="AQ94" s="82" t="s">
        <v>1</v>
      </c>
      <c r="AR94" s="83"/>
      <c r="AS94" s="84">
        <f>ROUND(SUM(AS95:AS97),2)</f>
        <v>0</v>
      </c>
      <c r="AT94" s="85">
        <f>ROUND(SUM(AV94:AW94),2)</f>
        <v>0</v>
      </c>
      <c r="AU94" s="86">
        <f>ROUND(SUM(AU95:AU97),5)</f>
        <v>0</v>
      </c>
      <c r="AV94" s="85">
        <f>ROUND(AZ94*L29,2)</f>
        <v>0</v>
      </c>
      <c r="AW94" s="85">
        <f>ROUND(BA94*L30,2)</f>
        <v>0</v>
      </c>
      <c r="AX94" s="85">
        <f>ROUND(BB94*L29,2)</f>
        <v>0</v>
      </c>
      <c r="AY94" s="85">
        <f>ROUND(BC94*L30,2)</f>
        <v>0</v>
      </c>
      <c r="AZ94" s="85">
        <f>ROUND(SUM(AZ95:AZ97),2)</f>
        <v>0</v>
      </c>
      <c r="BA94" s="85">
        <f>ROUND(SUM(BA95:BA97),2)</f>
        <v>0</v>
      </c>
      <c r="BB94" s="85">
        <f>ROUND(SUM(BB95:BB97),2)</f>
        <v>0</v>
      </c>
      <c r="BC94" s="85">
        <f>ROUND(SUM(BC95:BC97),2)</f>
        <v>0</v>
      </c>
      <c r="BD94" s="87">
        <f>ROUND(SUM(BD95:BD97),2)</f>
        <v>0</v>
      </c>
      <c r="BS94" s="88" t="s">
        <v>73</v>
      </c>
      <c r="BT94" s="88" t="s">
        <v>74</v>
      </c>
      <c r="BV94" s="88" t="s">
        <v>75</v>
      </c>
      <c r="BW94" s="88" t="s">
        <v>5</v>
      </c>
      <c r="BX94" s="88" t="s">
        <v>76</v>
      </c>
      <c r="CL94" s="88" t="s">
        <v>1</v>
      </c>
    </row>
    <row r="95" spans="1:91" s="7" customFormat="1" ht="16.5" customHeight="1">
      <c r="A95" s="89" t="s">
        <v>77</v>
      </c>
      <c r="B95" s="90"/>
      <c r="C95" s="91"/>
      <c r="D95" s="251" t="s">
        <v>14</v>
      </c>
      <c r="E95" s="251"/>
      <c r="F95" s="251"/>
      <c r="G95" s="251"/>
      <c r="H95" s="251"/>
      <c r="I95" s="92"/>
      <c r="J95" s="251" t="s">
        <v>17</v>
      </c>
      <c r="K95" s="251"/>
      <c r="L95" s="251"/>
      <c r="M95" s="251"/>
      <c r="N95" s="251"/>
      <c r="O95" s="251"/>
      <c r="P95" s="251"/>
      <c r="Q95" s="251"/>
      <c r="R95" s="251"/>
      <c r="S95" s="251"/>
      <c r="T95" s="251"/>
      <c r="U95" s="251"/>
      <c r="V95" s="251"/>
      <c r="W95" s="251"/>
      <c r="X95" s="251"/>
      <c r="Y95" s="251"/>
      <c r="Z95" s="251"/>
      <c r="AA95" s="251"/>
      <c r="AB95" s="251"/>
      <c r="AC95" s="251"/>
      <c r="AD95" s="251"/>
      <c r="AE95" s="251"/>
      <c r="AF95" s="251"/>
      <c r="AG95" s="249">
        <f>'2025_5 - porodní pokoj'!J28</f>
        <v>0</v>
      </c>
      <c r="AH95" s="250"/>
      <c r="AI95" s="250"/>
      <c r="AJ95" s="250"/>
      <c r="AK95" s="250"/>
      <c r="AL95" s="250"/>
      <c r="AM95" s="250"/>
      <c r="AN95" s="249">
        <f>SUM(AG95,AT95)</f>
        <v>0</v>
      </c>
      <c r="AO95" s="250"/>
      <c r="AP95" s="250"/>
      <c r="AQ95" s="93" t="s">
        <v>78</v>
      </c>
      <c r="AR95" s="94"/>
      <c r="AS95" s="95">
        <v>0</v>
      </c>
      <c r="AT95" s="96">
        <f>ROUND(SUM(AV95:AW95),2)</f>
        <v>0</v>
      </c>
      <c r="AU95" s="97">
        <f>'2025_5 - porodní pokoj'!P114</f>
        <v>0</v>
      </c>
      <c r="AV95" s="96">
        <f>'2025_5 - porodní pokoj'!J31</f>
        <v>0</v>
      </c>
      <c r="AW95" s="96">
        <f>'2025_5 - porodní pokoj'!J32</f>
        <v>0</v>
      </c>
      <c r="AX95" s="96">
        <f>'2025_5 - porodní pokoj'!J33</f>
        <v>0</v>
      </c>
      <c r="AY95" s="96">
        <f>'2025_5 - porodní pokoj'!J34</f>
        <v>0</v>
      </c>
      <c r="AZ95" s="96">
        <f>'2025_5 - porodní pokoj'!F31</f>
        <v>0</v>
      </c>
      <c r="BA95" s="96">
        <f>'2025_5 - porodní pokoj'!F32</f>
        <v>0</v>
      </c>
      <c r="BB95" s="96">
        <f>'2025_5 - porodní pokoj'!F33</f>
        <v>0</v>
      </c>
      <c r="BC95" s="96">
        <f>'2025_5 - porodní pokoj'!F34</f>
        <v>0</v>
      </c>
      <c r="BD95" s="98">
        <f>'2025_5 - porodní pokoj'!F35</f>
        <v>0</v>
      </c>
      <c r="BT95" s="99" t="s">
        <v>79</v>
      </c>
      <c r="BU95" s="99" t="s">
        <v>80</v>
      </c>
      <c r="BV95" s="99" t="s">
        <v>75</v>
      </c>
      <c r="BW95" s="99" t="s">
        <v>5</v>
      </c>
      <c r="BX95" s="99" t="s">
        <v>76</v>
      </c>
      <c r="CL95" s="99" t="s">
        <v>1</v>
      </c>
    </row>
    <row r="96" spans="1:91" s="7" customFormat="1" ht="16.5" customHeight="1">
      <c r="A96" s="89" t="s">
        <v>77</v>
      </c>
      <c r="B96" s="90"/>
      <c r="C96" s="91"/>
      <c r="D96" s="251" t="s">
        <v>81</v>
      </c>
      <c r="E96" s="251"/>
      <c r="F96" s="251"/>
      <c r="G96" s="251"/>
      <c r="H96" s="251"/>
      <c r="I96" s="92"/>
      <c r="J96" s="251" t="s">
        <v>82</v>
      </c>
      <c r="K96" s="251"/>
      <c r="L96" s="251"/>
      <c r="M96" s="251"/>
      <c r="N96" s="251"/>
      <c r="O96" s="251"/>
      <c r="P96" s="251"/>
      <c r="Q96" s="251"/>
      <c r="R96" s="251"/>
      <c r="S96" s="251"/>
      <c r="T96" s="251"/>
      <c r="U96" s="251"/>
      <c r="V96" s="251"/>
      <c r="W96" s="251"/>
      <c r="X96" s="251"/>
      <c r="Y96" s="251"/>
      <c r="Z96" s="251"/>
      <c r="AA96" s="251"/>
      <c r="AB96" s="251"/>
      <c r="AC96" s="251"/>
      <c r="AD96" s="251"/>
      <c r="AE96" s="251"/>
      <c r="AF96" s="251"/>
      <c r="AG96" s="249">
        <f>'VV elektroinstalace'!J30</f>
        <v>0</v>
      </c>
      <c r="AH96" s="250"/>
      <c r="AI96" s="250"/>
      <c r="AJ96" s="250"/>
      <c r="AK96" s="250"/>
      <c r="AL96" s="250"/>
      <c r="AM96" s="250"/>
      <c r="AN96" s="249">
        <f>SUM(AG96,AT96)</f>
        <v>0</v>
      </c>
      <c r="AO96" s="250"/>
      <c r="AP96" s="250"/>
      <c r="AQ96" s="93" t="s">
        <v>78</v>
      </c>
      <c r="AR96" s="94"/>
      <c r="AS96" s="95">
        <v>0</v>
      </c>
      <c r="AT96" s="96">
        <f>ROUND(SUM(AV96:AW96),2)</f>
        <v>0</v>
      </c>
      <c r="AU96" s="97">
        <f>'VV elektroinstalace'!P126</f>
        <v>0</v>
      </c>
      <c r="AV96" s="96">
        <f>'VV elektroinstalace'!J33</f>
        <v>0</v>
      </c>
      <c r="AW96" s="96">
        <f>'VV elektroinstalace'!J34</f>
        <v>0</v>
      </c>
      <c r="AX96" s="96">
        <f>'VV elektroinstalace'!J35</f>
        <v>0</v>
      </c>
      <c r="AY96" s="96">
        <f>'VV elektroinstalace'!J36</f>
        <v>0</v>
      </c>
      <c r="AZ96" s="96">
        <f>'VV elektroinstalace'!F33</f>
        <v>0</v>
      </c>
      <c r="BA96" s="96">
        <f>'VV elektroinstalace'!F34</f>
        <v>0</v>
      </c>
      <c r="BB96" s="96">
        <f>'VV elektroinstalace'!F35</f>
        <v>0</v>
      </c>
      <c r="BC96" s="96">
        <f>'VV elektroinstalace'!F36</f>
        <v>0</v>
      </c>
      <c r="BD96" s="98">
        <f>'VV elektroinstalace'!F37</f>
        <v>0</v>
      </c>
      <c r="BT96" s="99" t="s">
        <v>79</v>
      </c>
      <c r="BV96" s="99" t="s">
        <v>75</v>
      </c>
      <c r="BW96" s="99" t="s">
        <v>83</v>
      </c>
      <c r="BX96" s="99" t="s">
        <v>5</v>
      </c>
      <c r="CL96" s="99" t="s">
        <v>1</v>
      </c>
      <c r="CM96" s="99" t="s">
        <v>84</v>
      </c>
    </row>
    <row r="97" spans="1:91" s="7" customFormat="1" ht="16.5" customHeight="1">
      <c r="A97" s="89" t="s">
        <v>77</v>
      </c>
      <c r="B97" s="90"/>
      <c r="C97" s="91"/>
      <c r="D97" s="251" t="s">
        <v>85</v>
      </c>
      <c r="E97" s="251"/>
      <c r="F97" s="251"/>
      <c r="G97" s="251"/>
      <c r="H97" s="251"/>
      <c r="I97" s="92"/>
      <c r="J97" s="251" t="s">
        <v>86</v>
      </c>
      <c r="K97" s="251"/>
      <c r="L97" s="251"/>
      <c r="M97" s="251"/>
      <c r="N97" s="251"/>
      <c r="O97" s="251"/>
      <c r="P97" s="251"/>
      <c r="Q97" s="251"/>
      <c r="R97" s="251"/>
      <c r="S97" s="251"/>
      <c r="T97" s="251"/>
      <c r="U97" s="251"/>
      <c r="V97" s="251"/>
      <c r="W97" s="251"/>
      <c r="X97" s="251"/>
      <c r="Y97" s="251"/>
      <c r="Z97" s="251"/>
      <c r="AA97" s="251"/>
      <c r="AB97" s="251"/>
      <c r="AC97" s="251"/>
      <c r="AD97" s="251"/>
      <c r="AE97" s="251"/>
      <c r="AF97" s="251"/>
      <c r="AG97" s="249">
        <f>'VV stavební'!J30</f>
        <v>0</v>
      </c>
      <c r="AH97" s="250"/>
      <c r="AI97" s="250"/>
      <c r="AJ97" s="250"/>
      <c r="AK97" s="250"/>
      <c r="AL97" s="250"/>
      <c r="AM97" s="250"/>
      <c r="AN97" s="249">
        <f>SUM(AG97,AT97)</f>
        <v>0</v>
      </c>
      <c r="AO97" s="250"/>
      <c r="AP97" s="250"/>
      <c r="AQ97" s="93" t="s">
        <v>78</v>
      </c>
      <c r="AR97" s="94"/>
      <c r="AS97" s="100">
        <v>0</v>
      </c>
      <c r="AT97" s="101">
        <f>ROUND(SUM(AV97:AW97),2)</f>
        <v>0</v>
      </c>
      <c r="AU97" s="102">
        <f>'VV stavební'!P130</f>
        <v>0</v>
      </c>
      <c r="AV97" s="101">
        <f>'VV stavební'!J33</f>
        <v>0</v>
      </c>
      <c r="AW97" s="101">
        <f>'VV stavební'!J34</f>
        <v>0</v>
      </c>
      <c r="AX97" s="101">
        <f>'VV stavební'!J35</f>
        <v>0</v>
      </c>
      <c r="AY97" s="101">
        <f>'VV stavební'!J36</f>
        <v>0</v>
      </c>
      <c r="AZ97" s="101">
        <f>'VV stavební'!F33</f>
        <v>0</v>
      </c>
      <c r="BA97" s="101">
        <f>'VV stavební'!F34</f>
        <v>0</v>
      </c>
      <c r="BB97" s="101">
        <f>'VV stavební'!F35</f>
        <v>0</v>
      </c>
      <c r="BC97" s="101">
        <f>'VV stavební'!F36</f>
        <v>0</v>
      </c>
      <c r="BD97" s="103">
        <f>'VV stavební'!F37</f>
        <v>0</v>
      </c>
      <c r="BT97" s="99" t="s">
        <v>79</v>
      </c>
      <c r="BV97" s="99" t="s">
        <v>75</v>
      </c>
      <c r="BW97" s="99" t="s">
        <v>87</v>
      </c>
      <c r="BX97" s="99" t="s">
        <v>5</v>
      </c>
      <c r="CL97" s="99" t="s">
        <v>1</v>
      </c>
      <c r="CM97" s="99" t="s">
        <v>84</v>
      </c>
    </row>
    <row r="98" spans="1:91" s="2" customFormat="1" ht="30" customHeight="1">
      <c r="A98" s="31"/>
      <c r="B98" s="32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6"/>
      <c r="AS98" s="31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</row>
    <row r="99" spans="1:91" s="2" customFormat="1" ht="6.95" customHeight="1">
      <c r="A99" s="31"/>
      <c r="B99" s="51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52"/>
      <c r="AL99" s="52"/>
      <c r="AM99" s="52"/>
      <c r="AN99" s="52"/>
      <c r="AO99" s="52"/>
      <c r="AP99" s="52"/>
      <c r="AQ99" s="52"/>
      <c r="AR99" s="36"/>
      <c r="AS99" s="31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</row>
  </sheetData>
  <sheetProtection algorithmName="SHA-512" hashValue="aCrojxt/Q0hWdo3lH1hEHUt7bRKXRJrfoNNeFjgtwq7+h9INVWMrDzLG29wa6KeA7HSTiRxZz0KtconfNkFPrw==" saltValue="0npiQ9WBqGAct6Pot7uz9Z8EUnSgfjOGE1bsUamJ940I7gyHWHZwC5ha1DFsKNZNlksj8Wc5tMhqPFkNy4OeEA==" spinCount="100000" sheet="1" objects="1" scenarios="1" formatColumns="0" formatRows="0"/>
  <mergeCells count="50">
    <mergeCell ref="AR2:BE2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2025_5 - porodní pokoj'!C2" display="/" xr:uid="{00000000-0004-0000-0000-000000000000}"/>
    <hyperlink ref="A96" location="'Objekt1 - Rozpočet'!C2" display="/" xr:uid="{00000000-0004-0000-0000-000001000000}"/>
    <hyperlink ref="A97" location="'SO-01.1 - Architektonicko...'!C2" display="/" xr:uid="{00000000-0004-0000-0000-000002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19"/>
  <sheetViews>
    <sheetView showGridLines="0" tabSelected="1" topLeftCell="A5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AT2" s="14" t="s">
        <v>5</v>
      </c>
    </row>
    <row r="3" spans="1:4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17"/>
      <c r="AT3" s="14" t="s">
        <v>84</v>
      </c>
    </row>
    <row r="4" spans="1:46" s="1" customFormat="1" ht="24.95" customHeight="1">
      <c r="B4" s="17"/>
      <c r="D4" s="106" t="s">
        <v>88</v>
      </c>
      <c r="L4" s="17"/>
      <c r="M4" s="107" t="s">
        <v>10</v>
      </c>
      <c r="AT4" s="14" t="s">
        <v>4</v>
      </c>
    </row>
    <row r="5" spans="1:46" s="1" customFormat="1" ht="6.95" customHeight="1">
      <c r="B5" s="17"/>
      <c r="L5" s="17"/>
    </row>
    <row r="6" spans="1:46" s="2" customFormat="1" ht="12" customHeight="1">
      <c r="A6" s="31"/>
      <c r="B6" s="36"/>
      <c r="C6" s="31"/>
      <c r="D6" s="108" t="s">
        <v>16</v>
      </c>
      <c r="E6" s="31"/>
      <c r="F6" s="31"/>
      <c r="G6" s="31"/>
      <c r="H6" s="31"/>
      <c r="I6" s="31"/>
      <c r="J6" s="31"/>
      <c r="K6" s="31"/>
      <c r="L6" s="48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</row>
    <row r="7" spans="1:46" s="2" customFormat="1" ht="16.5" customHeight="1">
      <c r="A7" s="31"/>
      <c r="B7" s="36"/>
      <c r="C7" s="31"/>
      <c r="D7" s="31"/>
      <c r="E7" s="255" t="s">
        <v>17</v>
      </c>
      <c r="F7" s="256"/>
      <c r="G7" s="256"/>
      <c r="H7" s="256"/>
      <c r="I7" s="31"/>
      <c r="J7" s="31"/>
      <c r="K7" s="31"/>
      <c r="L7" s="48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</row>
    <row r="8" spans="1:46" s="2" customFormat="1" ht="11.25">
      <c r="A8" s="31"/>
      <c r="B8" s="36"/>
      <c r="C8" s="31"/>
      <c r="D8" s="31"/>
      <c r="E8" s="31"/>
      <c r="F8" s="31"/>
      <c r="G8" s="31"/>
      <c r="H8" s="31"/>
      <c r="I8" s="31"/>
      <c r="J8" s="31"/>
      <c r="K8" s="31"/>
      <c r="L8" s="48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2" customHeight="1">
      <c r="A9" s="31"/>
      <c r="B9" s="36"/>
      <c r="C9" s="31"/>
      <c r="D9" s="108" t="s">
        <v>18</v>
      </c>
      <c r="E9" s="31"/>
      <c r="F9" s="109" t="s">
        <v>1</v>
      </c>
      <c r="G9" s="31"/>
      <c r="H9" s="31"/>
      <c r="I9" s="108" t="s">
        <v>19</v>
      </c>
      <c r="J9" s="109" t="s">
        <v>1</v>
      </c>
      <c r="K9" s="31"/>
      <c r="L9" s="48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2" customHeight="1">
      <c r="A10" s="31"/>
      <c r="B10" s="36"/>
      <c r="C10" s="31"/>
      <c r="D10" s="108" t="s">
        <v>20</v>
      </c>
      <c r="E10" s="31"/>
      <c r="F10" s="109" t="s">
        <v>21</v>
      </c>
      <c r="G10" s="31"/>
      <c r="H10" s="31"/>
      <c r="I10" s="108" t="s">
        <v>22</v>
      </c>
      <c r="J10" s="110" t="str">
        <f>'Rekapitulace stavby'!AN8</f>
        <v>13. 5. 2025</v>
      </c>
      <c r="K10" s="31"/>
      <c r="L10" s="48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0.9" customHeight="1">
      <c r="A11" s="31"/>
      <c r="B11" s="36"/>
      <c r="C11" s="31"/>
      <c r="D11" s="31"/>
      <c r="E11" s="31"/>
      <c r="F11" s="31"/>
      <c r="G11" s="31"/>
      <c r="H11" s="31"/>
      <c r="I11" s="31"/>
      <c r="J11" s="31"/>
      <c r="K11" s="31"/>
      <c r="L11" s="48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08" t="s">
        <v>24</v>
      </c>
      <c r="E12" s="31"/>
      <c r="F12" s="31"/>
      <c r="G12" s="31"/>
      <c r="H12" s="31"/>
      <c r="I12" s="108" t="s">
        <v>25</v>
      </c>
      <c r="J12" s="109" t="str">
        <f>IF('Rekapitulace stavby'!AN10="","",'Rekapitulace stavby'!AN10)</f>
        <v/>
      </c>
      <c r="K12" s="31"/>
      <c r="L12" s="48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8" customHeight="1">
      <c r="A13" s="31"/>
      <c r="B13" s="36"/>
      <c r="C13" s="31"/>
      <c r="D13" s="31"/>
      <c r="E13" s="109" t="str">
        <f>IF('Rekapitulace stavby'!E11="","",'Rekapitulace stavby'!E11)</f>
        <v xml:space="preserve"> </v>
      </c>
      <c r="F13" s="31"/>
      <c r="G13" s="31"/>
      <c r="H13" s="31"/>
      <c r="I13" s="108" t="s">
        <v>27</v>
      </c>
      <c r="J13" s="109" t="str">
        <f>IF('Rekapitulace stavby'!AN11="","",'Rekapitulace stavby'!AN11)</f>
        <v/>
      </c>
      <c r="K13" s="31"/>
      <c r="L13" s="48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6.95" customHeight="1">
      <c r="A14" s="31"/>
      <c r="B14" s="36"/>
      <c r="C14" s="31"/>
      <c r="D14" s="31"/>
      <c r="E14" s="31"/>
      <c r="F14" s="31"/>
      <c r="G14" s="31"/>
      <c r="H14" s="31"/>
      <c r="I14" s="31"/>
      <c r="J14" s="31"/>
      <c r="K14" s="31"/>
      <c r="L14" s="48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2" customHeight="1">
      <c r="A15" s="31"/>
      <c r="B15" s="36"/>
      <c r="C15" s="31"/>
      <c r="D15" s="108" t="s">
        <v>28</v>
      </c>
      <c r="E15" s="31"/>
      <c r="F15" s="31"/>
      <c r="G15" s="31"/>
      <c r="H15" s="31"/>
      <c r="I15" s="108" t="s">
        <v>25</v>
      </c>
      <c r="J15" s="27" t="str">
        <f>'Rekapitulace stavby'!AN13</f>
        <v>Vyplň údaj</v>
      </c>
      <c r="K15" s="31"/>
      <c r="L15" s="48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18" customHeight="1">
      <c r="A16" s="31"/>
      <c r="B16" s="36"/>
      <c r="C16" s="31"/>
      <c r="D16" s="31"/>
      <c r="E16" s="257" t="str">
        <f>'Rekapitulace stavby'!E14</f>
        <v>Vyplň údaj</v>
      </c>
      <c r="F16" s="258"/>
      <c r="G16" s="258"/>
      <c r="H16" s="258"/>
      <c r="I16" s="108" t="s">
        <v>27</v>
      </c>
      <c r="J16" s="27" t="str">
        <f>'Rekapitulace stavby'!AN14</f>
        <v>Vyplň údaj</v>
      </c>
      <c r="K16" s="31"/>
      <c r="L16" s="48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6.95" customHeight="1">
      <c r="A17" s="31"/>
      <c r="B17" s="36"/>
      <c r="C17" s="31"/>
      <c r="D17" s="31"/>
      <c r="E17" s="31"/>
      <c r="F17" s="31"/>
      <c r="G17" s="31"/>
      <c r="H17" s="31"/>
      <c r="I17" s="31"/>
      <c r="J17" s="31"/>
      <c r="K17" s="31"/>
      <c r="L17" s="48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2" customHeight="1">
      <c r="A18" s="31"/>
      <c r="B18" s="36"/>
      <c r="C18" s="31"/>
      <c r="D18" s="108" t="s">
        <v>30</v>
      </c>
      <c r="E18" s="31"/>
      <c r="F18" s="31"/>
      <c r="G18" s="31"/>
      <c r="H18" s="31"/>
      <c r="I18" s="108" t="s">
        <v>25</v>
      </c>
      <c r="J18" s="109" t="str">
        <f>IF('Rekapitulace stavby'!AN16="","",'Rekapitulace stavby'!AN16)</f>
        <v/>
      </c>
      <c r="K18" s="31"/>
      <c r="L18" s="48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18" customHeight="1">
      <c r="A19" s="31"/>
      <c r="B19" s="36"/>
      <c r="C19" s="31"/>
      <c r="D19" s="31"/>
      <c r="E19" s="109" t="str">
        <f>IF('Rekapitulace stavby'!E17="","",'Rekapitulace stavby'!E17)</f>
        <v xml:space="preserve"> </v>
      </c>
      <c r="F19" s="31"/>
      <c r="G19" s="31"/>
      <c r="H19" s="31"/>
      <c r="I19" s="108" t="s">
        <v>27</v>
      </c>
      <c r="J19" s="109" t="str">
        <f>IF('Rekapitulace stavby'!AN17="","",'Rekapitulace stavby'!AN17)</f>
        <v/>
      </c>
      <c r="K19" s="31"/>
      <c r="L19" s="48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6.95" customHeight="1">
      <c r="A20" s="31"/>
      <c r="B20" s="36"/>
      <c r="C20" s="31"/>
      <c r="D20" s="31"/>
      <c r="E20" s="31"/>
      <c r="F20" s="31"/>
      <c r="G20" s="31"/>
      <c r="H20" s="31"/>
      <c r="I20" s="31"/>
      <c r="J20" s="31"/>
      <c r="K20" s="31"/>
      <c r="L20" s="48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2" customHeight="1">
      <c r="A21" s="31"/>
      <c r="B21" s="36"/>
      <c r="C21" s="31"/>
      <c r="D21" s="108" t="s">
        <v>32</v>
      </c>
      <c r="E21" s="31"/>
      <c r="F21" s="31"/>
      <c r="G21" s="31"/>
      <c r="H21" s="31"/>
      <c r="I21" s="108" t="s">
        <v>25</v>
      </c>
      <c r="J21" s="109" t="str">
        <f>IF('Rekapitulace stavby'!AN19="","",'Rekapitulace stavby'!AN19)</f>
        <v/>
      </c>
      <c r="K21" s="31"/>
      <c r="L21" s="48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18" customHeight="1">
      <c r="A22" s="31"/>
      <c r="B22" s="36"/>
      <c r="C22" s="31"/>
      <c r="D22" s="31"/>
      <c r="E22" s="109" t="str">
        <f>IF('Rekapitulace stavby'!E20="","",'Rekapitulace stavby'!E20)</f>
        <v xml:space="preserve"> </v>
      </c>
      <c r="F22" s="31"/>
      <c r="G22" s="31"/>
      <c r="H22" s="31"/>
      <c r="I22" s="108" t="s">
        <v>27</v>
      </c>
      <c r="J22" s="109" t="str">
        <f>IF('Rekapitulace stavby'!AN20="","",'Rekapitulace stavby'!AN20)</f>
        <v/>
      </c>
      <c r="K22" s="31"/>
      <c r="L22" s="48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6.95" customHeight="1">
      <c r="A23" s="31"/>
      <c r="B23" s="36"/>
      <c r="C23" s="31"/>
      <c r="D23" s="31"/>
      <c r="E23" s="31"/>
      <c r="F23" s="31"/>
      <c r="G23" s="31"/>
      <c r="H23" s="31"/>
      <c r="I23" s="31"/>
      <c r="J23" s="31"/>
      <c r="K23" s="31"/>
      <c r="L23" s="48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2" customHeight="1">
      <c r="A24" s="31"/>
      <c r="B24" s="36"/>
      <c r="C24" s="31"/>
      <c r="D24" s="108" t="s">
        <v>33</v>
      </c>
      <c r="E24" s="31"/>
      <c r="F24" s="31"/>
      <c r="G24" s="31"/>
      <c r="H24" s="31"/>
      <c r="I24" s="31"/>
      <c r="J24" s="31"/>
      <c r="K24" s="31"/>
      <c r="L24" s="48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8" customFormat="1" ht="16.5" customHeight="1">
      <c r="A25" s="111"/>
      <c r="B25" s="112"/>
      <c r="C25" s="111"/>
      <c r="D25" s="111"/>
      <c r="E25" s="259" t="s">
        <v>1</v>
      </c>
      <c r="F25" s="259"/>
      <c r="G25" s="259"/>
      <c r="H25" s="259"/>
      <c r="I25" s="111"/>
      <c r="J25" s="111"/>
      <c r="K25" s="111"/>
      <c r="L25" s="113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</row>
    <row r="26" spans="1:31" s="2" customFormat="1" ht="6.95" customHeight="1">
      <c r="A26" s="31"/>
      <c r="B26" s="36"/>
      <c r="C26" s="31"/>
      <c r="D26" s="31"/>
      <c r="E26" s="31"/>
      <c r="F26" s="31"/>
      <c r="G26" s="31"/>
      <c r="H26" s="31"/>
      <c r="I26" s="31"/>
      <c r="J26" s="31"/>
      <c r="K26" s="31"/>
      <c r="L26" s="48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2" customFormat="1" ht="6.95" customHeight="1">
      <c r="A27" s="31"/>
      <c r="B27" s="36"/>
      <c r="C27" s="31"/>
      <c r="D27" s="114"/>
      <c r="E27" s="114"/>
      <c r="F27" s="114"/>
      <c r="G27" s="114"/>
      <c r="H27" s="114"/>
      <c r="I27" s="114"/>
      <c r="J27" s="114"/>
      <c r="K27" s="114"/>
      <c r="L27" s="48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spans="1:31" s="2" customFormat="1" ht="25.35" customHeight="1">
      <c r="A28" s="31"/>
      <c r="B28" s="36"/>
      <c r="C28" s="31"/>
      <c r="D28" s="115" t="s">
        <v>34</v>
      </c>
      <c r="E28" s="31"/>
      <c r="F28" s="31"/>
      <c r="G28" s="31"/>
      <c r="H28" s="31"/>
      <c r="I28" s="31"/>
      <c r="J28" s="116">
        <f>ROUND(J114, 2)</f>
        <v>0</v>
      </c>
      <c r="K28" s="31"/>
      <c r="L28" s="48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6"/>
      <c r="C29" s="31"/>
      <c r="D29" s="114"/>
      <c r="E29" s="114"/>
      <c r="F29" s="114"/>
      <c r="G29" s="114"/>
      <c r="H29" s="114"/>
      <c r="I29" s="114"/>
      <c r="J29" s="114"/>
      <c r="K29" s="114"/>
      <c r="L29" s="48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4.45" customHeight="1">
      <c r="A30" s="31"/>
      <c r="B30" s="36"/>
      <c r="C30" s="31"/>
      <c r="D30" s="31"/>
      <c r="E30" s="31"/>
      <c r="F30" s="117" t="s">
        <v>36</v>
      </c>
      <c r="G30" s="31"/>
      <c r="H30" s="31"/>
      <c r="I30" s="117" t="s">
        <v>35</v>
      </c>
      <c r="J30" s="117" t="s">
        <v>37</v>
      </c>
      <c r="K30" s="31"/>
      <c r="L30" s="48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14.45" customHeight="1">
      <c r="A31" s="31"/>
      <c r="B31" s="36"/>
      <c r="C31" s="31"/>
      <c r="D31" s="118" t="s">
        <v>38</v>
      </c>
      <c r="E31" s="108" t="s">
        <v>39</v>
      </c>
      <c r="F31" s="119">
        <f>ROUND((SUM(BE114:BE118)),  2)</f>
        <v>0</v>
      </c>
      <c r="G31" s="31"/>
      <c r="H31" s="31"/>
      <c r="I31" s="120">
        <v>0.21</v>
      </c>
      <c r="J31" s="119">
        <f>ROUND(((SUM(BE114:BE118))*I31),  2)</f>
        <v>0</v>
      </c>
      <c r="K31" s="31"/>
      <c r="L31" s="48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6"/>
      <c r="C32" s="31"/>
      <c r="D32" s="31"/>
      <c r="E32" s="108" t="s">
        <v>40</v>
      </c>
      <c r="F32" s="119">
        <f>ROUND((SUM(BF114:BF118)),  2)</f>
        <v>0</v>
      </c>
      <c r="G32" s="31"/>
      <c r="H32" s="31"/>
      <c r="I32" s="120">
        <v>0.12</v>
      </c>
      <c r="J32" s="119">
        <f>ROUND(((SUM(BF114:BF118))*I32),  2)</f>
        <v>0</v>
      </c>
      <c r="K32" s="31"/>
      <c r="L32" s="48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hidden="1" customHeight="1">
      <c r="A33" s="31"/>
      <c r="B33" s="36"/>
      <c r="C33" s="31"/>
      <c r="D33" s="31"/>
      <c r="E33" s="108" t="s">
        <v>41</v>
      </c>
      <c r="F33" s="119">
        <f>ROUND((SUM(BG114:BG118)),  2)</f>
        <v>0</v>
      </c>
      <c r="G33" s="31"/>
      <c r="H33" s="31"/>
      <c r="I33" s="120">
        <v>0.21</v>
      </c>
      <c r="J33" s="119">
        <f>0</f>
        <v>0</v>
      </c>
      <c r="K33" s="31"/>
      <c r="L33" s="48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hidden="1" customHeight="1">
      <c r="A34" s="31"/>
      <c r="B34" s="36"/>
      <c r="C34" s="31"/>
      <c r="D34" s="31"/>
      <c r="E34" s="108" t="s">
        <v>42</v>
      </c>
      <c r="F34" s="119">
        <f>ROUND((SUM(BH114:BH118)),  2)</f>
        <v>0</v>
      </c>
      <c r="G34" s="31"/>
      <c r="H34" s="31"/>
      <c r="I34" s="120">
        <v>0.12</v>
      </c>
      <c r="J34" s="119">
        <f>0</f>
        <v>0</v>
      </c>
      <c r="K34" s="31"/>
      <c r="L34" s="48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6"/>
      <c r="C35" s="31"/>
      <c r="D35" s="31"/>
      <c r="E35" s="108" t="s">
        <v>43</v>
      </c>
      <c r="F35" s="119">
        <f>ROUND((SUM(BI114:BI118)),  2)</f>
        <v>0</v>
      </c>
      <c r="G35" s="31"/>
      <c r="H35" s="31"/>
      <c r="I35" s="120">
        <v>0</v>
      </c>
      <c r="J35" s="119">
        <f>0</f>
        <v>0</v>
      </c>
      <c r="K35" s="31"/>
      <c r="L35" s="48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6.95" customHeight="1">
      <c r="A36" s="31"/>
      <c r="B36" s="36"/>
      <c r="C36" s="31"/>
      <c r="D36" s="31"/>
      <c r="E36" s="31"/>
      <c r="F36" s="31"/>
      <c r="G36" s="31"/>
      <c r="H36" s="31"/>
      <c r="I36" s="31"/>
      <c r="J36" s="31"/>
      <c r="K36" s="31"/>
      <c r="L36" s="48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25.35" customHeight="1">
      <c r="A37" s="31"/>
      <c r="B37" s="36"/>
      <c r="C37" s="121"/>
      <c r="D37" s="122" t="s">
        <v>44</v>
      </c>
      <c r="E37" s="123"/>
      <c r="F37" s="123"/>
      <c r="G37" s="124" t="s">
        <v>45</v>
      </c>
      <c r="H37" s="125" t="s">
        <v>46</v>
      </c>
      <c r="I37" s="123"/>
      <c r="J37" s="126">
        <f>SUM(J28:J35)</f>
        <v>0</v>
      </c>
      <c r="K37" s="127"/>
      <c r="L37" s="48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48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1" customFormat="1" ht="14.45" customHeight="1">
      <c r="B39" s="17"/>
      <c r="L39" s="17"/>
    </row>
    <row r="40" spans="1:31" s="1" customFormat="1" ht="14.45" customHeight="1">
      <c r="B40" s="17"/>
      <c r="L40" s="17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8"/>
      <c r="D50" s="128" t="s">
        <v>47</v>
      </c>
      <c r="E50" s="129"/>
      <c r="F50" s="129"/>
      <c r="G50" s="128" t="s">
        <v>48</v>
      </c>
      <c r="H50" s="129"/>
      <c r="I50" s="129"/>
      <c r="J50" s="129"/>
      <c r="K50" s="129"/>
      <c r="L50" s="48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31"/>
      <c r="B61" s="36"/>
      <c r="C61" s="31"/>
      <c r="D61" s="130" t="s">
        <v>49</v>
      </c>
      <c r="E61" s="131"/>
      <c r="F61" s="132" t="s">
        <v>50</v>
      </c>
      <c r="G61" s="130" t="s">
        <v>49</v>
      </c>
      <c r="H61" s="131"/>
      <c r="I61" s="131"/>
      <c r="J61" s="133" t="s">
        <v>50</v>
      </c>
      <c r="K61" s="131"/>
      <c r="L61" s="48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31"/>
      <c r="B65" s="36"/>
      <c r="C65" s="31"/>
      <c r="D65" s="128" t="s">
        <v>51</v>
      </c>
      <c r="E65" s="134"/>
      <c r="F65" s="134"/>
      <c r="G65" s="128" t="s">
        <v>52</v>
      </c>
      <c r="H65" s="134"/>
      <c r="I65" s="134"/>
      <c r="J65" s="134"/>
      <c r="K65" s="134"/>
      <c r="L65" s="48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31"/>
      <c r="B76" s="36"/>
      <c r="C76" s="31"/>
      <c r="D76" s="130" t="s">
        <v>49</v>
      </c>
      <c r="E76" s="131"/>
      <c r="F76" s="132" t="s">
        <v>50</v>
      </c>
      <c r="G76" s="130" t="s">
        <v>49</v>
      </c>
      <c r="H76" s="131"/>
      <c r="I76" s="131"/>
      <c r="J76" s="133" t="s">
        <v>50</v>
      </c>
      <c r="K76" s="131"/>
      <c r="L76" s="48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135"/>
      <c r="C77" s="136"/>
      <c r="D77" s="136"/>
      <c r="E77" s="136"/>
      <c r="F77" s="136"/>
      <c r="G77" s="136"/>
      <c r="H77" s="136"/>
      <c r="I77" s="136"/>
      <c r="J77" s="136"/>
      <c r="K77" s="136"/>
      <c r="L77" s="48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137"/>
      <c r="C81" s="138"/>
      <c r="D81" s="138"/>
      <c r="E81" s="138"/>
      <c r="F81" s="138"/>
      <c r="G81" s="138"/>
      <c r="H81" s="138"/>
      <c r="I81" s="138"/>
      <c r="J81" s="138"/>
      <c r="K81" s="138"/>
      <c r="L81" s="48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89</v>
      </c>
      <c r="D82" s="33"/>
      <c r="E82" s="33"/>
      <c r="F82" s="33"/>
      <c r="G82" s="33"/>
      <c r="H82" s="33"/>
      <c r="I82" s="33"/>
      <c r="J82" s="33"/>
      <c r="K82" s="33"/>
      <c r="L82" s="48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48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16</v>
      </c>
      <c r="D84" s="33"/>
      <c r="E84" s="33"/>
      <c r="F84" s="33"/>
      <c r="G84" s="33"/>
      <c r="H84" s="33"/>
      <c r="I84" s="33"/>
      <c r="J84" s="33"/>
      <c r="K84" s="33"/>
      <c r="L84" s="48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3"/>
      <c r="D85" s="33"/>
      <c r="E85" s="233" t="str">
        <f>E7</f>
        <v>porodní pokoj</v>
      </c>
      <c r="F85" s="260"/>
      <c r="G85" s="260"/>
      <c r="H85" s="260"/>
      <c r="I85" s="33"/>
      <c r="J85" s="33"/>
      <c r="K85" s="33"/>
      <c r="L85" s="48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6.95" customHeight="1">
      <c r="A86" s="31"/>
      <c r="B86" s="32"/>
      <c r="C86" s="33"/>
      <c r="D86" s="33"/>
      <c r="E86" s="33"/>
      <c r="F86" s="33"/>
      <c r="G86" s="33"/>
      <c r="H86" s="33"/>
      <c r="I86" s="33"/>
      <c r="J86" s="33"/>
      <c r="K86" s="33"/>
      <c r="L86" s="48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2" customHeight="1">
      <c r="A87" s="31"/>
      <c r="B87" s="32"/>
      <c r="C87" s="26" t="s">
        <v>20</v>
      </c>
      <c r="D87" s="33"/>
      <c r="E87" s="33"/>
      <c r="F87" s="24" t="str">
        <f>F10</f>
        <v>KZ Most</v>
      </c>
      <c r="G87" s="33"/>
      <c r="H87" s="33"/>
      <c r="I87" s="26" t="s">
        <v>22</v>
      </c>
      <c r="J87" s="63" t="str">
        <f>IF(J10="","",J10)</f>
        <v>13. 5. 2025</v>
      </c>
      <c r="K87" s="33"/>
      <c r="L87" s="48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48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5.2" customHeight="1">
      <c r="A89" s="31"/>
      <c r="B89" s="32"/>
      <c r="C89" s="26" t="s">
        <v>24</v>
      </c>
      <c r="D89" s="33"/>
      <c r="E89" s="33"/>
      <c r="F89" s="24" t="str">
        <f>E13</f>
        <v xml:space="preserve"> </v>
      </c>
      <c r="G89" s="33"/>
      <c r="H89" s="33"/>
      <c r="I89" s="26" t="s">
        <v>30</v>
      </c>
      <c r="J89" s="29" t="str">
        <f>E19</f>
        <v xml:space="preserve"> </v>
      </c>
      <c r="K89" s="33"/>
      <c r="L89" s="48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15.2" customHeight="1">
      <c r="A90" s="31"/>
      <c r="B90" s="32"/>
      <c r="C90" s="26" t="s">
        <v>28</v>
      </c>
      <c r="D90" s="33"/>
      <c r="E90" s="33"/>
      <c r="F90" s="24" t="str">
        <f>IF(E16="","",E16)</f>
        <v>Vyplň údaj</v>
      </c>
      <c r="G90" s="33"/>
      <c r="H90" s="33"/>
      <c r="I90" s="26" t="s">
        <v>32</v>
      </c>
      <c r="J90" s="29" t="str">
        <f>E22</f>
        <v xml:space="preserve"> </v>
      </c>
      <c r="K90" s="33"/>
      <c r="L90" s="48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0.35" customHeight="1">
      <c r="A91" s="31"/>
      <c r="B91" s="32"/>
      <c r="C91" s="33"/>
      <c r="D91" s="33"/>
      <c r="E91" s="33"/>
      <c r="F91" s="33"/>
      <c r="G91" s="33"/>
      <c r="H91" s="33"/>
      <c r="I91" s="33"/>
      <c r="J91" s="33"/>
      <c r="K91" s="33"/>
      <c r="L91" s="48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29.25" customHeight="1">
      <c r="A92" s="31"/>
      <c r="B92" s="32"/>
      <c r="C92" s="139" t="s">
        <v>90</v>
      </c>
      <c r="D92" s="140"/>
      <c r="E92" s="140"/>
      <c r="F92" s="140"/>
      <c r="G92" s="140"/>
      <c r="H92" s="140"/>
      <c r="I92" s="140"/>
      <c r="J92" s="141" t="s">
        <v>91</v>
      </c>
      <c r="K92" s="140"/>
      <c r="L92" s="48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48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2.9" customHeight="1">
      <c r="A94" s="31"/>
      <c r="B94" s="32"/>
      <c r="C94" s="142" t="s">
        <v>92</v>
      </c>
      <c r="D94" s="33"/>
      <c r="E94" s="33"/>
      <c r="F94" s="33"/>
      <c r="G94" s="33"/>
      <c r="H94" s="33"/>
      <c r="I94" s="33"/>
      <c r="J94" s="81">
        <f>J114</f>
        <v>0</v>
      </c>
      <c r="K94" s="33"/>
      <c r="L94" s="48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U94" s="14" t="s">
        <v>93</v>
      </c>
    </row>
    <row r="95" spans="1:47" s="9" customFormat="1" ht="24.95" customHeight="1">
      <c r="B95" s="143"/>
      <c r="C95" s="144"/>
      <c r="D95" s="145" t="s">
        <v>94</v>
      </c>
      <c r="E95" s="146"/>
      <c r="F95" s="146"/>
      <c r="G95" s="146"/>
      <c r="H95" s="146"/>
      <c r="I95" s="146"/>
      <c r="J95" s="147">
        <f>J115</f>
        <v>0</v>
      </c>
      <c r="K95" s="144"/>
      <c r="L95" s="148"/>
    </row>
    <row r="96" spans="1:47" s="10" customFormat="1" ht="19.899999999999999" customHeight="1">
      <c r="B96" s="149"/>
      <c r="C96" s="150"/>
      <c r="D96" s="151" t="s">
        <v>95</v>
      </c>
      <c r="E96" s="152"/>
      <c r="F96" s="152"/>
      <c r="G96" s="152"/>
      <c r="H96" s="152"/>
      <c r="I96" s="152"/>
      <c r="J96" s="153">
        <f>J116</f>
        <v>0</v>
      </c>
      <c r="K96" s="150"/>
      <c r="L96" s="154"/>
    </row>
    <row r="97" spans="1:31" s="2" customFormat="1" ht="21.75" customHeight="1">
      <c r="A97" s="31"/>
      <c r="B97" s="32"/>
      <c r="C97" s="33"/>
      <c r="D97" s="33"/>
      <c r="E97" s="33"/>
      <c r="F97" s="33"/>
      <c r="G97" s="33"/>
      <c r="H97" s="33"/>
      <c r="I97" s="33"/>
      <c r="J97" s="33"/>
      <c r="K97" s="33"/>
      <c r="L97" s="48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</row>
    <row r="98" spans="1:31" s="2" customFormat="1" ht="6.95" customHeight="1">
      <c r="A98" s="31"/>
      <c r="B98" s="51"/>
      <c r="C98" s="52"/>
      <c r="D98" s="52"/>
      <c r="E98" s="52"/>
      <c r="F98" s="52"/>
      <c r="G98" s="52"/>
      <c r="H98" s="52"/>
      <c r="I98" s="52"/>
      <c r="J98" s="52"/>
      <c r="K98" s="52"/>
      <c r="L98" s="48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</row>
    <row r="102" spans="1:31" s="2" customFormat="1" ht="6.95" customHeight="1">
      <c r="A102" s="31"/>
      <c r="B102" s="53"/>
      <c r="C102" s="54"/>
      <c r="D102" s="54"/>
      <c r="E102" s="54"/>
      <c r="F102" s="54"/>
      <c r="G102" s="54"/>
      <c r="H102" s="54"/>
      <c r="I102" s="54"/>
      <c r="J102" s="54"/>
      <c r="K102" s="54"/>
      <c r="L102" s="48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</row>
    <row r="103" spans="1:31" s="2" customFormat="1" ht="24.95" customHeight="1">
      <c r="A103" s="31"/>
      <c r="B103" s="32"/>
      <c r="C103" s="20" t="s">
        <v>96</v>
      </c>
      <c r="D103" s="33"/>
      <c r="E103" s="33"/>
      <c r="F103" s="33"/>
      <c r="G103" s="33"/>
      <c r="H103" s="33"/>
      <c r="I103" s="33"/>
      <c r="J103" s="33"/>
      <c r="K103" s="33"/>
      <c r="L103" s="48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</row>
    <row r="104" spans="1:31" s="2" customFormat="1" ht="6.95" customHeight="1">
      <c r="A104" s="31"/>
      <c r="B104" s="32"/>
      <c r="C104" s="33"/>
      <c r="D104" s="33"/>
      <c r="E104" s="33"/>
      <c r="F104" s="33"/>
      <c r="G104" s="33"/>
      <c r="H104" s="33"/>
      <c r="I104" s="33"/>
      <c r="J104" s="33"/>
      <c r="K104" s="33"/>
      <c r="L104" s="48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</row>
    <row r="105" spans="1:31" s="2" customFormat="1" ht="12" customHeight="1">
      <c r="A105" s="31"/>
      <c r="B105" s="32"/>
      <c r="C105" s="26" t="s">
        <v>16</v>
      </c>
      <c r="D105" s="33"/>
      <c r="E105" s="33"/>
      <c r="F105" s="33"/>
      <c r="G105" s="33"/>
      <c r="H105" s="33"/>
      <c r="I105" s="33"/>
      <c r="J105" s="33"/>
      <c r="K105" s="33"/>
      <c r="L105" s="48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6" spans="1:31" s="2" customFormat="1" ht="16.5" customHeight="1">
      <c r="A106" s="31"/>
      <c r="B106" s="32"/>
      <c r="C106" s="33"/>
      <c r="D106" s="33"/>
      <c r="E106" s="233" t="str">
        <f>E7</f>
        <v>porodní pokoj</v>
      </c>
      <c r="F106" s="260"/>
      <c r="G106" s="260"/>
      <c r="H106" s="260"/>
      <c r="I106" s="33"/>
      <c r="J106" s="33"/>
      <c r="K106" s="33"/>
      <c r="L106" s="48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pans="1:31" s="2" customFormat="1" ht="6.95" customHeight="1">
      <c r="A107" s="31"/>
      <c r="B107" s="32"/>
      <c r="C107" s="33"/>
      <c r="D107" s="33"/>
      <c r="E107" s="33"/>
      <c r="F107" s="33"/>
      <c r="G107" s="33"/>
      <c r="H107" s="33"/>
      <c r="I107" s="33"/>
      <c r="J107" s="33"/>
      <c r="K107" s="33"/>
      <c r="L107" s="48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pans="1:31" s="2" customFormat="1" ht="12" customHeight="1">
      <c r="A108" s="31"/>
      <c r="B108" s="32"/>
      <c r="C108" s="26" t="s">
        <v>20</v>
      </c>
      <c r="D108" s="33"/>
      <c r="E108" s="33"/>
      <c r="F108" s="24" t="str">
        <f>F10</f>
        <v>KZ Most</v>
      </c>
      <c r="G108" s="33"/>
      <c r="H108" s="33"/>
      <c r="I108" s="26" t="s">
        <v>22</v>
      </c>
      <c r="J108" s="63" t="str">
        <f>IF(J10="","",J10)</f>
        <v>13. 5. 2025</v>
      </c>
      <c r="K108" s="33"/>
      <c r="L108" s="48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31" s="2" customFormat="1" ht="6.95" customHeight="1">
      <c r="A109" s="31"/>
      <c r="B109" s="32"/>
      <c r="C109" s="33"/>
      <c r="D109" s="33"/>
      <c r="E109" s="33"/>
      <c r="F109" s="33"/>
      <c r="G109" s="33"/>
      <c r="H109" s="33"/>
      <c r="I109" s="33"/>
      <c r="J109" s="33"/>
      <c r="K109" s="33"/>
      <c r="L109" s="48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31" s="2" customFormat="1" ht="15.2" customHeight="1">
      <c r="A110" s="31"/>
      <c r="B110" s="32"/>
      <c r="C110" s="26" t="s">
        <v>24</v>
      </c>
      <c r="D110" s="33"/>
      <c r="E110" s="33"/>
      <c r="F110" s="24" t="str">
        <f>E13</f>
        <v xml:space="preserve"> </v>
      </c>
      <c r="G110" s="33"/>
      <c r="H110" s="33"/>
      <c r="I110" s="26" t="s">
        <v>30</v>
      </c>
      <c r="J110" s="29" t="str">
        <f>E19</f>
        <v xml:space="preserve"> </v>
      </c>
      <c r="K110" s="33"/>
      <c r="L110" s="48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31" s="2" customFormat="1" ht="15.2" customHeight="1">
      <c r="A111" s="31"/>
      <c r="B111" s="32"/>
      <c r="C111" s="26" t="s">
        <v>28</v>
      </c>
      <c r="D111" s="33"/>
      <c r="E111" s="33"/>
      <c r="F111" s="24" t="str">
        <f>IF(E16="","",E16)</f>
        <v>Vyplň údaj</v>
      </c>
      <c r="G111" s="33"/>
      <c r="H111" s="33"/>
      <c r="I111" s="26" t="s">
        <v>32</v>
      </c>
      <c r="J111" s="29" t="str">
        <f>E22</f>
        <v xml:space="preserve"> </v>
      </c>
      <c r="K111" s="33"/>
      <c r="L111" s="48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10.35" customHeight="1">
      <c r="A112" s="31"/>
      <c r="B112" s="32"/>
      <c r="C112" s="33"/>
      <c r="D112" s="33"/>
      <c r="E112" s="33"/>
      <c r="F112" s="33"/>
      <c r="G112" s="33"/>
      <c r="H112" s="33"/>
      <c r="I112" s="33"/>
      <c r="J112" s="33"/>
      <c r="K112" s="33"/>
      <c r="L112" s="48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11" customFormat="1" ht="29.25" customHeight="1">
      <c r="A113" s="155"/>
      <c r="B113" s="156"/>
      <c r="C113" s="157" t="s">
        <v>97</v>
      </c>
      <c r="D113" s="158" t="s">
        <v>59</v>
      </c>
      <c r="E113" s="158" t="s">
        <v>55</v>
      </c>
      <c r="F113" s="158" t="s">
        <v>56</v>
      </c>
      <c r="G113" s="158" t="s">
        <v>98</v>
      </c>
      <c r="H113" s="158" t="s">
        <v>99</v>
      </c>
      <c r="I113" s="158" t="s">
        <v>100</v>
      </c>
      <c r="J113" s="159" t="s">
        <v>91</v>
      </c>
      <c r="K113" s="160" t="s">
        <v>101</v>
      </c>
      <c r="L113" s="161"/>
      <c r="M113" s="72" t="s">
        <v>1</v>
      </c>
      <c r="N113" s="73" t="s">
        <v>38</v>
      </c>
      <c r="O113" s="73" t="s">
        <v>102</v>
      </c>
      <c r="P113" s="73" t="s">
        <v>103</v>
      </c>
      <c r="Q113" s="73" t="s">
        <v>104</v>
      </c>
      <c r="R113" s="73" t="s">
        <v>105</v>
      </c>
      <c r="S113" s="73" t="s">
        <v>106</v>
      </c>
      <c r="T113" s="74" t="s">
        <v>107</v>
      </c>
      <c r="U113" s="155"/>
      <c r="V113" s="155"/>
      <c r="W113" s="155"/>
      <c r="X113" s="155"/>
      <c r="Y113" s="155"/>
      <c r="Z113" s="155"/>
      <c r="AA113" s="155"/>
      <c r="AB113" s="155"/>
      <c r="AC113" s="155"/>
      <c r="AD113" s="155"/>
      <c r="AE113" s="155"/>
    </row>
    <row r="114" spans="1:65" s="2" customFormat="1" ht="22.9" customHeight="1">
      <c r="A114" s="31"/>
      <c r="B114" s="32"/>
      <c r="C114" s="79" t="s">
        <v>108</v>
      </c>
      <c r="D114" s="33"/>
      <c r="E114" s="33"/>
      <c r="F114" s="33"/>
      <c r="G114" s="33"/>
      <c r="H114" s="33"/>
      <c r="I114" s="33"/>
      <c r="J114" s="162">
        <f>BK114</f>
        <v>0</v>
      </c>
      <c r="K114" s="33"/>
      <c r="L114" s="36"/>
      <c r="M114" s="75"/>
      <c r="N114" s="163"/>
      <c r="O114" s="76"/>
      <c r="P114" s="164">
        <f>P115</f>
        <v>0</v>
      </c>
      <c r="Q114" s="76"/>
      <c r="R114" s="164">
        <f>R115</f>
        <v>2.6743769999999998</v>
      </c>
      <c r="S114" s="76"/>
      <c r="T114" s="165">
        <f>T115</f>
        <v>0</v>
      </c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T114" s="14" t="s">
        <v>73</v>
      </c>
      <c r="AU114" s="14" t="s">
        <v>93</v>
      </c>
      <c r="BK114" s="166">
        <f>BK115</f>
        <v>0</v>
      </c>
    </row>
    <row r="115" spans="1:65" s="12" customFormat="1" ht="25.9" customHeight="1">
      <c r="B115" s="167"/>
      <c r="C115" s="168"/>
      <c r="D115" s="169" t="s">
        <v>73</v>
      </c>
      <c r="E115" s="170" t="s">
        <v>109</v>
      </c>
      <c r="F115" s="170" t="s">
        <v>110</v>
      </c>
      <c r="G115" s="168"/>
      <c r="H115" s="168"/>
      <c r="I115" s="171"/>
      <c r="J115" s="172">
        <f>BK115</f>
        <v>0</v>
      </c>
      <c r="K115" s="168"/>
      <c r="L115" s="173"/>
      <c r="M115" s="174"/>
      <c r="N115" s="175"/>
      <c r="O115" s="175"/>
      <c r="P115" s="176">
        <f>P116</f>
        <v>0</v>
      </c>
      <c r="Q115" s="175"/>
      <c r="R115" s="176">
        <f>R116</f>
        <v>2.6743769999999998</v>
      </c>
      <c r="S115" s="175"/>
      <c r="T115" s="177">
        <f>T116</f>
        <v>0</v>
      </c>
      <c r="AR115" s="178" t="s">
        <v>79</v>
      </c>
      <c r="AT115" s="179" t="s">
        <v>73</v>
      </c>
      <c r="AU115" s="179" t="s">
        <v>74</v>
      </c>
      <c r="AY115" s="178" t="s">
        <v>111</v>
      </c>
      <c r="BK115" s="180">
        <f>BK116</f>
        <v>0</v>
      </c>
    </row>
    <row r="116" spans="1:65" s="12" customFormat="1" ht="22.9" customHeight="1">
      <c r="B116" s="167"/>
      <c r="C116" s="168"/>
      <c r="D116" s="169" t="s">
        <v>73</v>
      </c>
      <c r="E116" s="181" t="s">
        <v>112</v>
      </c>
      <c r="F116" s="181" t="s">
        <v>113</v>
      </c>
      <c r="G116" s="168"/>
      <c r="H116" s="168"/>
      <c r="I116" s="171"/>
      <c r="J116" s="182">
        <f>BK116</f>
        <v>0</v>
      </c>
      <c r="K116" s="168"/>
      <c r="L116" s="173"/>
      <c r="M116" s="174"/>
      <c r="N116" s="175"/>
      <c r="O116" s="175"/>
      <c r="P116" s="176">
        <f>SUM(P117:P118)</f>
        <v>0</v>
      </c>
      <c r="Q116" s="175"/>
      <c r="R116" s="176">
        <f>SUM(R117:R118)</f>
        <v>2.6743769999999998</v>
      </c>
      <c r="S116" s="175"/>
      <c r="T116" s="177">
        <f>SUM(T117:T118)</f>
        <v>0</v>
      </c>
      <c r="AR116" s="178" t="s">
        <v>79</v>
      </c>
      <c r="AT116" s="179" t="s">
        <v>73</v>
      </c>
      <c r="AU116" s="179" t="s">
        <v>79</v>
      </c>
      <c r="AY116" s="178" t="s">
        <v>111</v>
      </c>
      <c r="BK116" s="180">
        <f>SUM(BK117:BK118)</f>
        <v>0</v>
      </c>
    </row>
    <row r="117" spans="1:65" s="2" customFormat="1" ht="33" customHeight="1">
      <c r="A117" s="31"/>
      <c r="B117" s="32"/>
      <c r="C117" s="183" t="s">
        <v>79</v>
      </c>
      <c r="D117" s="183" t="s">
        <v>114</v>
      </c>
      <c r="E117" s="184" t="s">
        <v>115</v>
      </c>
      <c r="F117" s="185" t="s">
        <v>116</v>
      </c>
      <c r="G117" s="186" t="s">
        <v>117</v>
      </c>
      <c r="H117" s="187">
        <v>6.85</v>
      </c>
      <c r="I117" s="188"/>
      <c r="J117" s="189">
        <f>ROUND(I117*H117,2)</f>
        <v>0</v>
      </c>
      <c r="K117" s="190"/>
      <c r="L117" s="36"/>
      <c r="M117" s="191" t="s">
        <v>1</v>
      </c>
      <c r="N117" s="192" t="s">
        <v>39</v>
      </c>
      <c r="O117" s="68"/>
      <c r="P117" s="193">
        <f>O117*H117</f>
        <v>0</v>
      </c>
      <c r="Q117" s="193">
        <v>0.19661999999999999</v>
      </c>
      <c r="R117" s="193">
        <f>Q117*H117</f>
        <v>1.3468469999999999</v>
      </c>
      <c r="S117" s="193">
        <v>0</v>
      </c>
      <c r="T117" s="194">
        <f>S117*H117</f>
        <v>0</v>
      </c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R117" s="195" t="s">
        <v>118</v>
      </c>
      <c r="AT117" s="195" t="s">
        <v>114</v>
      </c>
      <c r="AU117" s="195" t="s">
        <v>84</v>
      </c>
      <c r="AY117" s="14" t="s">
        <v>111</v>
      </c>
      <c r="BE117" s="196">
        <f>IF(N117="základní",J117,0)</f>
        <v>0</v>
      </c>
      <c r="BF117" s="196">
        <f>IF(N117="snížená",J117,0)</f>
        <v>0</v>
      </c>
      <c r="BG117" s="196">
        <f>IF(N117="zákl. přenesená",J117,0)</f>
        <v>0</v>
      </c>
      <c r="BH117" s="196">
        <f>IF(N117="sníž. přenesená",J117,0)</f>
        <v>0</v>
      </c>
      <c r="BI117" s="196">
        <f>IF(N117="nulová",J117,0)</f>
        <v>0</v>
      </c>
      <c r="BJ117" s="14" t="s">
        <v>79</v>
      </c>
      <c r="BK117" s="196">
        <f>ROUND(I117*H117,2)</f>
        <v>0</v>
      </c>
      <c r="BL117" s="14" t="s">
        <v>118</v>
      </c>
      <c r="BM117" s="195" t="s">
        <v>119</v>
      </c>
    </row>
    <row r="118" spans="1:65" s="2" customFormat="1" ht="33" customHeight="1">
      <c r="A118" s="31"/>
      <c r="B118" s="32"/>
      <c r="C118" s="183" t="s">
        <v>84</v>
      </c>
      <c r="D118" s="183" t="s">
        <v>114</v>
      </c>
      <c r="E118" s="184" t="s">
        <v>120</v>
      </c>
      <c r="F118" s="185" t="s">
        <v>121</v>
      </c>
      <c r="G118" s="186" t="s">
        <v>117</v>
      </c>
      <c r="H118" s="187">
        <v>6.85</v>
      </c>
      <c r="I118" s="188"/>
      <c r="J118" s="189">
        <f>ROUND(I118*H118,2)</f>
        <v>0</v>
      </c>
      <c r="K118" s="190"/>
      <c r="L118" s="36"/>
      <c r="M118" s="197" t="s">
        <v>1</v>
      </c>
      <c r="N118" s="198" t="s">
        <v>39</v>
      </c>
      <c r="O118" s="199"/>
      <c r="P118" s="200">
        <f>O118*H118</f>
        <v>0</v>
      </c>
      <c r="Q118" s="200">
        <v>0.1938</v>
      </c>
      <c r="R118" s="200">
        <f>Q118*H118</f>
        <v>1.3275299999999999</v>
      </c>
      <c r="S118" s="200">
        <v>0</v>
      </c>
      <c r="T118" s="201">
        <f>S118*H118</f>
        <v>0</v>
      </c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R118" s="195" t="s">
        <v>118</v>
      </c>
      <c r="AT118" s="195" t="s">
        <v>114</v>
      </c>
      <c r="AU118" s="195" t="s">
        <v>84</v>
      </c>
      <c r="AY118" s="14" t="s">
        <v>111</v>
      </c>
      <c r="BE118" s="196">
        <f>IF(N118="základní",J118,0)</f>
        <v>0</v>
      </c>
      <c r="BF118" s="196">
        <f>IF(N118="snížená",J118,0)</f>
        <v>0</v>
      </c>
      <c r="BG118" s="196">
        <f>IF(N118="zákl. přenesená",J118,0)</f>
        <v>0</v>
      </c>
      <c r="BH118" s="196">
        <f>IF(N118="sníž. přenesená",J118,0)</f>
        <v>0</v>
      </c>
      <c r="BI118" s="196">
        <f>IF(N118="nulová",J118,0)</f>
        <v>0</v>
      </c>
      <c r="BJ118" s="14" t="s">
        <v>79</v>
      </c>
      <c r="BK118" s="196">
        <f>ROUND(I118*H118,2)</f>
        <v>0</v>
      </c>
      <c r="BL118" s="14" t="s">
        <v>118</v>
      </c>
      <c r="BM118" s="195" t="s">
        <v>122</v>
      </c>
    </row>
    <row r="119" spans="1:65" s="2" customFormat="1" ht="6.95" customHeight="1">
      <c r="A119" s="31"/>
      <c r="B119" s="51"/>
      <c r="C119" s="52"/>
      <c r="D119" s="52"/>
      <c r="E119" s="52"/>
      <c r="F119" s="52"/>
      <c r="G119" s="52"/>
      <c r="H119" s="52"/>
      <c r="I119" s="52"/>
      <c r="J119" s="52"/>
      <c r="K119" s="52"/>
      <c r="L119" s="36"/>
      <c r="M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</sheetData>
  <sheetProtection algorithmName="SHA-512" hashValue="gfo1McV3fr0PhLLQFlDZ/4NzdvVIpduMQWLm+NSMEZ5MEEKZWQzCrbt1S4MBckGqPhhBATVAftpO/8GO+0XbqA==" saltValue="MnksxgXtXFMdFXTjm5Oo4ukvsNtNSc/g7OXQjHspergkekwfe8QYUTd5TNsqZxjNF5gVcwLEsxUqWPJEZpnF0g==" spinCount="100000" sheet="1" objects="1" scenarios="1" formatColumns="0" formatRows="0" autoFilter="0"/>
  <autoFilter ref="C113:K118" xr:uid="{00000000-0009-0000-0000-000001000000}"/>
  <mergeCells count="6">
    <mergeCell ref="L2:V2"/>
    <mergeCell ref="E7:H7"/>
    <mergeCell ref="E16:H16"/>
    <mergeCell ref="E25:H25"/>
    <mergeCell ref="E85:H85"/>
    <mergeCell ref="E106:H106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192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AT2" s="14" t="s">
        <v>83</v>
      </c>
    </row>
    <row r="3" spans="1:4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17"/>
      <c r="AT3" s="14" t="s">
        <v>84</v>
      </c>
    </row>
    <row r="4" spans="1:46" s="1" customFormat="1" ht="24.95" customHeight="1">
      <c r="B4" s="17"/>
      <c r="D4" s="106" t="s">
        <v>88</v>
      </c>
      <c r="L4" s="17"/>
      <c r="M4" s="107" t="s">
        <v>10</v>
      </c>
      <c r="AT4" s="14" t="s">
        <v>4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108" t="s">
        <v>16</v>
      </c>
      <c r="L6" s="17"/>
    </row>
    <row r="7" spans="1:46" s="1" customFormat="1" ht="16.5" customHeight="1">
      <c r="B7" s="17"/>
      <c r="E7" s="261" t="str">
        <f>'Rekapitulace stavby'!K6</f>
        <v>porodní pokoj</v>
      </c>
      <c r="F7" s="262"/>
      <c r="G7" s="262"/>
      <c r="H7" s="262"/>
      <c r="L7" s="17"/>
    </row>
    <row r="8" spans="1:46" s="2" customFormat="1" ht="12" customHeight="1">
      <c r="A8" s="31"/>
      <c r="B8" s="36"/>
      <c r="C8" s="31"/>
      <c r="D8" s="108" t="s">
        <v>123</v>
      </c>
      <c r="E8" s="31"/>
      <c r="F8" s="31"/>
      <c r="G8" s="31"/>
      <c r="H8" s="31"/>
      <c r="I8" s="31"/>
      <c r="J8" s="31"/>
      <c r="K8" s="31"/>
      <c r="L8" s="48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6"/>
      <c r="C9" s="31"/>
      <c r="D9" s="31"/>
      <c r="E9" s="255" t="s">
        <v>124</v>
      </c>
      <c r="F9" s="256"/>
      <c r="G9" s="256"/>
      <c r="H9" s="256"/>
      <c r="I9" s="31"/>
      <c r="J9" s="31"/>
      <c r="K9" s="31"/>
      <c r="L9" s="48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1.25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48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6"/>
      <c r="C11" s="31"/>
      <c r="D11" s="108" t="s">
        <v>18</v>
      </c>
      <c r="E11" s="31"/>
      <c r="F11" s="109" t="s">
        <v>1</v>
      </c>
      <c r="G11" s="31"/>
      <c r="H11" s="31"/>
      <c r="I11" s="108" t="s">
        <v>19</v>
      </c>
      <c r="J11" s="109" t="s">
        <v>1</v>
      </c>
      <c r="K11" s="31"/>
      <c r="L11" s="48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08" t="s">
        <v>20</v>
      </c>
      <c r="E12" s="31"/>
      <c r="F12" s="109" t="s">
        <v>26</v>
      </c>
      <c r="G12" s="31"/>
      <c r="H12" s="31"/>
      <c r="I12" s="108" t="s">
        <v>22</v>
      </c>
      <c r="J12" s="110" t="str">
        <f>'Rekapitulace stavby'!AN8</f>
        <v>13. 5. 2025</v>
      </c>
      <c r="K12" s="31"/>
      <c r="L12" s="48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48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08" t="s">
        <v>24</v>
      </c>
      <c r="E14" s="31"/>
      <c r="F14" s="31"/>
      <c r="G14" s="31"/>
      <c r="H14" s="31"/>
      <c r="I14" s="108" t="s">
        <v>25</v>
      </c>
      <c r="J14" s="109" t="str">
        <f>IF('Rekapitulace stavby'!AN10="","",'Rekapitulace stavby'!AN10)</f>
        <v/>
      </c>
      <c r="K14" s="31"/>
      <c r="L14" s="48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6"/>
      <c r="C15" s="31"/>
      <c r="D15" s="31"/>
      <c r="E15" s="109" t="str">
        <f>IF('Rekapitulace stavby'!E11="","",'Rekapitulace stavby'!E11)</f>
        <v xml:space="preserve"> </v>
      </c>
      <c r="F15" s="31"/>
      <c r="G15" s="31"/>
      <c r="H15" s="31"/>
      <c r="I15" s="108" t="s">
        <v>27</v>
      </c>
      <c r="J15" s="109" t="str">
        <f>IF('Rekapitulace stavby'!AN11="","",'Rekapitulace stavby'!AN11)</f>
        <v/>
      </c>
      <c r="K15" s="31"/>
      <c r="L15" s="48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48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6"/>
      <c r="C17" s="31"/>
      <c r="D17" s="108" t="s">
        <v>28</v>
      </c>
      <c r="E17" s="31"/>
      <c r="F17" s="31"/>
      <c r="G17" s="31"/>
      <c r="H17" s="31"/>
      <c r="I17" s="108" t="s">
        <v>25</v>
      </c>
      <c r="J17" s="27" t="str">
        <f>'Rekapitulace stavby'!AN13</f>
        <v>Vyplň údaj</v>
      </c>
      <c r="K17" s="31"/>
      <c r="L17" s="48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6"/>
      <c r="C18" s="31"/>
      <c r="D18" s="31"/>
      <c r="E18" s="257" t="str">
        <f>'Rekapitulace stavby'!E14</f>
        <v>Vyplň údaj</v>
      </c>
      <c r="F18" s="258"/>
      <c r="G18" s="258"/>
      <c r="H18" s="258"/>
      <c r="I18" s="108" t="s">
        <v>27</v>
      </c>
      <c r="J18" s="27" t="str">
        <f>'Rekapitulace stavby'!AN14</f>
        <v>Vyplň údaj</v>
      </c>
      <c r="K18" s="31"/>
      <c r="L18" s="48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48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6"/>
      <c r="C20" s="31"/>
      <c r="D20" s="108" t="s">
        <v>30</v>
      </c>
      <c r="E20" s="31"/>
      <c r="F20" s="31"/>
      <c r="G20" s="31"/>
      <c r="H20" s="31"/>
      <c r="I20" s="108" t="s">
        <v>25</v>
      </c>
      <c r="J20" s="109" t="str">
        <f>IF('Rekapitulace stavby'!AN16="","",'Rekapitulace stavby'!AN16)</f>
        <v/>
      </c>
      <c r="K20" s="31"/>
      <c r="L20" s="48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6"/>
      <c r="C21" s="31"/>
      <c r="D21" s="31"/>
      <c r="E21" s="109" t="str">
        <f>IF('Rekapitulace stavby'!E17="","",'Rekapitulace stavby'!E17)</f>
        <v xml:space="preserve"> </v>
      </c>
      <c r="F21" s="31"/>
      <c r="G21" s="31"/>
      <c r="H21" s="31"/>
      <c r="I21" s="108" t="s">
        <v>27</v>
      </c>
      <c r="J21" s="109" t="str">
        <f>IF('Rekapitulace stavby'!AN17="","",'Rekapitulace stavby'!AN17)</f>
        <v/>
      </c>
      <c r="K21" s="31"/>
      <c r="L21" s="48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48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6"/>
      <c r="C23" s="31"/>
      <c r="D23" s="108" t="s">
        <v>32</v>
      </c>
      <c r="E23" s="31"/>
      <c r="F23" s="31"/>
      <c r="G23" s="31"/>
      <c r="H23" s="31"/>
      <c r="I23" s="108" t="s">
        <v>25</v>
      </c>
      <c r="J23" s="109" t="str">
        <f>IF('Rekapitulace stavby'!AN19="","",'Rekapitulace stavby'!AN19)</f>
        <v/>
      </c>
      <c r="K23" s="31"/>
      <c r="L23" s="48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6"/>
      <c r="C24" s="31"/>
      <c r="D24" s="31"/>
      <c r="E24" s="109" t="str">
        <f>IF('Rekapitulace stavby'!E20="","",'Rekapitulace stavby'!E20)</f>
        <v xml:space="preserve"> </v>
      </c>
      <c r="F24" s="31"/>
      <c r="G24" s="31"/>
      <c r="H24" s="31"/>
      <c r="I24" s="108" t="s">
        <v>27</v>
      </c>
      <c r="J24" s="109" t="str">
        <f>IF('Rekapitulace stavby'!AN20="","",'Rekapitulace stavby'!AN20)</f>
        <v/>
      </c>
      <c r="K24" s="31"/>
      <c r="L24" s="48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48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6"/>
      <c r="C26" s="31"/>
      <c r="D26" s="108" t="s">
        <v>33</v>
      </c>
      <c r="E26" s="31"/>
      <c r="F26" s="31"/>
      <c r="G26" s="31"/>
      <c r="H26" s="31"/>
      <c r="I26" s="31"/>
      <c r="J26" s="31"/>
      <c r="K26" s="31"/>
      <c r="L26" s="48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11"/>
      <c r="B27" s="112"/>
      <c r="C27" s="111"/>
      <c r="D27" s="111"/>
      <c r="E27" s="259" t="s">
        <v>1</v>
      </c>
      <c r="F27" s="259"/>
      <c r="G27" s="259"/>
      <c r="H27" s="259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48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6"/>
      <c r="C29" s="31"/>
      <c r="D29" s="114"/>
      <c r="E29" s="114"/>
      <c r="F29" s="114"/>
      <c r="G29" s="114"/>
      <c r="H29" s="114"/>
      <c r="I29" s="114"/>
      <c r="J29" s="114"/>
      <c r="K29" s="114"/>
      <c r="L29" s="48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6"/>
      <c r="C30" s="31"/>
      <c r="D30" s="115" t="s">
        <v>34</v>
      </c>
      <c r="E30" s="31"/>
      <c r="F30" s="31"/>
      <c r="G30" s="31"/>
      <c r="H30" s="31"/>
      <c r="I30" s="31"/>
      <c r="J30" s="116">
        <f>ROUND(J126, 2)</f>
        <v>0</v>
      </c>
      <c r="K30" s="31"/>
      <c r="L30" s="48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6"/>
      <c r="C31" s="31"/>
      <c r="D31" s="114"/>
      <c r="E31" s="114"/>
      <c r="F31" s="114"/>
      <c r="G31" s="114"/>
      <c r="H31" s="114"/>
      <c r="I31" s="114"/>
      <c r="J31" s="114"/>
      <c r="K31" s="114"/>
      <c r="L31" s="48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6"/>
      <c r="C32" s="31"/>
      <c r="D32" s="31"/>
      <c r="E32" s="31"/>
      <c r="F32" s="117" t="s">
        <v>36</v>
      </c>
      <c r="G32" s="31"/>
      <c r="H32" s="31"/>
      <c r="I32" s="117" t="s">
        <v>35</v>
      </c>
      <c r="J32" s="117" t="s">
        <v>37</v>
      </c>
      <c r="K32" s="31"/>
      <c r="L32" s="48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>
      <c r="A33" s="31"/>
      <c r="B33" s="36"/>
      <c r="C33" s="31"/>
      <c r="D33" s="118" t="s">
        <v>38</v>
      </c>
      <c r="E33" s="108" t="s">
        <v>39</v>
      </c>
      <c r="F33" s="119">
        <f>ROUND((SUM(BE126:BE191)),  2)</f>
        <v>0</v>
      </c>
      <c r="G33" s="31"/>
      <c r="H33" s="31"/>
      <c r="I33" s="120">
        <v>0.21</v>
      </c>
      <c r="J33" s="119">
        <f>ROUND(((SUM(BE126:BE191))*I33),  2)</f>
        <v>0</v>
      </c>
      <c r="K33" s="31"/>
      <c r="L33" s="48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6"/>
      <c r="C34" s="31"/>
      <c r="D34" s="31"/>
      <c r="E34" s="108" t="s">
        <v>40</v>
      </c>
      <c r="F34" s="119">
        <f>ROUND((SUM(BF126:BF191)),  2)</f>
        <v>0</v>
      </c>
      <c r="G34" s="31"/>
      <c r="H34" s="31"/>
      <c r="I34" s="120">
        <v>0.12</v>
      </c>
      <c r="J34" s="119">
        <f>ROUND(((SUM(BF126:BF191))*I34),  2)</f>
        <v>0</v>
      </c>
      <c r="K34" s="31"/>
      <c r="L34" s="48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6"/>
      <c r="C35" s="31"/>
      <c r="D35" s="31"/>
      <c r="E35" s="108" t="s">
        <v>41</v>
      </c>
      <c r="F35" s="119">
        <f>ROUND((SUM(BG126:BG191)),  2)</f>
        <v>0</v>
      </c>
      <c r="G35" s="31"/>
      <c r="H35" s="31"/>
      <c r="I35" s="120">
        <v>0.21</v>
      </c>
      <c r="J35" s="119">
        <f>0</f>
        <v>0</v>
      </c>
      <c r="K35" s="31"/>
      <c r="L35" s="48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6"/>
      <c r="C36" s="31"/>
      <c r="D36" s="31"/>
      <c r="E36" s="108" t="s">
        <v>42</v>
      </c>
      <c r="F36" s="119">
        <f>ROUND((SUM(BH126:BH191)),  2)</f>
        <v>0</v>
      </c>
      <c r="G36" s="31"/>
      <c r="H36" s="31"/>
      <c r="I36" s="120">
        <v>0.12</v>
      </c>
      <c r="J36" s="119">
        <f>0</f>
        <v>0</v>
      </c>
      <c r="K36" s="31"/>
      <c r="L36" s="48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6"/>
      <c r="C37" s="31"/>
      <c r="D37" s="31"/>
      <c r="E37" s="108" t="s">
        <v>43</v>
      </c>
      <c r="F37" s="119">
        <f>ROUND((SUM(BI126:BI191)),  2)</f>
        <v>0</v>
      </c>
      <c r="G37" s="31"/>
      <c r="H37" s="31"/>
      <c r="I37" s="120">
        <v>0</v>
      </c>
      <c r="J37" s="119">
        <f>0</f>
        <v>0</v>
      </c>
      <c r="K37" s="31"/>
      <c r="L37" s="48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48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6"/>
      <c r="C39" s="121"/>
      <c r="D39" s="122" t="s">
        <v>44</v>
      </c>
      <c r="E39" s="123"/>
      <c r="F39" s="123"/>
      <c r="G39" s="124" t="s">
        <v>45</v>
      </c>
      <c r="H39" s="125" t="s">
        <v>46</v>
      </c>
      <c r="I39" s="123"/>
      <c r="J39" s="126">
        <f>SUM(J30:J37)</f>
        <v>0</v>
      </c>
      <c r="K39" s="127"/>
      <c r="L39" s="48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48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8"/>
      <c r="D50" s="128" t="s">
        <v>47</v>
      </c>
      <c r="E50" s="129"/>
      <c r="F50" s="129"/>
      <c r="G50" s="128" t="s">
        <v>48</v>
      </c>
      <c r="H50" s="129"/>
      <c r="I50" s="129"/>
      <c r="J50" s="129"/>
      <c r="K50" s="129"/>
      <c r="L50" s="48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31"/>
      <c r="B61" s="36"/>
      <c r="C61" s="31"/>
      <c r="D61" s="130" t="s">
        <v>49</v>
      </c>
      <c r="E61" s="131"/>
      <c r="F61" s="132" t="s">
        <v>50</v>
      </c>
      <c r="G61" s="130" t="s">
        <v>49</v>
      </c>
      <c r="H61" s="131"/>
      <c r="I61" s="131"/>
      <c r="J61" s="133" t="s">
        <v>50</v>
      </c>
      <c r="K61" s="131"/>
      <c r="L61" s="48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31"/>
      <c r="B65" s="36"/>
      <c r="C65" s="31"/>
      <c r="D65" s="128" t="s">
        <v>51</v>
      </c>
      <c r="E65" s="134"/>
      <c r="F65" s="134"/>
      <c r="G65" s="128" t="s">
        <v>52</v>
      </c>
      <c r="H65" s="134"/>
      <c r="I65" s="134"/>
      <c r="J65" s="134"/>
      <c r="K65" s="134"/>
      <c r="L65" s="48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31"/>
      <c r="B76" s="36"/>
      <c r="C76" s="31"/>
      <c r="D76" s="130" t="s">
        <v>49</v>
      </c>
      <c r="E76" s="131"/>
      <c r="F76" s="132" t="s">
        <v>50</v>
      </c>
      <c r="G76" s="130" t="s">
        <v>49</v>
      </c>
      <c r="H76" s="131"/>
      <c r="I76" s="131"/>
      <c r="J76" s="133" t="s">
        <v>50</v>
      </c>
      <c r="K76" s="131"/>
      <c r="L76" s="48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135"/>
      <c r="C77" s="136"/>
      <c r="D77" s="136"/>
      <c r="E77" s="136"/>
      <c r="F77" s="136"/>
      <c r="G77" s="136"/>
      <c r="H77" s="136"/>
      <c r="I77" s="136"/>
      <c r="J77" s="136"/>
      <c r="K77" s="136"/>
      <c r="L77" s="48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137"/>
      <c r="C81" s="138"/>
      <c r="D81" s="138"/>
      <c r="E81" s="138"/>
      <c r="F81" s="138"/>
      <c r="G81" s="138"/>
      <c r="H81" s="138"/>
      <c r="I81" s="138"/>
      <c r="J81" s="138"/>
      <c r="K81" s="138"/>
      <c r="L81" s="48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89</v>
      </c>
      <c r="D82" s="33"/>
      <c r="E82" s="33"/>
      <c r="F82" s="33"/>
      <c r="G82" s="33"/>
      <c r="H82" s="33"/>
      <c r="I82" s="33"/>
      <c r="J82" s="33"/>
      <c r="K82" s="33"/>
      <c r="L82" s="48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48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16</v>
      </c>
      <c r="D84" s="33"/>
      <c r="E84" s="33"/>
      <c r="F84" s="33"/>
      <c r="G84" s="33"/>
      <c r="H84" s="33"/>
      <c r="I84" s="33"/>
      <c r="J84" s="33"/>
      <c r="K84" s="33"/>
      <c r="L84" s="48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3"/>
      <c r="D85" s="33"/>
      <c r="E85" s="263" t="str">
        <f>E7</f>
        <v>porodní pokoj</v>
      </c>
      <c r="F85" s="264"/>
      <c r="G85" s="264"/>
      <c r="H85" s="264"/>
      <c r="I85" s="33"/>
      <c r="J85" s="33"/>
      <c r="K85" s="33"/>
      <c r="L85" s="48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123</v>
      </c>
      <c r="D86" s="33"/>
      <c r="E86" s="33"/>
      <c r="F86" s="33"/>
      <c r="G86" s="33"/>
      <c r="H86" s="33"/>
      <c r="I86" s="33"/>
      <c r="J86" s="33"/>
      <c r="K86" s="33"/>
      <c r="L86" s="48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3"/>
      <c r="D87" s="33"/>
      <c r="E87" s="233" t="str">
        <f>E9</f>
        <v>Objekt1 - Rozpočet</v>
      </c>
      <c r="F87" s="260"/>
      <c r="G87" s="260"/>
      <c r="H87" s="260"/>
      <c r="I87" s="33"/>
      <c r="J87" s="33"/>
      <c r="K87" s="33"/>
      <c r="L87" s="48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48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20</v>
      </c>
      <c r="D89" s="33"/>
      <c r="E89" s="33"/>
      <c r="F89" s="24" t="str">
        <f>F12</f>
        <v xml:space="preserve"> </v>
      </c>
      <c r="G89" s="33"/>
      <c r="H89" s="33"/>
      <c r="I89" s="26" t="s">
        <v>22</v>
      </c>
      <c r="J89" s="63" t="str">
        <f>IF(J12="","",J12)</f>
        <v>13. 5. 2025</v>
      </c>
      <c r="K89" s="33"/>
      <c r="L89" s="48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48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24</v>
      </c>
      <c r="D91" s="33"/>
      <c r="E91" s="33"/>
      <c r="F91" s="24" t="str">
        <f>E15</f>
        <v xml:space="preserve"> </v>
      </c>
      <c r="G91" s="33"/>
      <c r="H91" s="33"/>
      <c r="I91" s="26" t="s">
        <v>30</v>
      </c>
      <c r="J91" s="29" t="str">
        <f>E21</f>
        <v xml:space="preserve"> </v>
      </c>
      <c r="K91" s="33"/>
      <c r="L91" s="48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28</v>
      </c>
      <c r="D92" s="33"/>
      <c r="E92" s="33"/>
      <c r="F92" s="24" t="str">
        <f>IF(E18="","",E18)</f>
        <v>Vyplň údaj</v>
      </c>
      <c r="G92" s="33"/>
      <c r="H92" s="33"/>
      <c r="I92" s="26" t="s">
        <v>32</v>
      </c>
      <c r="J92" s="29" t="str">
        <f>E24</f>
        <v xml:space="preserve"> </v>
      </c>
      <c r="K92" s="33"/>
      <c r="L92" s="48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48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39" t="s">
        <v>90</v>
      </c>
      <c r="D94" s="140"/>
      <c r="E94" s="140"/>
      <c r="F94" s="140"/>
      <c r="G94" s="140"/>
      <c r="H94" s="140"/>
      <c r="I94" s="140"/>
      <c r="J94" s="141" t="s">
        <v>91</v>
      </c>
      <c r="K94" s="140"/>
      <c r="L94" s="48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48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42" t="s">
        <v>92</v>
      </c>
      <c r="D96" s="33"/>
      <c r="E96" s="33"/>
      <c r="F96" s="33"/>
      <c r="G96" s="33"/>
      <c r="H96" s="33"/>
      <c r="I96" s="33"/>
      <c r="J96" s="81">
        <f>J126</f>
        <v>0</v>
      </c>
      <c r="K96" s="33"/>
      <c r="L96" s="48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93</v>
      </c>
    </row>
    <row r="97" spans="1:31" s="9" customFormat="1" ht="24.95" customHeight="1">
      <c r="B97" s="143"/>
      <c r="C97" s="144"/>
      <c r="D97" s="145" t="s">
        <v>125</v>
      </c>
      <c r="E97" s="146"/>
      <c r="F97" s="146"/>
      <c r="G97" s="146"/>
      <c r="H97" s="146"/>
      <c r="I97" s="146"/>
      <c r="J97" s="147">
        <f>J127</f>
        <v>0</v>
      </c>
      <c r="K97" s="144"/>
      <c r="L97" s="148"/>
    </row>
    <row r="98" spans="1:31" s="9" customFormat="1" ht="24.95" customHeight="1">
      <c r="B98" s="143"/>
      <c r="C98" s="144"/>
      <c r="D98" s="145" t="s">
        <v>126</v>
      </c>
      <c r="E98" s="146"/>
      <c r="F98" s="146"/>
      <c r="G98" s="146"/>
      <c r="H98" s="146"/>
      <c r="I98" s="146"/>
      <c r="J98" s="147">
        <f>J131</f>
        <v>0</v>
      </c>
      <c r="K98" s="144"/>
      <c r="L98" s="148"/>
    </row>
    <row r="99" spans="1:31" s="9" customFormat="1" ht="24.95" customHeight="1">
      <c r="B99" s="143"/>
      <c r="C99" s="144"/>
      <c r="D99" s="145" t="s">
        <v>127</v>
      </c>
      <c r="E99" s="146"/>
      <c r="F99" s="146"/>
      <c r="G99" s="146"/>
      <c r="H99" s="146"/>
      <c r="I99" s="146"/>
      <c r="J99" s="147">
        <f>J136</f>
        <v>0</v>
      </c>
      <c r="K99" s="144"/>
      <c r="L99" s="148"/>
    </row>
    <row r="100" spans="1:31" s="9" customFormat="1" ht="24.95" customHeight="1">
      <c r="B100" s="143"/>
      <c r="C100" s="144"/>
      <c r="D100" s="145" t="s">
        <v>128</v>
      </c>
      <c r="E100" s="146"/>
      <c r="F100" s="146"/>
      <c r="G100" s="146"/>
      <c r="H100" s="146"/>
      <c r="I100" s="146"/>
      <c r="J100" s="147">
        <f>J142</f>
        <v>0</v>
      </c>
      <c r="K100" s="144"/>
      <c r="L100" s="148"/>
    </row>
    <row r="101" spans="1:31" s="9" customFormat="1" ht="24.95" customHeight="1">
      <c r="B101" s="143"/>
      <c r="C101" s="144"/>
      <c r="D101" s="145" t="s">
        <v>129</v>
      </c>
      <c r="E101" s="146"/>
      <c r="F101" s="146"/>
      <c r="G101" s="146"/>
      <c r="H101" s="146"/>
      <c r="I101" s="146"/>
      <c r="J101" s="147">
        <f>J150</f>
        <v>0</v>
      </c>
      <c r="K101" s="144"/>
      <c r="L101" s="148"/>
    </row>
    <row r="102" spans="1:31" s="9" customFormat="1" ht="24.95" customHeight="1">
      <c r="B102" s="143"/>
      <c r="C102" s="144"/>
      <c r="D102" s="145" t="s">
        <v>130</v>
      </c>
      <c r="E102" s="146"/>
      <c r="F102" s="146"/>
      <c r="G102" s="146"/>
      <c r="H102" s="146"/>
      <c r="I102" s="146"/>
      <c r="J102" s="147">
        <f>J156</f>
        <v>0</v>
      </c>
      <c r="K102" s="144"/>
      <c r="L102" s="148"/>
    </row>
    <row r="103" spans="1:31" s="9" customFormat="1" ht="24.95" customHeight="1">
      <c r="B103" s="143"/>
      <c r="C103" s="144"/>
      <c r="D103" s="145" t="s">
        <v>131</v>
      </c>
      <c r="E103" s="146"/>
      <c r="F103" s="146"/>
      <c r="G103" s="146"/>
      <c r="H103" s="146"/>
      <c r="I103" s="146"/>
      <c r="J103" s="147">
        <f>J158</f>
        <v>0</v>
      </c>
      <c r="K103" s="144"/>
      <c r="L103" s="148"/>
    </row>
    <row r="104" spans="1:31" s="9" customFormat="1" ht="24.95" customHeight="1">
      <c r="B104" s="143"/>
      <c r="C104" s="144"/>
      <c r="D104" s="145" t="s">
        <v>132</v>
      </c>
      <c r="E104" s="146"/>
      <c r="F104" s="146"/>
      <c r="G104" s="146"/>
      <c r="H104" s="146"/>
      <c r="I104" s="146"/>
      <c r="J104" s="147">
        <f>J162</f>
        <v>0</v>
      </c>
      <c r="K104" s="144"/>
      <c r="L104" s="148"/>
    </row>
    <row r="105" spans="1:31" s="9" customFormat="1" ht="24.95" customHeight="1">
      <c r="B105" s="143"/>
      <c r="C105" s="144"/>
      <c r="D105" s="145" t="s">
        <v>133</v>
      </c>
      <c r="E105" s="146"/>
      <c r="F105" s="146"/>
      <c r="G105" s="146"/>
      <c r="H105" s="146"/>
      <c r="I105" s="146"/>
      <c r="J105" s="147">
        <f>J171</f>
        <v>0</v>
      </c>
      <c r="K105" s="144"/>
      <c r="L105" s="148"/>
    </row>
    <row r="106" spans="1:31" s="9" customFormat="1" ht="24.95" customHeight="1">
      <c r="B106" s="143"/>
      <c r="C106" s="144"/>
      <c r="D106" s="145" t="s">
        <v>134</v>
      </c>
      <c r="E106" s="146"/>
      <c r="F106" s="146"/>
      <c r="G106" s="146"/>
      <c r="H106" s="146"/>
      <c r="I106" s="146"/>
      <c r="J106" s="147">
        <f>J175</f>
        <v>0</v>
      </c>
      <c r="K106" s="144"/>
      <c r="L106" s="148"/>
    </row>
    <row r="107" spans="1:31" s="2" customFormat="1" ht="21.75" customHeight="1">
      <c r="A107" s="31"/>
      <c r="B107" s="32"/>
      <c r="C107" s="33"/>
      <c r="D107" s="33"/>
      <c r="E107" s="33"/>
      <c r="F107" s="33"/>
      <c r="G107" s="33"/>
      <c r="H107" s="33"/>
      <c r="I107" s="33"/>
      <c r="J107" s="33"/>
      <c r="K107" s="33"/>
      <c r="L107" s="48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pans="1:31" s="2" customFormat="1" ht="6.95" customHeight="1">
      <c r="A108" s="31"/>
      <c r="B108" s="51"/>
      <c r="C108" s="52"/>
      <c r="D108" s="52"/>
      <c r="E108" s="52"/>
      <c r="F108" s="52"/>
      <c r="G108" s="52"/>
      <c r="H108" s="52"/>
      <c r="I108" s="52"/>
      <c r="J108" s="52"/>
      <c r="K108" s="52"/>
      <c r="L108" s="48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12" spans="1:31" s="2" customFormat="1" ht="6.95" customHeight="1">
      <c r="A112" s="31"/>
      <c r="B112" s="53"/>
      <c r="C112" s="54"/>
      <c r="D112" s="54"/>
      <c r="E112" s="54"/>
      <c r="F112" s="54"/>
      <c r="G112" s="54"/>
      <c r="H112" s="54"/>
      <c r="I112" s="54"/>
      <c r="J112" s="54"/>
      <c r="K112" s="54"/>
      <c r="L112" s="48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24.95" customHeight="1">
      <c r="A113" s="31"/>
      <c r="B113" s="32"/>
      <c r="C113" s="20" t="s">
        <v>96</v>
      </c>
      <c r="D113" s="33"/>
      <c r="E113" s="33"/>
      <c r="F113" s="33"/>
      <c r="G113" s="33"/>
      <c r="H113" s="33"/>
      <c r="I113" s="33"/>
      <c r="J113" s="33"/>
      <c r="K113" s="33"/>
      <c r="L113" s="48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6.95" customHeight="1">
      <c r="A114" s="31"/>
      <c r="B114" s="32"/>
      <c r="C114" s="33"/>
      <c r="D114" s="33"/>
      <c r="E114" s="33"/>
      <c r="F114" s="33"/>
      <c r="G114" s="33"/>
      <c r="H114" s="33"/>
      <c r="I114" s="33"/>
      <c r="J114" s="33"/>
      <c r="K114" s="33"/>
      <c r="L114" s="48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12" customHeight="1">
      <c r="A115" s="31"/>
      <c r="B115" s="32"/>
      <c r="C115" s="26" t="s">
        <v>16</v>
      </c>
      <c r="D115" s="33"/>
      <c r="E115" s="33"/>
      <c r="F115" s="33"/>
      <c r="G115" s="33"/>
      <c r="H115" s="33"/>
      <c r="I115" s="33"/>
      <c r="J115" s="33"/>
      <c r="K115" s="33"/>
      <c r="L115" s="48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16.5" customHeight="1">
      <c r="A116" s="31"/>
      <c r="B116" s="32"/>
      <c r="C116" s="33"/>
      <c r="D116" s="33"/>
      <c r="E116" s="263" t="str">
        <f>E7</f>
        <v>porodní pokoj</v>
      </c>
      <c r="F116" s="264"/>
      <c r="G116" s="264"/>
      <c r="H116" s="264"/>
      <c r="I116" s="33"/>
      <c r="J116" s="33"/>
      <c r="K116" s="33"/>
      <c r="L116" s="48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12" customHeight="1">
      <c r="A117" s="31"/>
      <c r="B117" s="32"/>
      <c r="C117" s="26" t="s">
        <v>123</v>
      </c>
      <c r="D117" s="33"/>
      <c r="E117" s="33"/>
      <c r="F117" s="33"/>
      <c r="G117" s="33"/>
      <c r="H117" s="33"/>
      <c r="I117" s="33"/>
      <c r="J117" s="33"/>
      <c r="K117" s="33"/>
      <c r="L117" s="48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2" customFormat="1" ht="16.5" customHeight="1">
      <c r="A118" s="31"/>
      <c r="B118" s="32"/>
      <c r="C118" s="33"/>
      <c r="D118" s="33"/>
      <c r="E118" s="233" t="str">
        <f>E9</f>
        <v>Objekt1 - Rozpočet</v>
      </c>
      <c r="F118" s="260"/>
      <c r="G118" s="260"/>
      <c r="H118" s="260"/>
      <c r="I118" s="33"/>
      <c r="J118" s="33"/>
      <c r="K118" s="33"/>
      <c r="L118" s="48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5" s="2" customFormat="1" ht="6.95" customHeight="1">
      <c r="A119" s="31"/>
      <c r="B119" s="32"/>
      <c r="C119" s="33"/>
      <c r="D119" s="33"/>
      <c r="E119" s="33"/>
      <c r="F119" s="33"/>
      <c r="G119" s="33"/>
      <c r="H119" s="33"/>
      <c r="I119" s="33"/>
      <c r="J119" s="33"/>
      <c r="K119" s="33"/>
      <c r="L119" s="48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5" s="2" customFormat="1" ht="12" customHeight="1">
      <c r="A120" s="31"/>
      <c r="B120" s="32"/>
      <c r="C120" s="26" t="s">
        <v>20</v>
      </c>
      <c r="D120" s="33"/>
      <c r="E120" s="33"/>
      <c r="F120" s="24" t="str">
        <f>F12</f>
        <v xml:space="preserve"> </v>
      </c>
      <c r="G120" s="33"/>
      <c r="H120" s="33"/>
      <c r="I120" s="26" t="s">
        <v>22</v>
      </c>
      <c r="J120" s="63" t="str">
        <f>IF(J12="","",J12)</f>
        <v>13. 5. 2025</v>
      </c>
      <c r="K120" s="33"/>
      <c r="L120" s="48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5" s="2" customFormat="1" ht="6.95" customHeight="1">
      <c r="A121" s="31"/>
      <c r="B121" s="32"/>
      <c r="C121" s="33"/>
      <c r="D121" s="33"/>
      <c r="E121" s="33"/>
      <c r="F121" s="33"/>
      <c r="G121" s="33"/>
      <c r="H121" s="33"/>
      <c r="I121" s="33"/>
      <c r="J121" s="33"/>
      <c r="K121" s="33"/>
      <c r="L121" s="48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5" s="2" customFormat="1" ht="15.2" customHeight="1">
      <c r="A122" s="31"/>
      <c r="B122" s="32"/>
      <c r="C122" s="26" t="s">
        <v>24</v>
      </c>
      <c r="D122" s="33"/>
      <c r="E122" s="33"/>
      <c r="F122" s="24" t="str">
        <f>E15</f>
        <v xml:space="preserve"> </v>
      </c>
      <c r="G122" s="33"/>
      <c r="H122" s="33"/>
      <c r="I122" s="26" t="s">
        <v>30</v>
      </c>
      <c r="J122" s="29" t="str">
        <f>E21</f>
        <v xml:space="preserve"> </v>
      </c>
      <c r="K122" s="33"/>
      <c r="L122" s="48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5" s="2" customFormat="1" ht="15.2" customHeight="1">
      <c r="A123" s="31"/>
      <c r="B123" s="32"/>
      <c r="C123" s="26" t="s">
        <v>28</v>
      </c>
      <c r="D123" s="33"/>
      <c r="E123" s="33"/>
      <c r="F123" s="24" t="str">
        <f>IF(E18="","",E18)</f>
        <v>Vyplň údaj</v>
      </c>
      <c r="G123" s="33"/>
      <c r="H123" s="33"/>
      <c r="I123" s="26" t="s">
        <v>32</v>
      </c>
      <c r="J123" s="29" t="str">
        <f>E24</f>
        <v xml:space="preserve"> </v>
      </c>
      <c r="K123" s="33"/>
      <c r="L123" s="48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65" s="2" customFormat="1" ht="10.35" customHeight="1">
      <c r="A124" s="31"/>
      <c r="B124" s="32"/>
      <c r="C124" s="33"/>
      <c r="D124" s="33"/>
      <c r="E124" s="33"/>
      <c r="F124" s="33"/>
      <c r="G124" s="33"/>
      <c r="H124" s="33"/>
      <c r="I124" s="33"/>
      <c r="J124" s="33"/>
      <c r="K124" s="33"/>
      <c r="L124" s="48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65" s="11" customFormat="1" ht="29.25" customHeight="1">
      <c r="A125" s="155"/>
      <c r="B125" s="156"/>
      <c r="C125" s="157" t="s">
        <v>97</v>
      </c>
      <c r="D125" s="158" t="s">
        <v>59</v>
      </c>
      <c r="E125" s="158" t="s">
        <v>55</v>
      </c>
      <c r="F125" s="158" t="s">
        <v>56</v>
      </c>
      <c r="G125" s="158" t="s">
        <v>98</v>
      </c>
      <c r="H125" s="158" t="s">
        <v>99</v>
      </c>
      <c r="I125" s="158" t="s">
        <v>100</v>
      </c>
      <c r="J125" s="159" t="s">
        <v>91</v>
      </c>
      <c r="K125" s="160" t="s">
        <v>101</v>
      </c>
      <c r="L125" s="161"/>
      <c r="M125" s="72" t="s">
        <v>1</v>
      </c>
      <c r="N125" s="73" t="s">
        <v>38</v>
      </c>
      <c r="O125" s="73" t="s">
        <v>102</v>
      </c>
      <c r="P125" s="73" t="s">
        <v>103</v>
      </c>
      <c r="Q125" s="73" t="s">
        <v>104</v>
      </c>
      <c r="R125" s="73" t="s">
        <v>105</v>
      </c>
      <c r="S125" s="73" t="s">
        <v>106</v>
      </c>
      <c r="T125" s="74" t="s">
        <v>107</v>
      </c>
      <c r="U125" s="155"/>
      <c r="V125" s="155"/>
      <c r="W125" s="155"/>
      <c r="X125" s="155"/>
      <c r="Y125" s="155"/>
      <c r="Z125" s="155"/>
      <c r="AA125" s="155"/>
      <c r="AB125" s="155"/>
      <c r="AC125" s="155"/>
      <c r="AD125" s="155"/>
      <c r="AE125" s="155"/>
    </row>
    <row r="126" spans="1:65" s="2" customFormat="1" ht="22.9" customHeight="1">
      <c r="A126" s="31"/>
      <c r="B126" s="32"/>
      <c r="C126" s="79" t="s">
        <v>108</v>
      </c>
      <c r="D126" s="33"/>
      <c r="E126" s="33"/>
      <c r="F126" s="33"/>
      <c r="G126" s="33"/>
      <c r="H126" s="33"/>
      <c r="I126" s="33"/>
      <c r="J126" s="162">
        <f>BK126</f>
        <v>0</v>
      </c>
      <c r="K126" s="33"/>
      <c r="L126" s="36"/>
      <c r="M126" s="75"/>
      <c r="N126" s="163"/>
      <c r="O126" s="76"/>
      <c r="P126" s="164">
        <f>P127+P131+P136+P142+P150+P156+P158+P162+P171+P175</f>
        <v>0</v>
      </c>
      <c r="Q126" s="76"/>
      <c r="R126" s="164">
        <f>R127+R131+R136+R142+R150+R156+R158+R162+R171+R175</f>
        <v>0</v>
      </c>
      <c r="S126" s="76"/>
      <c r="T126" s="165">
        <f>T127+T131+T136+T142+T150+T156+T158+T162+T171+T175</f>
        <v>0</v>
      </c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T126" s="14" t="s">
        <v>73</v>
      </c>
      <c r="AU126" s="14" t="s">
        <v>93</v>
      </c>
      <c r="BK126" s="166">
        <f>BK127+BK131+BK136+BK142+BK150+BK156+BK158+BK162+BK171+BK175</f>
        <v>0</v>
      </c>
    </row>
    <row r="127" spans="1:65" s="12" customFormat="1" ht="25.9" customHeight="1">
      <c r="B127" s="167"/>
      <c r="C127" s="168"/>
      <c r="D127" s="169" t="s">
        <v>73</v>
      </c>
      <c r="E127" s="170" t="s">
        <v>135</v>
      </c>
      <c r="F127" s="170" t="s">
        <v>136</v>
      </c>
      <c r="G127" s="168"/>
      <c r="H127" s="168"/>
      <c r="I127" s="171"/>
      <c r="J127" s="172">
        <f>BK127</f>
        <v>0</v>
      </c>
      <c r="K127" s="168"/>
      <c r="L127" s="173"/>
      <c r="M127" s="174"/>
      <c r="N127" s="175"/>
      <c r="O127" s="175"/>
      <c r="P127" s="176">
        <f>SUM(P128:P130)</f>
        <v>0</v>
      </c>
      <c r="Q127" s="175"/>
      <c r="R127" s="176">
        <f>SUM(R128:R130)</f>
        <v>0</v>
      </c>
      <c r="S127" s="175"/>
      <c r="T127" s="177">
        <f>SUM(T128:T130)</f>
        <v>0</v>
      </c>
      <c r="AR127" s="178" t="s">
        <v>79</v>
      </c>
      <c r="AT127" s="179" t="s">
        <v>73</v>
      </c>
      <c r="AU127" s="179" t="s">
        <v>74</v>
      </c>
      <c r="AY127" s="178" t="s">
        <v>111</v>
      </c>
      <c r="BK127" s="180">
        <f>SUM(BK128:BK130)</f>
        <v>0</v>
      </c>
    </row>
    <row r="128" spans="1:65" s="2" customFormat="1" ht="24.2" customHeight="1">
      <c r="A128" s="31"/>
      <c r="B128" s="32"/>
      <c r="C128" s="183" t="s">
        <v>74</v>
      </c>
      <c r="D128" s="183" t="s">
        <v>114</v>
      </c>
      <c r="E128" s="184" t="s">
        <v>79</v>
      </c>
      <c r="F128" s="185" t="s">
        <v>137</v>
      </c>
      <c r="G128" s="186" t="s">
        <v>138</v>
      </c>
      <c r="H128" s="187">
        <v>1</v>
      </c>
      <c r="I128" s="188"/>
      <c r="J128" s="189">
        <f>ROUND(I128*H128,2)</f>
        <v>0</v>
      </c>
      <c r="K128" s="190"/>
      <c r="L128" s="36"/>
      <c r="M128" s="191" t="s">
        <v>1</v>
      </c>
      <c r="N128" s="192" t="s">
        <v>39</v>
      </c>
      <c r="O128" s="68"/>
      <c r="P128" s="193">
        <f>O128*H128</f>
        <v>0</v>
      </c>
      <c r="Q128" s="193">
        <v>0</v>
      </c>
      <c r="R128" s="193">
        <f>Q128*H128</f>
        <v>0</v>
      </c>
      <c r="S128" s="193">
        <v>0</v>
      </c>
      <c r="T128" s="194">
        <f>S128*H128</f>
        <v>0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R128" s="195" t="s">
        <v>118</v>
      </c>
      <c r="AT128" s="195" t="s">
        <v>114</v>
      </c>
      <c r="AU128" s="195" t="s">
        <v>79</v>
      </c>
      <c r="AY128" s="14" t="s">
        <v>111</v>
      </c>
      <c r="BE128" s="196">
        <f>IF(N128="základní",J128,0)</f>
        <v>0</v>
      </c>
      <c r="BF128" s="196">
        <f>IF(N128="snížená",J128,0)</f>
        <v>0</v>
      </c>
      <c r="BG128" s="196">
        <f>IF(N128="zákl. přenesená",J128,0)</f>
        <v>0</v>
      </c>
      <c r="BH128" s="196">
        <f>IF(N128="sníž. přenesená",J128,0)</f>
        <v>0</v>
      </c>
      <c r="BI128" s="196">
        <f>IF(N128="nulová",J128,0)</f>
        <v>0</v>
      </c>
      <c r="BJ128" s="14" t="s">
        <v>79</v>
      </c>
      <c r="BK128" s="196">
        <f>ROUND(I128*H128,2)</f>
        <v>0</v>
      </c>
      <c r="BL128" s="14" t="s">
        <v>118</v>
      </c>
      <c r="BM128" s="195" t="s">
        <v>84</v>
      </c>
    </row>
    <row r="129" spans="1:65" s="2" customFormat="1" ht="24.2" customHeight="1">
      <c r="A129" s="31"/>
      <c r="B129" s="32"/>
      <c r="C129" s="202" t="s">
        <v>74</v>
      </c>
      <c r="D129" s="202" t="s">
        <v>139</v>
      </c>
      <c r="E129" s="203" t="s">
        <v>84</v>
      </c>
      <c r="F129" s="204" t="s">
        <v>140</v>
      </c>
      <c r="G129" s="205" t="s">
        <v>138</v>
      </c>
      <c r="H129" s="206">
        <v>1</v>
      </c>
      <c r="I129" s="207"/>
      <c r="J129" s="208">
        <f>ROUND(I129*H129,2)</f>
        <v>0</v>
      </c>
      <c r="K129" s="209"/>
      <c r="L129" s="210"/>
      <c r="M129" s="211" t="s">
        <v>1</v>
      </c>
      <c r="N129" s="212" t="s">
        <v>39</v>
      </c>
      <c r="O129" s="68"/>
      <c r="P129" s="193">
        <f>O129*H129</f>
        <v>0</v>
      </c>
      <c r="Q129" s="193">
        <v>0</v>
      </c>
      <c r="R129" s="193">
        <f>Q129*H129</f>
        <v>0</v>
      </c>
      <c r="S129" s="193">
        <v>0</v>
      </c>
      <c r="T129" s="194">
        <f>S129*H129</f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R129" s="195" t="s">
        <v>141</v>
      </c>
      <c r="AT129" s="195" t="s">
        <v>139</v>
      </c>
      <c r="AU129" s="195" t="s">
        <v>79</v>
      </c>
      <c r="AY129" s="14" t="s">
        <v>111</v>
      </c>
      <c r="BE129" s="196">
        <f>IF(N129="základní",J129,0)</f>
        <v>0</v>
      </c>
      <c r="BF129" s="196">
        <f>IF(N129="snížená",J129,0)</f>
        <v>0</v>
      </c>
      <c r="BG129" s="196">
        <f>IF(N129="zákl. přenesená",J129,0)</f>
        <v>0</v>
      </c>
      <c r="BH129" s="196">
        <f>IF(N129="sníž. přenesená",J129,0)</f>
        <v>0</v>
      </c>
      <c r="BI129" s="196">
        <f>IF(N129="nulová",J129,0)</f>
        <v>0</v>
      </c>
      <c r="BJ129" s="14" t="s">
        <v>79</v>
      </c>
      <c r="BK129" s="196">
        <f>ROUND(I129*H129,2)</f>
        <v>0</v>
      </c>
      <c r="BL129" s="14" t="s">
        <v>118</v>
      </c>
      <c r="BM129" s="195" t="s">
        <v>118</v>
      </c>
    </row>
    <row r="130" spans="1:65" s="2" customFormat="1" ht="24.2" customHeight="1">
      <c r="A130" s="31"/>
      <c r="B130" s="32"/>
      <c r="C130" s="202" t="s">
        <v>74</v>
      </c>
      <c r="D130" s="202" t="s">
        <v>139</v>
      </c>
      <c r="E130" s="203" t="s">
        <v>112</v>
      </c>
      <c r="F130" s="204" t="s">
        <v>142</v>
      </c>
      <c r="G130" s="205" t="s">
        <v>138</v>
      </c>
      <c r="H130" s="206">
        <v>9</v>
      </c>
      <c r="I130" s="207"/>
      <c r="J130" s="208">
        <f>ROUND(I130*H130,2)</f>
        <v>0</v>
      </c>
      <c r="K130" s="209"/>
      <c r="L130" s="210"/>
      <c r="M130" s="211" t="s">
        <v>1</v>
      </c>
      <c r="N130" s="212" t="s">
        <v>39</v>
      </c>
      <c r="O130" s="68"/>
      <c r="P130" s="193">
        <f>O130*H130</f>
        <v>0</v>
      </c>
      <c r="Q130" s="193">
        <v>0</v>
      </c>
      <c r="R130" s="193">
        <f>Q130*H130</f>
        <v>0</v>
      </c>
      <c r="S130" s="193">
        <v>0</v>
      </c>
      <c r="T130" s="194">
        <f>S130*H130</f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195" t="s">
        <v>141</v>
      </c>
      <c r="AT130" s="195" t="s">
        <v>139</v>
      </c>
      <c r="AU130" s="195" t="s">
        <v>79</v>
      </c>
      <c r="AY130" s="14" t="s">
        <v>111</v>
      </c>
      <c r="BE130" s="196">
        <f>IF(N130="základní",J130,0)</f>
        <v>0</v>
      </c>
      <c r="BF130" s="196">
        <f>IF(N130="snížená",J130,0)</f>
        <v>0</v>
      </c>
      <c r="BG130" s="196">
        <f>IF(N130="zákl. přenesená",J130,0)</f>
        <v>0</v>
      </c>
      <c r="BH130" s="196">
        <f>IF(N130="sníž. přenesená",J130,0)</f>
        <v>0</v>
      </c>
      <c r="BI130" s="196">
        <f>IF(N130="nulová",J130,0)</f>
        <v>0</v>
      </c>
      <c r="BJ130" s="14" t="s">
        <v>79</v>
      </c>
      <c r="BK130" s="196">
        <f>ROUND(I130*H130,2)</f>
        <v>0</v>
      </c>
      <c r="BL130" s="14" t="s">
        <v>118</v>
      </c>
      <c r="BM130" s="195" t="s">
        <v>143</v>
      </c>
    </row>
    <row r="131" spans="1:65" s="12" customFormat="1" ht="25.9" customHeight="1">
      <c r="B131" s="167"/>
      <c r="C131" s="168"/>
      <c r="D131" s="169" t="s">
        <v>73</v>
      </c>
      <c r="E131" s="170" t="s">
        <v>144</v>
      </c>
      <c r="F131" s="170" t="s">
        <v>145</v>
      </c>
      <c r="G131" s="168"/>
      <c r="H131" s="168"/>
      <c r="I131" s="171"/>
      <c r="J131" s="172">
        <f>BK131</f>
        <v>0</v>
      </c>
      <c r="K131" s="168"/>
      <c r="L131" s="173"/>
      <c r="M131" s="174"/>
      <c r="N131" s="175"/>
      <c r="O131" s="175"/>
      <c r="P131" s="176">
        <f>SUM(P132:P135)</f>
        <v>0</v>
      </c>
      <c r="Q131" s="175"/>
      <c r="R131" s="176">
        <f>SUM(R132:R135)</f>
        <v>0</v>
      </c>
      <c r="S131" s="175"/>
      <c r="T131" s="177">
        <f>SUM(T132:T135)</f>
        <v>0</v>
      </c>
      <c r="AR131" s="178" t="s">
        <v>79</v>
      </c>
      <c r="AT131" s="179" t="s">
        <v>73</v>
      </c>
      <c r="AU131" s="179" t="s">
        <v>74</v>
      </c>
      <c r="AY131" s="178" t="s">
        <v>111</v>
      </c>
      <c r="BK131" s="180">
        <f>SUM(BK132:BK135)</f>
        <v>0</v>
      </c>
    </row>
    <row r="132" spans="1:65" s="2" customFormat="1" ht="24.2" customHeight="1">
      <c r="A132" s="31"/>
      <c r="B132" s="32"/>
      <c r="C132" s="183" t="s">
        <v>74</v>
      </c>
      <c r="D132" s="183" t="s">
        <v>114</v>
      </c>
      <c r="E132" s="184" t="s">
        <v>118</v>
      </c>
      <c r="F132" s="185" t="s">
        <v>137</v>
      </c>
      <c r="G132" s="186" t="s">
        <v>138</v>
      </c>
      <c r="H132" s="187">
        <v>1</v>
      </c>
      <c r="I132" s="188"/>
      <c r="J132" s="189">
        <f>ROUND(I132*H132,2)</f>
        <v>0</v>
      </c>
      <c r="K132" s="190"/>
      <c r="L132" s="36"/>
      <c r="M132" s="191" t="s">
        <v>1</v>
      </c>
      <c r="N132" s="192" t="s">
        <v>39</v>
      </c>
      <c r="O132" s="68"/>
      <c r="P132" s="193">
        <f>O132*H132</f>
        <v>0</v>
      </c>
      <c r="Q132" s="193">
        <v>0</v>
      </c>
      <c r="R132" s="193">
        <f>Q132*H132</f>
        <v>0</v>
      </c>
      <c r="S132" s="193">
        <v>0</v>
      </c>
      <c r="T132" s="194">
        <f>S132*H132</f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195" t="s">
        <v>118</v>
      </c>
      <c r="AT132" s="195" t="s">
        <v>114</v>
      </c>
      <c r="AU132" s="195" t="s">
        <v>79</v>
      </c>
      <c r="AY132" s="14" t="s">
        <v>111</v>
      </c>
      <c r="BE132" s="196">
        <f>IF(N132="základní",J132,0)</f>
        <v>0</v>
      </c>
      <c r="BF132" s="196">
        <f>IF(N132="snížená",J132,0)</f>
        <v>0</v>
      </c>
      <c r="BG132" s="196">
        <f>IF(N132="zákl. přenesená",J132,0)</f>
        <v>0</v>
      </c>
      <c r="BH132" s="196">
        <f>IF(N132="sníž. přenesená",J132,0)</f>
        <v>0</v>
      </c>
      <c r="BI132" s="196">
        <f>IF(N132="nulová",J132,0)</f>
        <v>0</v>
      </c>
      <c r="BJ132" s="14" t="s">
        <v>79</v>
      </c>
      <c r="BK132" s="196">
        <f>ROUND(I132*H132,2)</f>
        <v>0</v>
      </c>
      <c r="BL132" s="14" t="s">
        <v>118</v>
      </c>
      <c r="BM132" s="195" t="s">
        <v>141</v>
      </c>
    </row>
    <row r="133" spans="1:65" s="2" customFormat="1" ht="24.2" customHeight="1">
      <c r="A133" s="31"/>
      <c r="B133" s="32"/>
      <c r="C133" s="202" t="s">
        <v>74</v>
      </c>
      <c r="D133" s="202" t="s">
        <v>139</v>
      </c>
      <c r="E133" s="203" t="s">
        <v>146</v>
      </c>
      <c r="F133" s="204" t="s">
        <v>140</v>
      </c>
      <c r="G133" s="205" t="s">
        <v>138</v>
      </c>
      <c r="H133" s="206">
        <v>1</v>
      </c>
      <c r="I133" s="207"/>
      <c r="J133" s="208">
        <f>ROUND(I133*H133,2)</f>
        <v>0</v>
      </c>
      <c r="K133" s="209"/>
      <c r="L133" s="210"/>
      <c r="M133" s="211" t="s">
        <v>1</v>
      </c>
      <c r="N133" s="212" t="s">
        <v>39</v>
      </c>
      <c r="O133" s="68"/>
      <c r="P133" s="193">
        <f>O133*H133</f>
        <v>0</v>
      </c>
      <c r="Q133" s="193">
        <v>0</v>
      </c>
      <c r="R133" s="193">
        <f>Q133*H133</f>
        <v>0</v>
      </c>
      <c r="S133" s="193">
        <v>0</v>
      </c>
      <c r="T133" s="194">
        <f>S133*H133</f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195" t="s">
        <v>141</v>
      </c>
      <c r="AT133" s="195" t="s">
        <v>139</v>
      </c>
      <c r="AU133" s="195" t="s">
        <v>79</v>
      </c>
      <c r="AY133" s="14" t="s">
        <v>111</v>
      </c>
      <c r="BE133" s="196">
        <f>IF(N133="základní",J133,0)</f>
        <v>0</v>
      </c>
      <c r="BF133" s="196">
        <f>IF(N133="snížená",J133,0)</f>
        <v>0</v>
      </c>
      <c r="BG133" s="196">
        <f>IF(N133="zákl. přenesená",J133,0)</f>
        <v>0</v>
      </c>
      <c r="BH133" s="196">
        <f>IF(N133="sníž. přenesená",J133,0)</f>
        <v>0</v>
      </c>
      <c r="BI133" s="196">
        <f>IF(N133="nulová",J133,0)</f>
        <v>0</v>
      </c>
      <c r="BJ133" s="14" t="s">
        <v>79</v>
      </c>
      <c r="BK133" s="196">
        <f>ROUND(I133*H133,2)</f>
        <v>0</v>
      </c>
      <c r="BL133" s="14" t="s">
        <v>118</v>
      </c>
      <c r="BM133" s="195" t="s">
        <v>147</v>
      </c>
    </row>
    <row r="134" spans="1:65" s="2" customFormat="1" ht="24.2" customHeight="1">
      <c r="A134" s="31"/>
      <c r="B134" s="32"/>
      <c r="C134" s="202" t="s">
        <v>74</v>
      </c>
      <c r="D134" s="202" t="s">
        <v>139</v>
      </c>
      <c r="E134" s="203" t="s">
        <v>143</v>
      </c>
      <c r="F134" s="204" t="s">
        <v>142</v>
      </c>
      <c r="G134" s="205" t="s">
        <v>138</v>
      </c>
      <c r="H134" s="206">
        <v>4</v>
      </c>
      <c r="I134" s="207"/>
      <c r="J134" s="208">
        <f>ROUND(I134*H134,2)</f>
        <v>0</v>
      </c>
      <c r="K134" s="209"/>
      <c r="L134" s="210"/>
      <c r="M134" s="211" t="s">
        <v>1</v>
      </c>
      <c r="N134" s="212" t="s">
        <v>39</v>
      </c>
      <c r="O134" s="68"/>
      <c r="P134" s="193">
        <f>O134*H134</f>
        <v>0</v>
      </c>
      <c r="Q134" s="193">
        <v>0</v>
      </c>
      <c r="R134" s="193">
        <f>Q134*H134</f>
        <v>0</v>
      </c>
      <c r="S134" s="193">
        <v>0</v>
      </c>
      <c r="T134" s="194">
        <f>S134*H134</f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95" t="s">
        <v>141</v>
      </c>
      <c r="AT134" s="195" t="s">
        <v>139</v>
      </c>
      <c r="AU134" s="195" t="s">
        <v>79</v>
      </c>
      <c r="AY134" s="14" t="s">
        <v>111</v>
      </c>
      <c r="BE134" s="196">
        <f>IF(N134="základní",J134,0)</f>
        <v>0</v>
      </c>
      <c r="BF134" s="196">
        <f>IF(N134="snížená",J134,0)</f>
        <v>0</v>
      </c>
      <c r="BG134" s="196">
        <f>IF(N134="zákl. přenesená",J134,0)</f>
        <v>0</v>
      </c>
      <c r="BH134" s="196">
        <f>IF(N134="sníž. přenesená",J134,0)</f>
        <v>0</v>
      </c>
      <c r="BI134" s="196">
        <f>IF(N134="nulová",J134,0)</f>
        <v>0</v>
      </c>
      <c r="BJ134" s="14" t="s">
        <v>79</v>
      </c>
      <c r="BK134" s="196">
        <f>ROUND(I134*H134,2)</f>
        <v>0</v>
      </c>
      <c r="BL134" s="14" t="s">
        <v>118</v>
      </c>
      <c r="BM134" s="195" t="s">
        <v>8</v>
      </c>
    </row>
    <row r="135" spans="1:65" s="2" customFormat="1" ht="24.2" customHeight="1">
      <c r="A135" s="31"/>
      <c r="B135" s="32"/>
      <c r="C135" s="202" t="s">
        <v>74</v>
      </c>
      <c r="D135" s="202" t="s">
        <v>139</v>
      </c>
      <c r="E135" s="203" t="s">
        <v>148</v>
      </c>
      <c r="F135" s="204" t="s">
        <v>149</v>
      </c>
      <c r="G135" s="205" t="s">
        <v>138</v>
      </c>
      <c r="H135" s="206">
        <v>12</v>
      </c>
      <c r="I135" s="207"/>
      <c r="J135" s="208">
        <f>ROUND(I135*H135,2)</f>
        <v>0</v>
      </c>
      <c r="K135" s="209"/>
      <c r="L135" s="210"/>
      <c r="M135" s="211" t="s">
        <v>1</v>
      </c>
      <c r="N135" s="212" t="s">
        <v>39</v>
      </c>
      <c r="O135" s="68"/>
      <c r="P135" s="193">
        <f>O135*H135</f>
        <v>0</v>
      </c>
      <c r="Q135" s="193">
        <v>0</v>
      </c>
      <c r="R135" s="193">
        <f>Q135*H135</f>
        <v>0</v>
      </c>
      <c r="S135" s="193">
        <v>0</v>
      </c>
      <c r="T135" s="194">
        <f>S135*H135</f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95" t="s">
        <v>141</v>
      </c>
      <c r="AT135" s="195" t="s">
        <v>139</v>
      </c>
      <c r="AU135" s="195" t="s">
        <v>79</v>
      </c>
      <c r="AY135" s="14" t="s">
        <v>111</v>
      </c>
      <c r="BE135" s="196">
        <f>IF(N135="základní",J135,0)</f>
        <v>0</v>
      </c>
      <c r="BF135" s="196">
        <f>IF(N135="snížená",J135,0)</f>
        <v>0</v>
      </c>
      <c r="BG135" s="196">
        <f>IF(N135="zákl. přenesená",J135,0)</f>
        <v>0</v>
      </c>
      <c r="BH135" s="196">
        <f>IF(N135="sníž. přenesená",J135,0)</f>
        <v>0</v>
      </c>
      <c r="BI135" s="196">
        <f>IF(N135="nulová",J135,0)</f>
        <v>0</v>
      </c>
      <c r="BJ135" s="14" t="s">
        <v>79</v>
      </c>
      <c r="BK135" s="196">
        <f>ROUND(I135*H135,2)</f>
        <v>0</v>
      </c>
      <c r="BL135" s="14" t="s">
        <v>118</v>
      </c>
      <c r="BM135" s="195" t="s">
        <v>150</v>
      </c>
    </row>
    <row r="136" spans="1:65" s="12" customFormat="1" ht="25.9" customHeight="1">
      <c r="B136" s="167"/>
      <c r="C136" s="168"/>
      <c r="D136" s="169" t="s">
        <v>73</v>
      </c>
      <c r="E136" s="170" t="s">
        <v>151</v>
      </c>
      <c r="F136" s="170" t="s">
        <v>152</v>
      </c>
      <c r="G136" s="168"/>
      <c r="H136" s="168"/>
      <c r="I136" s="171"/>
      <c r="J136" s="172">
        <f>BK136</f>
        <v>0</v>
      </c>
      <c r="K136" s="168"/>
      <c r="L136" s="173"/>
      <c r="M136" s="174"/>
      <c r="N136" s="175"/>
      <c r="O136" s="175"/>
      <c r="P136" s="176">
        <f>SUM(P137:P141)</f>
        <v>0</v>
      </c>
      <c r="Q136" s="175"/>
      <c r="R136" s="176">
        <f>SUM(R137:R141)</f>
        <v>0</v>
      </c>
      <c r="S136" s="175"/>
      <c r="T136" s="177">
        <f>SUM(T137:T141)</f>
        <v>0</v>
      </c>
      <c r="AR136" s="178" t="s">
        <v>79</v>
      </c>
      <c r="AT136" s="179" t="s">
        <v>73</v>
      </c>
      <c r="AU136" s="179" t="s">
        <v>74</v>
      </c>
      <c r="AY136" s="178" t="s">
        <v>111</v>
      </c>
      <c r="BK136" s="180">
        <f>SUM(BK137:BK141)</f>
        <v>0</v>
      </c>
    </row>
    <row r="137" spans="1:65" s="2" customFormat="1" ht="24.2" customHeight="1">
      <c r="A137" s="31"/>
      <c r="B137" s="32"/>
      <c r="C137" s="202" t="s">
        <v>74</v>
      </c>
      <c r="D137" s="202" t="s">
        <v>139</v>
      </c>
      <c r="E137" s="203" t="s">
        <v>141</v>
      </c>
      <c r="F137" s="204" t="s">
        <v>153</v>
      </c>
      <c r="G137" s="205" t="s">
        <v>138</v>
      </c>
      <c r="H137" s="206">
        <v>10</v>
      </c>
      <c r="I137" s="207"/>
      <c r="J137" s="208">
        <f>ROUND(I137*H137,2)</f>
        <v>0</v>
      </c>
      <c r="K137" s="209"/>
      <c r="L137" s="210"/>
      <c r="M137" s="211" t="s">
        <v>1</v>
      </c>
      <c r="N137" s="212" t="s">
        <v>39</v>
      </c>
      <c r="O137" s="68"/>
      <c r="P137" s="193">
        <f>O137*H137</f>
        <v>0</v>
      </c>
      <c r="Q137" s="193">
        <v>0</v>
      </c>
      <c r="R137" s="193">
        <f>Q137*H137</f>
        <v>0</v>
      </c>
      <c r="S137" s="193">
        <v>0</v>
      </c>
      <c r="T137" s="194">
        <f>S137*H137</f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95" t="s">
        <v>141</v>
      </c>
      <c r="AT137" s="195" t="s">
        <v>139</v>
      </c>
      <c r="AU137" s="195" t="s">
        <v>79</v>
      </c>
      <c r="AY137" s="14" t="s">
        <v>111</v>
      </c>
      <c r="BE137" s="196">
        <f>IF(N137="základní",J137,0)</f>
        <v>0</v>
      </c>
      <c r="BF137" s="196">
        <f>IF(N137="snížená",J137,0)</f>
        <v>0</v>
      </c>
      <c r="BG137" s="196">
        <f>IF(N137="zákl. přenesená",J137,0)</f>
        <v>0</v>
      </c>
      <c r="BH137" s="196">
        <f>IF(N137="sníž. přenesená",J137,0)</f>
        <v>0</v>
      </c>
      <c r="BI137" s="196">
        <f>IF(N137="nulová",J137,0)</f>
        <v>0</v>
      </c>
      <c r="BJ137" s="14" t="s">
        <v>79</v>
      </c>
      <c r="BK137" s="196">
        <f>ROUND(I137*H137,2)</f>
        <v>0</v>
      </c>
      <c r="BL137" s="14" t="s">
        <v>118</v>
      </c>
      <c r="BM137" s="195" t="s">
        <v>154</v>
      </c>
    </row>
    <row r="138" spans="1:65" s="2" customFormat="1" ht="16.5" customHeight="1">
      <c r="A138" s="31"/>
      <c r="B138" s="32"/>
      <c r="C138" s="202" t="s">
        <v>74</v>
      </c>
      <c r="D138" s="202" t="s">
        <v>139</v>
      </c>
      <c r="E138" s="203" t="s">
        <v>155</v>
      </c>
      <c r="F138" s="204" t="s">
        <v>156</v>
      </c>
      <c r="G138" s="205" t="s">
        <v>138</v>
      </c>
      <c r="H138" s="206">
        <v>10</v>
      </c>
      <c r="I138" s="207"/>
      <c r="J138" s="208">
        <f>ROUND(I138*H138,2)</f>
        <v>0</v>
      </c>
      <c r="K138" s="209"/>
      <c r="L138" s="210"/>
      <c r="M138" s="211" t="s">
        <v>1</v>
      </c>
      <c r="N138" s="212" t="s">
        <v>39</v>
      </c>
      <c r="O138" s="68"/>
      <c r="P138" s="193">
        <f>O138*H138</f>
        <v>0</v>
      </c>
      <c r="Q138" s="193">
        <v>0</v>
      </c>
      <c r="R138" s="193">
        <f>Q138*H138</f>
        <v>0</v>
      </c>
      <c r="S138" s="193">
        <v>0</v>
      </c>
      <c r="T138" s="194">
        <f>S138*H138</f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95" t="s">
        <v>141</v>
      </c>
      <c r="AT138" s="195" t="s">
        <v>139</v>
      </c>
      <c r="AU138" s="195" t="s">
        <v>79</v>
      </c>
      <c r="AY138" s="14" t="s">
        <v>111</v>
      </c>
      <c r="BE138" s="196">
        <f>IF(N138="základní",J138,0)</f>
        <v>0</v>
      </c>
      <c r="BF138" s="196">
        <f>IF(N138="snížená",J138,0)</f>
        <v>0</v>
      </c>
      <c r="BG138" s="196">
        <f>IF(N138="zákl. přenesená",J138,0)</f>
        <v>0</v>
      </c>
      <c r="BH138" s="196">
        <f>IF(N138="sníž. přenesená",J138,0)</f>
        <v>0</v>
      </c>
      <c r="BI138" s="196">
        <f>IF(N138="nulová",J138,0)</f>
        <v>0</v>
      </c>
      <c r="BJ138" s="14" t="s">
        <v>79</v>
      </c>
      <c r="BK138" s="196">
        <f>ROUND(I138*H138,2)</f>
        <v>0</v>
      </c>
      <c r="BL138" s="14" t="s">
        <v>118</v>
      </c>
      <c r="BM138" s="195" t="s">
        <v>157</v>
      </c>
    </row>
    <row r="139" spans="1:65" s="2" customFormat="1" ht="16.5" customHeight="1">
      <c r="A139" s="31"/>
      <c r="B139" s="32"/>
      <c r="C139" s="202" t="s">
        <v>74</v>
      </c>
      <c r="D139" s="202" t="s">
        <v>139</v>
      </c>
      <c r="E139" s="203" t="s">
        <v>147</v>
      </c>
      <c r="F139" s="204" t="s">
        <v>158</v>
      </c>
      <c r="G139" s="205" t="s">
        <v>138</v>
      </c>
      <c r="H139" s="206">
        <v>1</v>
      </c>
      <c r="I139" s="207"/>
      <c r="J139" s="208">
        <f>ROUND(I139*H139,2)</f>
        <v>0</v>
      </c>
      <c r="K139" s="209"/>
      <c r="L139" s="210"/>
      <c r="M139" s="211" t="s">
        <v>1</v>
      </c>
      <c r="N139" s="212" t="s">
        <v>39</v>
      </c>
      <c r="O139" s="68"/>
      <c r="P139" s="193">
        <f>O139*H139</f>
        <v>0</v>
      </c>
      <c r="Q139" s="193">
        <v>0</v>
      </c>
      <c r="R139" s="193">
        <f>Q139*H139</f>
        <v>0</v>
      </c>
      <c r="S139" s="193">
        <v>0</v>
      </c>
      <c r="T139" s="194">
        <f>S139*H139</f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95" t="s">
        <v>141</v>
      </c>
      <c r="AT139" s="195" t="s">
        <v>139</v>
      </c>
      <c r="AU139" s="195" t="s">
        <v>79</v>
      </c>
      <c r="AY139" s="14" t="s">
        <v>111</v>
      </c>
      <c r="BE139" s="196">
        <f>IF(N139="základní",J139,0)</f>
        <v>0</v>
      </c>
      <c r="BF139" s="196">
        <f>IF(N139="snížená",J139,0)</f>
        <v>0</v>
      </c>
      <c r="BG139" s="196">
        <f>IF(N139="zákl. přenesená",J139,0)</f>
        <v>0</v>
      </c>
      <c r="BH139" s="196">
        <f>IF(N139="sníž. přenesená",J139,0)</f>
        <v>0</v>
      </c>
      <c r="BI139" s="196">
        <f>IF(N139="nulová",J139,0)</f>
        <v>0</v>
      </c>
      <c r="BJ139" s="14" t="s">
        <v>79</v>
      </c>
      <c r="BK139" s="196">
        <f>ROUND(I139*H139,2)</f>
        <v>0</v>
      </c>
      <c r="BL139" s="14" t="s">
        <v>118</v>
      </c>
      <c r="BM139" s="195" t="s">
        <v>159</v>
      </c>
    </row>
    <row r="140" spans="1:65" s="2" customFormat="1" ht="16.5" customHeight="1">
      <c r="A140" s="31"/>
      <c r="B140" s="32"/>
      <c r="C140" s="202" t="s">
        <v>74</v>
      </c>
      <c r="D140" s="202" t="s">
        <v>139</v>
      </c>
      <c r="E140" s="203" t="s">
        <v>160</v>
      </c>
      <c r="F140" s="204" t="s">
        <v>161</v>
      </c>
      <c r="G140" s="205" t="s">
        <v>138</v>
      </c>
      <c r="H140" s="206">
        <v>1</v>
      </c>
      <c r="I140" s="207"/>
      <c r="J140" s="208">
        <f>ROUND(I140*H140,2)</f>
        <v>0</v>
      </c>
      <c r="K140" s="209"/>
      <c r="L140" s="210"/>
      <c r="M140" s="211" t="s">
        <v>1</v>
      </c>
      <c r="N140" s="212" t="s">
        <v>39</v>
      </c>
      <c r="O140" s="68"/>
      <c r="P140" s="193">
        <f>O140*H140</f>
        <v>0</v>
      </c>
      <c r="Q140" s="193">
        <v>0</v>
      </c>
      <c r="R140" s="193">
        <f>Q140*H140</f>
        <v>0</v>
      </c>
      <c r="S140" s="193">
        <v>0</v>
      </c>
      <c r="T140" s="194">
        <f>S140*H140</f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95" t="s">
        <v>141</v>
      </c>
      <c r="AT140" s="195" t="s">
        <v>139</v>
      </c>
      <c r="AU140" s="195" t="s">
        <v>79</v>
      </c>
      <c r="AY140" s="14" t="s">
        <v>111</v>
      </c>
      <c r="BE140" s="196">
        <f>IF(N140="základní",J140,0)</f>
        <v>0</v>
      </c>
      <c r="BF140" s="196">
        <f>IF(N140="snížená",J140,0)</f>
        <v>0</v>
      </c>
      <c r="BG140" s="196">
        <f>IF(N140="zákl. přenesená",J140,0)</f>
        <v>0</v>
      </c>
      <c r="BH140" s="196">
        <f>IF(N140="sníž. přenesená",J140,0)</f>
        <v>0</v>
      </c>
      <c r="BI140" s="196">
        <f>IF(N140="nulová",J140,0)</f>
        <v>0</v>
      </c>
      <c r="BJ140" s="14" t="s">
        <v>79</v>
      </c>
      <c r="BK140" s="196">
        <f>ROUND(I140*H140,2)</f>
        <v>0</v>
      </c>
      <c r="BL140" s="14" t="s">
        <v>118</v>
      </c>
      <c r="BM140" s="195" t="s">
        <v>162</v>
      </c>
    </row>
    <row r="141" spans="1:65" s="2" customFormat="1" ht="16.5" customHeight="1">
      <c r="A141" s="31"/>
      <c r="B141" s="32"/>
      <c r="C141" s="202" t="s">
        <v>74</v>
      </c>
      <c r="D141" s="202" t="s">
        <v>139</v>
      </c>
      <c r="E141" s="203" t="s">
        <v>8</v>
      </c>
      <c r="F141" s="204" t="s">
        <v>163</v>
      </c>
      <c r="G141" s="205" t="s">
        <v>138</v>
      </c>
      <c r="H141" s="206">
        <v>1</v>
      </c>
      <c r="I141" s="207"/>
      <c r="J141" s="208">
        <f>ROUND(I141*H141,2)</f>
        <v>0</v>
      </c>
      <c r="K141" s="209"/>
      <c r="L141" s="210"/>
      <c r="M141" s="211" t="s">
        <v>1</v>
      </c>
      <c r="N141" s="212" t="s">
        <v>39</v>
      </c>
      <c r="O141" s="68"/>
      <c r="P141" s="193">
        <f>O141*H141</f>
        <v>0</v>
      </c>
      <c r="Q141" s="193">
        <v>0</v>
      </c>
      <c r="R141" s="193">
        <f>Q141*H141</f>
        <v>0</v>
      </c>
      <c r="S141" s="193">
        <v>0</v>
      </c>
      <c r="T141" s="194">
        <f>S141*H141</f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95" t="s">
        <v>141</v>
      </c>
      <c r="AT141" s="195" t="s">
        <v>139</v>
      </c>
      <c r="AU141" s="195" t="s">
        <v>79</v>
      </c>
      <c r="AY141" s="14" t="s">
        <v>111</v>
      </c>
      <c r="BE141" s="196">
        <f>IF(N141="základní",J141,0)</f>
        <v>0</v>
      </c>
      <c r="BF141" s="196">
        <f>IF(N141="snížená",J141,0)</f>
        <v>0</v>
      </c>
      <c r="BG141" s="196">
        <f>IF(N141="zákl. přenesená",J141,0)</f>
        <v>0</v>
      </c>
      <c r="BH141" s="196">
        <f>IF(N141="sníž. přenesená",J141,0)</f>
        <v>0</v>
      </c>
      <c r="BI141" s="196">
        <f>IF(N141="nulová",J141,0)</f>
        <v>0</v>
      </c>
      <c r="BJ141" s="14" t="s">
        <v>79</v>
      </c>
      <c r="BK141" s="196">
        <f>ROUND(I141*H141,2)</f>
        <v>0</v>
      </c>
      <c r="BL141" s="14" t="s">
        <v>118</v>
      </c>
      <c r="BM141" s="195" t="s">
        <v>164</v>
      </c>
    </row>
    <row r="142" spans="1:65" s="12" customFormat="1" ht="25.9" customHeight="1">
      <c r="B142" s="167"/>
      <c r="C142" s="168"/>
      <c r="D142" s="169" t="s">
        <v>73</v>
      </c>
      <c r="E142" s="170" t="s">
        <v>165</v>
      </c>
      <c r="F142" s="170" t="s">
        <v>166</v>
      </c>
      <c r="G142" s="168"/>
      <c r="H142" s="168"/>
      <c r="I142" s="171"/>
      <c r="J142" s="172">
        <f>BK142</f>
        <v>0</v>
      </c>
      <c r="K142" s="168"/>
      <c r="L142" s="173"/>
      <c r="M142" s="174"/>
      <c r="N142" s="175"/>
      <c r="O142" s="175"/>
      <c r="P142" s="176">
        <f>SUM(P143:P149)</f>
        <v>0</v>
      </c>
      <c r="Q142" s="175"/>
      <c r="R142" s="176">
        <f>SUM(R143:R149)</f>
        <v>0</v>
      </c>
      <c r="S142" s="175"/>
      <c r="T142" s="177">
        <f>SUM(T143:T149)</f>
        <v>0</v>
      </c>
      <c r="AR142" s="178" t="s">
        <v>79</v>
      </c>
      <c r="AT142" s="179" t="s">
        <v>73</v>
      </c>
      <c r="AU142" s="179" t="s">
        <v>74</v>
      </c>
      <c r="AY142" s="178" t="s">
        <v>111</v>
      </c>
      <c r="BK142" s="180">
        <f>SUM(BK143:BK149)</f>
        <v>0</v>
      </c>
    </row>
    <row r="143" spans="1:65" s="2" customFormat="1" ht="24.2" customHeight="1">
      <c r="A143" s="31"/>
      <c r="B143" s="32"/>
      <c r="C143" s="202" t="s">
        <v>74</v>
      </c>
      <c r="D143" s="202" t="s">
        <v>139</v>
      </c>
      <c r="E143" s="203" t="s">
        <v>167</v>
      </c>
      <c r="F143" s="204" t="s">
        <v>168</v>
      </c>
      <c r="G143" s="205" t="s">
        <v>138</v>
      </c>
      <c r="H143" s="206">
        <v>5</v>
      </c>
      <c r="I143" s="207"/>
      <c r="J143" s="208">
        <f t="shared" ref="J143:J149" si="0">ROUND(I143*H143,2)</f>
        <v>0</v>
      </c>
      <c r="K143" s="209"/>
      <c r="L143" s="210"/>
      <c r="M143" s="211" t="s">
        <v>1</v>
      </c>
      <c r="N143" s="212" t="s">
        <v>39</v>
      </c>
      <c r="O143" s="68"/>
      <c r="P143" s="193">
        <f t="shared" ref="P143:P149" si="1">O143*H143</f>
        <v>0</v>
      </c>
      <c r="Q143" s="193">
        <v>0</v>
      </c>
      <c r="R143" s="193">
        <f t="shared" ref="R143:R149" si="2">Q143*H143</f>
        <v>0</v>
      </c>
      <c r="S143" s="193">
        <v>0</v>
      </c>
      <c r="T143" s="194">
        <f t="shared" ref="T143:T149" si="3">S143*H143</f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95" t="s">
        <v>141</v>
      </c>
      <c r="AT143" s="195" t="s">
        <v>139</v>
      </c>
      <c r="AU143" s="195" t="s">
        <v>79</v>
      </c>
      <c r="AY143" s="14" t="s">
        <v>111</v>
      </c>
      <c r="BE143" s="196">
        <f t="shared" ref="BE143:BE149" si="4">IF(N143="základní",J143,0)</f>
        <v>0</v>
      </c>
      <c r="BF143" s="196">
        <f t="shared" ref="BF143:BF149" si="5">IF(N143="snížená",J143,0)</f>
        <v>0</v>
      </c>
      <c r="BG143" s="196">
        <f t="shared" ref="BG143:BG149" si="6">IF(N143="zákl. přenesená",J143,0)</f>
        <v>0</v>
      </c>
      <c r="BH143" s="196">
        <f t="shared" ref="BH143:BH149" si="7">IF(N143="sníž. přenesená",J143,0)</f>
        <v>0</v>
      </c>
      <c r="BI143" s="196">
        <f t="shared" ref="BI143:BI149" si="8">IF(N143="nulová",J143,0)</f>
        <v>0</v>
      </c>
      <c r="BJ143" s="14" t="s">
        <v>79</v>
      </c>
      <c r="BK143" s="196">
        <f t="shared" ref="BK143:BK149" si="9">ROUND(I143*H143,2)</f>
        <v>0</v>
      </c>
      <c r="BL143" s="14" t="s">
        <v>118</v>
      </c>
      <c r="BM143" s="195" t="s">
        <v>169</v>
      </c>
    </row>
    <row r="144" spans="1:65" s="2" customFormat="1" ht="16.5" customHeight="1">
      <c r="A144" s="31"/>
      <c r="B144" s="32"/>
      <c r="C144" s="202" t="s">
        <v>74</v>
      </c>
      <c r="D144" s="202" t="s">
        <v>139</v>
      </c>
      <c r="E144" s="203" t="s">
        <v>150</v>
      </c>
      <c r="F144" s="204" t="s">
        <v>170</v>
      </c>
      <c r="G144" s="205" t="s">
        <v>138</v>
      </c>
      <c r="H144" s="206">
        <v>3</v>
      </c>
      <c r="I144" s="207"/>
      <c r="J144" s="208">
        <f t="shared" si="0"/>
        <v>0</v>
      </c>
      <c r="K144" s="209"/>
      <c r="L144" s="210"/>
      <c r="M144" s="211" t="s">
        <v>1</v>
      </c>
      <c r="N144" s="212" t="s">
        <v>39</v>
      </c>
      <c r="O144" s="68"/>
      <c r="P144" s="193">
        <f t="shared" si="1"/>
        <v>0</v>
      </c>
      <c r="Q144" s="193">
        <v>0</v>
      </c>
      <c r="R144" s="193">
        <f t="shared" si="2"/>
        <v>0</v>
      </c>
      <c r="S144" s="193">
        <v>0</v>
      </c>
      <c r="T144" s="194">
        <f t="shared" si="3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95" t="s">
        <v>141</v>
      </c>
      <c r="AT144" s="195" t="s">
        <v>139</v>
      </c>
      <c r="AU144" s="195" t="s">
        <v>79</v>
      </c>
      <c r="AY144" s="14" t="s">
        <v>111</v>
      </c>
      <c r="BE144" s="196">
        <f t="shared" si="4"/>
        <v>0</v>
      </c>
      <c r="BF144" s="196">
        <f t="shared" si="5"/>
        <v>0</v>
      </c>
      <c r="BG144" s="196">
        <f t="shared" si="6"/>
        <v>0</v>
      </c>
      <c r="BH144" s="196">
        <f t="shared" si="7"/>
        <v>0</v>
      </c>
      <c r="BI144" s="196">
        <f t="shared" si="8"/>
        <v>0</v>
      </c>
      <c r="BJ144" s="14" t="s">
        <v>79</v>
      </c>
      <c r="BK144" s="196">
        <f t="shared" si="9"/>
        <v>0</v>
      </c>
      <c r="BL144" s="14" t="s">
        <v>118</v>
      </c>
      <c r="BM144" s="195" t="s">
        <v>171</v>
      </c>
    </row>
    <row r="145" spans="1:65" s="2" customFormat="1" ht="16.5" customHeight="1">
      <c r="A145" s="31"/>
      <c r="B145" s="32"/>
      <c r="C145" s="202" t="s">
        <v>74</v>
      </c>
      <c r="D145" s="202" t="s">
        <v>139</v>
      </c>
      <c r="E145" s="203" t="s">
        <v>172</v>
      </c>
      <c r="F145" s="204" t="s">
        <v>173</v>
      </c>
      <c r="G145" s="205" t="s">
        <v>138</v>
      </c>
      <c r="H145" s="206">
        <v>2</v>
      </c>
      <c r="I145" s="207"/>
      <c r="J145" s="208">
        <f t="shared" si="0"/>
        <v>0</v>
      </c>
      <c r="K145" s="209"/>
      <c r="L145" s="210"/>
      <c r="M145" s="211" t="s">
        <v>1</v>
      </c>
      <c r="N145" s="212" t="s">
        <v>39</v>
      </c>
      <c r="O145" s="68"/>
      <c r="P145" s="193">
        <f t="shared" si="1"/>
        <v>0</v>
      </c>
      <c r="Q145" s="193">
        <v>0</v>
      </c>
      <c r="R145" s="193">
        <f t="shared" si="2"/>
        <v>0</v>
      </c>
      <c r="S145" s="193">
        <v>0</v>
      </c>
      <c r="T145" s="194">
        <f t="shared" si="3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95" t="s">
        <v>141</v>
      </c>
      <c r="AT145" s="195" t="s">
        <v>139</v>
      </c>
      <c r="AU145" s="195" t="s">
        <v>79</v>
      </c>
      <c r="AY145" s="14" t="s">
        <v>111</v>
      </c>
      <c r="BE145" s="196">
        <f t="shared" si="4"/>
        <v>0</v>
      </c>
      <c r="BF145" s="196">
        <f t="shared" si="5"/>
        <v>0</v>
      </c>
      <c r="BG145" s="196">
        <f t="shared" si="6"/>
        <v>0</v>
      </c>
      <c r="BH145" s="196">
        <f t="shared" si="7"/>
        <v>0</v>
      </c>
      <c r="BI145" s="196">
        <f t="shared" si="8"/>
        <v>0</v>
      </c>
      <c r="BJ145" s="14" t="s">
        <v>79</v>
      </c>
      <c r="BK145" s="196">
        <f t="shared" si="9"/>
        <v>0</v>
      </c>
      <c r="BL145" s="14" t="s">
        <v>118</v>
      </c>
      <c r="BM145" s="195" t="s">
        <v>174</v>
      </c>
    </row>
    <row r="146" spans="1:65" s="2" customFormat="1" ht="16.5" customHeight="1">
      <c r="A146" s="31"/>
      <c r="B146" s="32"/>
      <c r="C146" s="202" t="s">
        <v>74</v>
      </c>
      <c r="D146" s="202" t="s">
        <v>139</v>
      </c>
      <c r="E146" s="203" t="s">
        <v>154</v>
      </c>
      <c r="F146" s="204" t="s">
        <v>175</v>
      </c>
      <c r="G146" s="205" t="s">
        <v>138</v>
      </c>
      <c r="H146" s="206">
        <v>10</v>
      </c>
      <c r="I146" s="207"/>
      <c r="J146" s="208">
        <f t="shared" si="0"/>
        <v>0</v>
      </c>
      <c r="K146" s="209"/>
      <c r="L146" s="210"/>
      <c r="M146" s="211" t="s">
        <v>1</v>
      </c>
      <c r="N146" s="212" t="s">
        <v>39</v>
      </c>
      <c r="O146" s="68"/>
      <c r="P146" s="193">
        <f t="shared" si="1"/>
        <v>0</v>
      </c>
      <c r="Q146" s="193">
        <v>0</v>
      </c>
      <c r="R146" s="193">
        <f t="shared" si="2"/>
        <v>0</v>
      </c>
      <c r="S146" s="193">
        <v>0</v>
      </c>
      <c r="T146" s="194">
        <f t="shared" si="3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95" t="s">
        <v>141</v>
      </c>
      <c r="AT146" s="195" t="s">
        <v>139</v>
      </c>
      <c r="AU146" s="195" t="s">
        <v>79</v>
      </c>
      <c r="AY146" s="14" t="s">
        <v>111</v>
      </c>
      <c r="BE146" s="196">
        <f t="shared" si="4"/>
        <v>0</v>
      </c>
      <c r="BF146" s="196">
        <f t="shared" si="5"/>
        <v>0</v>
      </c>
      <c r="BG146" s="196">
        <f t="shared" si="6"/>
        <v>0</v>
      </c>
      <c r="BH146" s="196">
        <f t="shared" si="7"/>
        <v>0</v>
      </c>
      <c r="BI146" s="196">
        <f t="shared" si="8"/>
        <v>0</v>
      </c>
      <c r="BJ146" s="14" t="s">
        <v>79</v>
      </c>
      <c r="BK146" s="196">
        <f t="shared" si="9"/>
        <v>0</v>
      </c>
      <c r="BL146" s="14" t="s">
        <v>118</v>
      </c>
      <c r="BM146" s="195" t="s">
        <v>176</v>
      </c>
    </row>
    <row r="147" spans="1:65" s="2" customFormat="1" ht="16.5" customHeight="1">
      <c r="A147" s="31"/>
      <c r="B147" s="32"/>
      <c r="C147" s="202" t="s">
        <v>74</v>
      </c>
      <c r="D147" s="202" t="s">
        <v>139</v>
      </c>
      <c r="E147" s="203" t="s">
        <v>177</v>
      </c>
      <c r="F147" s="204" t="s">
        <v>178</v>
      </c>
      <c r="G147" s="205" t="s">
        <v>138</v>
      </c>
      <c r="H147" s="206">
        <v>7</v>
      </c>
      <c r="I147" s="207"/>
      <c r="J147" s="208">
        <f t="shared" si="0"/>
        <v>0</v>
      </c>
      <c r="K147" s="209"/>
      <c r="L147" s="210"/>
      <c r="M147" s="211" t="s">
        <v>1</v>
      </c>
      <c r="N147" s="212" t="s">
        <v>39</v>
      </c>
      <c r="O147" s="68"/>
      <c r="P147" s="193">
        <f t="shared" si="1"/>
        <v>0</v>
      </c>
      <c r="Q147" s="193">
        <v>0</v>
      </c>
      <c r="R147" s="193">
        <f t="shared" si="2"/>
        <v>0</v>
      </c>
      <c r="S147" s="193">
        <v>0</v>
      </c>
      <c r="T147" s="194">
        <f t="shared" si="3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95" t="s">
        <v>141</v>
      </c>
      <c r="AT147" s="195" t="s">
        <v>139</v>
      </c>
      <c r="AU147" s="195" t="s">
        <v>79</v>
      </c>
      <c r="AY147" s="14" t="s">
        <v>111</v>
      </c>
      <c r="BE147" s="196">
        <f t="shared" si="4"/>
        <v>0</v>
      </c>
      <c r="BF147" s="196">
        <f t="shared" si="5"/>
        <v>0</v>
      </c>
      <c r="BG147" s="196">
        <f t="shared" si="6"/>
        <v>0</v>
      </c>
      <c r="BH147" s="196">
        <f t="shared" si="7"/>
        <v>0</v>
      </c>
      <c r="BI147" s="196">
        <f t="shared" si="8"/>
        <v>0</v>
      </c>
      <c r="BJ147" s="14" t="s">
        <v>79</v>
      </c>
      <c r="BK147" s="196">
        <f t="shared" si="9"/>
        <v>0</v>
      </c>
      <c r="BL147" s="14" t="s">
        <v>118</v>
      </c>
      <c r="BM147" s="195" t="s">
        <v>179</v>
      </c>
    </row>
    <row r="148" spans="1:65" s="2" customFormat="1" ht="16.5" customHeight="1">
      <c r="A148" s="31"/>
      <c r="B148" s="32"/>
      <c r="C148" s="202" t="s">
        <v>74</v>
      </c>
      <c r="D148" s="202" t="s">
        <v>139</v>
      </c>
      <c r="E148" s="203" t="s">
        <v>157</v>
      </c>
      <c r="F148" s="204" t="s">
        <v>180</v>
      </c>
      <c r="G148" s="205" t="s">
        <v>138</v>
      </c>
      <c r="H148" s="206">
        <v>2</v>
      </c>
      <c r="I148" s="207"/>
      <c r="J148" s="208">
        <f t="shared" si="0"/>
        <v>0</v>
      </c>
      <c r="K148" s="209"/>
      <c r="L148" s="210"/>
      <c r="M148" s="211" t="s">
        <v>1</v>
      </c>
      <c r="N148" s="212" t="s">
        <v>39</v>
      </c>
      <c r="O148" s="68"/>
      <c r="P148" s="193">
        <f t="shared" si="1"/>
        <v>0</v>
      </c>
      <c r="Q148" s="193">
        <v>0</v>
      </c>
      <c r="R148" s="193">
        <f t="shared" si="2"/>
        <v>0</v>
      </c>
      <c r="S148" s="193">
        <v>0</v>
      </c>
      <c r="T148" s="194">
        <f t="shared" si="3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95" t="s">
        <v>141</v>
      </c>
      <c r="AT148" s="195" t="s">
        <v>139</v>
      </c>
      <c r="AU148" s="195" t="s">
        <v>79</v>
      </c>
      <c r="AY148" s="14" t="s">
        <v>111</v>
      </c>
      <c r="BE148" s="196">
        <f t="shared" si="4"/>
        <v>0</v>
      </c>
      <c r="BF148" s="196">
        <f t="shared" si="5"/>
        <v>0</v>
      </c>
      <c r="BG148" s="196">
        <f t="shared" si="6"/>
        <v>0</v>
      </c>
      <c r="BH148" s="196">
        <f t="shared" si="7"/>
        <v>0</v>
      </c>
      <c r="BI148" s="196">
        <f t="shared" si="8"/>
        <v>0</v>
      </c>
      <c r="BJ148" s="14" t="s">
        <v>79</v>
      </c>
      <c r="BK148" s="196">
        <f t="shared" si="9"/>
        <v>0</v>
      </c>
      <c r="BL148" s="14" t="s">
        <v>118</v>
      </c>
      <c r="BM148" s="195" t="s">
        <v>181</v>
      </c>
    </row>
    <row r="149" spans="1:65" s="2" customFormat="1" ht="16.5" customHeight="1">
      <c r="A149" s="31"/>
      <c r="B149" s="32"/>
      <c r="C149" s="202" t="s">
        <v>74</v>
      </c>
      <c r="D149" s="202" t="s">
        <v>139</v>
      </c>
      <c r="E149" s="203" t="s">
        <v>182</v>
      </c>
      <c r="F149" s="204" t="s">
        <v>183</v>
      </c>
      <c r="G149" s="205" t="s">
        <v>138</v>
      </c>
      <c r="H149" s="206">
        <v>1</v>
      </c>
      <c r="I149" s="207"/>
      <c r="J149" s="208">
        <f t="shared" si="0"/>
        <v>0</v>
      </c>
      <c r="K149" s="209"/>
      <c r="L149" s="210"/>
      <c r="M149" s="211" t="s">
        <v>1</v>
      </c>
      <c r="N149" s="212" t="s">
        <v>39</v>
      </c>
      <c r="O149" s="68"/>
      <c r="P149" s="193">
        <f t="shared" si="1"/>
        <v>0</v>
      </c>
      <c r="Q149" s="193">
        <v>0</v>
      </c>
      <c r="R149" s="193">
        <f t="shared" si="2"/>
        <v>0</v>
      </c>
      <c r="S149" s="193">
        <v>0</v>
      </c>
      <c r="T149" s="194">
        <f t="shared" si="3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95" t="s">
        <v>141</v>
      </c>
      <c r="AT149" s="195" t="s">
        <v>139</v>
      </c>
      <c r="AU149" s="195" t="s">
        <v>79</v>
      </c>
      <c r="AY149" s="14" t="s">
        <v>111</v>
      </c>
      <c r="BE149" s="196">
        <f t="shared" si="4"/>
        <v>0</v>
      </c>
      <c r="BF149" s="196">
        <f t="shared" si="5"/>
        <v>0</v>
      </c>
      <c r="BG149" s="196">
        <f t="shared" si="6"/>
        <v>0</v>
      </c>
      <c r="BH149" s="196">
        <f t="shared" si="7"/>
        <v>0</v>
      </c>
      <c r="BI149" s="196">
        <f t="shared" si="8"/>
        <v>0</v>
      </c>
      <c r="BJ149" s="14" t="s">
        <v>79</v>
      </c>
      <c r="BK149" s="196">
        <f t="shared" si="9"/>
        <v>0</v>
      </c>
      <c r="BL149" s="14" t="s">
        <v>118</v>
      </c>
      <c r="BM149" s="195" t="s">
        <v>184</v>
      </c>
    </row>
    <row r="150" spans="1:65" s="12" customFormat="1" ht="25.9" customHeight="1">
      <c r="B150" s="167"/>
      <c r="C150" s="168"/>
      <c r="D150" s="169" t="s">
        <v>73</v>
      </c>
      <c r="E150" s="170" t="s">
        <v>185</v>
      </c>
      <c r="F150" s="170" t="s">
        <v>186</v>
      </c>
      <c r="G150" s="168"/>
      <c r="H150" s="168"/>
      <c r="I150" s="171"/>
      <c r="J150" s="172">
        <f>BK150</f>
        <v>0</v>
      </c>
      <c r="K150" s="168"/>
      <c r="L150" s="173"/>
      <c r="M150" s="174"/>
      <c r="N150" s="175"/>
      <c r="O150" s="175"/>
      <c r="P150" s="176">
        <f>SUM(P151:P155)</f>
        <v>0</v>
      </c>
      <c r="Q150" s="175"/>
      <c r="R150" s="176">
        <f>SUM(R151:R155)</f>
        <v>0</v>
      </c>
      <c r="S150" s="175"/>
      <c r="T150" s="177">
        <f>SUM(T151:T155)</f>
        <v>0</v>
      </c>
      <c r="AR150" s="178" t="s">
        <v>79</v>
      </c>
      <c r="AT150" s="179" t="s">
        <v>73</v>
      </c>
      <c r="AU150" s="179" t="s">
        <v>74</v>
      </c>
      <c r="AY150" s="178" t="s">
        <v>111</v>
      </c>
      <c r="BK150" s="180">
        <f>SUM(BK151:BK155)</f>
        <v>0</v>
      </c>
    </row>
    <row r="151" spans="1:65" s="2" customFormat="1" ht="16.5" customHeight="1">
      <c r="A151" s="31"/>
      <c r="B151" s="32"/>
      <c r="C151" s="202" t="s">
        <v>74</v>
      </c>
      <c r="D151" s="202" t="s">
        <v>139</v>
      </c>
      <c r="E151" s="203" t="s">
        <v>159</v>
      </c>
      <c r="F151" s="204" t="s">
        <v>187</v>
      </c>
      <c r="G151" s="205" t="s">
        <v>138</v>
      </c>
      <c r="H151" s="206">
        <v>1</v>
      </c>
      <c r="I151" s="207"/>
      <c r="J151" s="208">
        <f>ROUND(I151*H151,2)</f>
        <v>0</v>
      </c>
      <c r="K151" s="209"/>
      <c r="L151" s="210"/>
      <c r="M151" s="211" t="s">
        <v>1</v>
      </c>
      <c r="N151" s="212" t="s">
        <v>39</v>
      </c>
      <c r="O151" s="68"/>
      <c r="P151" s="193">
        <f>O151*H151</f>
        <v>0</v>
      </c>
      <c r="Q151" s="193">
        <v>0</v>
      </c>
      <c r="R151" s="193">
        <f>Q151*H151</f>
        <v>0</v>
      </c>
      <c r="S151" s="193">
        <v>0</v>
      </c>
      <c r="T151" s="194">
        <f>S151*H151</f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95" t="s">
        <v>141</v>
      </c>
      <c r="AT151" s="195" t="s">
        <v>139</v>
      </c>
      <c r="AU151" s="195" t="s">
        <v>79</v>
      </c>
      <c r="AY151" s="14" t="s">
        <v>111</v>
      </c>
      <c r="BE151" s="196">
        <f>IF(N151="základní",J151,0)</f>
        <v>0</v>
      </c>
      <c r="BF151" s="196">
        <f>IF(N151="snížená",J151,0)</f>
        <v>0</v>
      </c>
      <c r="BG151" s="196">
        <f>IF(N151="zákl. přenesená",J151,0)</f>
        <v>0</v>
      </c>
      <c r="BH151" s="196">
        <f>IF(N151="sníž. přenesená",J151,0)</f>
        <v>0</v>
      </c>
      <c r="BI151" s="196">
        <f>IF(N151="nulová",J151,0)</f>
        <v>0</v>
      </c>
      <c r="BJ151" s="14" t="s">
        <v>79</v>
      </c>
      <c r="BK151" s="196">
        <f>ROUND(I151*H151,2)</f>
        <v>0</v>
      </c>
      <c r="BL151" s="14" t="s">
        <v>118</v>
      </c>
      <c r="BM151" s="195" t="s">
        <v>188</v>
      </c>
    </row>
    <row r="152" spans="1:65" s="2" customFormat="1" ht="16.5" customHeight="1">
      <c r="A152" s="31"/>
      <c r="B152" s="32"/>
      <c r="C152" s="202" t="s">
        <v>74</v>
      </c>
      <c r="D152" s="202" t="s">
        <v>139</v>
      </c>
      <c r="E152" s="203" t="s">
        <v>7</v>
      </c>
      <c r="F152" s="204" t="s">
        <v>175</v>
      </c>
      <c r="G152" s="205" t="s">
        <v>138</v>
      </c>
      <c r="H152" s="206">
        <v>1</v>
      </c>
      <c r="I152" s="207"/>
      <c r="J152" s="208">
        <f>ROUND(I152*H152,2)</f>
        <v>0</v>
      </c>
      <c r="K152" s="209"/>
      <c r="L152" s="210"/>
      <c r="M152" s="211" t="s">
        <v>1</v>
      </c>
      <c r="N152" s="212" t="s">
        <v>39</v>
      </c>
      <c r="O152" s="68"/>
      <c r="P152" s="193">
        <f>O152*H152</f>
        <v>0</v>
      </c>
      <c r="Q152" s="193">
        <v>0</v>
      </c>
      <c r="R152" s="193">
        <f>Q152*H152</f>
        <v>0</v>
      </c>
      <c r="S152" s="193">
        <v>0</v>
      </c>
      <c r="T152" s="194">
        <f>S152*H152</f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95" t="s">
        <v>141</v>
      </c>
      <c r="AT152" s="195" t="s">
        <v>139</v>
      </c>
      <c r="AU152" s="195" t="s">
        <v>79</v>
      </c>
      <c r="AY152" s="14" t="s">
        <v>111</v>
      </c>
      <c r="BE152" s="196">
        <f>IF(N152="základní",J152,0)</f>
        <v>0</v>
      </c>
      <c r="BF152" s="196">
        <f>IF(N152="snížená",J152,0)</f>
        <v>0</v>
      </c>
      <c r="BG152" s="196">
        <f>IF(N152="zákl. přenesená",J152,0)</f>
        <v>0</v>
      </c>
      <c r="BH152" s="196">
        <f>IF(N152="sníž. přenesená",J152,0)</f>
        <v>0</v>
      </c>
      <c r="BI152" s="196">
        <f>IF(N152="nulová",J152,0)</f>
        <v>0</v>
      </c>
      <c r="BJ152" s="14" t="s">
        <v>79</v>
      </c>
      <c r="BK152" s="196">
        <f>ROUND(I152*H152,2)</f>
        <v>0</v>
      </c>
      <c r="BL152" s="14" t="s">
        <v>118</v>
      </c>
      <c r="BM152" s="195" t="s">
        <v>189</v>
      </c>
    </row>
    <row r="153" spans="1:65" s="2" customFormat="1" ht="16.5" customHeight="1">
      <c r="A153" s="31"/>
      <c r="B153" s="32"/>
      <c r="C153" s="202" t="s">
        <v>74</v>
      </c>
      <c r="D153" s="202" t="s">
        <v>139</v>
      </c>
      <c r="E153" s="203" t="s">
        <v>162</v>
      </c>
      <c r="F153" s="204" t="s">
        <v>190</v>
      </c>
      <c r="G153" s="205" t="s">
        <v>138</v>
      </c>
      <c r="H153" s="206">
        <v>12</v>
      </c>
      <c r="I153" s="207"/>
      <c r="J153" s="208">
        <f>ROUND(I153*H153,2)</f>
        <v>0</v>
      </c>
      <c r="K153" s="209"/>
      <c r="L153" s="210"/>
      <c r="M153" s="211" t="s">
        <v>1</v>
      </c>
      <c r="N153" s="212" t="s">
        <v>39</v>
      </c>
      <c r="O153" s="68"/>
      <c r="P153" s="193">
        <f>O153*H153</f>
        <v>0</v>
      </c>
      <c r="Q153" s="193">
        <v>0</v>
      </c>
      <c r="R153" s="193">
        <f>Q153*H153</f>
        <v>0</v>
      </c>
      <c r="S153" s="193">
        <v>0</v>
      </c>
      <c r="T153" s="194">
        <f>S153*H153</f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95" t="s">
        <v>141</v>
      </c>
      <c r="AT153" s="195" t="s">
        <v>139</v>
      </c>
      <c r="AU153" s="195" t="s">
        <v>79</v>
      </c>
      <c r="AY153" s="14" t="s">
        <v>111</v>
      </c>
      <c r="BE153" s="196">
        <f>IF(N153="základní",J153,0)</f>
        <v>0</v>
      </c>
      <c r="BF153" s="196">
        <f>IF(N153="snížená",J153,0)</f>
        <v>0</v>
      </c>
      <c r="BG153" s="196">
        <f>IF(N153="zákl. přenesená",J153,0)</f>
        <v>0</v>
      </c>
      <c r="BH153" s="196">
        <f>IF(N153="sníž. přenesená",J153,0)</f>
        <v>0</v>
      </c>
      <c r="BI153" s="196">
        <f>IF(N153="nulová",J153,0)</f>
        <v>0</v>
      </c>
      <c r="BJ153" s="14" t="s">
        <v>79</v>
      </c>
      <c r="BK153" s="196">
        <f>ROUND(I153*H153,2)</f>
        <v>0</v>
      </c>
      <c r="BL153" s="14" t="s">
        <v>118</v>
      </c>
      <c r="BM153" s="195" t="s">
        <v>191</v>
      </c>
    </row>
    <row r="154" spans="1:65" s="2" customFormat="1" ht="16.5" customHeight="1">
      <c r="A154" s="31"/>
      <c r="B154" s="32"/>
      <c r="C154" s="202" t="s">
        <v>74</v>
      </c>
      <c r="D154" s="202" t="s">
        <v>139</v>
      </c>
      <c r="E154" s="203" t="s">
        <v>192</v>
      </c>
      <c r="F154" s="204" t="s">
        <v>193</v>
      </c>
      <c r="G154" s="205" t="s">
        <v>138</v>
      </c>
      <c r="H154" s="206">
        <v>12</v>
      </c>
      <c r="I154" s="207"/>
      <c r="J154" s="208">
        <f>ROUND(I154*H154,2)</f>
        <v>0</v>
      </c>
      <c r="K154" s="209"/>
      <c r="L154" s="210"/>
      <c r="M154" s="211" t="s">
        <v>1</v>
      </c>
      <c r="N154" s="212" t="s">
        <v>39</v>
      </c>
      <c r="O154" s="68"/>
      <c r="P154" s="193">
        <f>O154*H154</f>
        <v>0</v>
      </c>
      <c r="Q154" s="193">
        <v>0</v>
      </c>
      <c r="R154" s="193">
        <f>Q154*H154</f>
        <v>0</v>
      </c>
      <c r="S154" s="193">
        <v>0</v>
      </c>
      <c r="T154" s="194">
        <f>S154*H154</f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95" t="s">
        <v>141</v>
      </c>
      <c r="AT154" s="195" t="s">
        <v>139</v>
      </c>
      <c r="AU154" s="195" t="s">
        <v>79</v>
      </c>
      <c r="AY154" s="14" t="s">
        <v>111</v>
      </c>
      <c r="BE154" s="196">
        <f>IF(N154="základní",J154,0)</f>
        <v>0</v>
      </c>
      <c r="BF154" s="196">
        <f>IF(N154="snížená",J154,0)</f>
        <v>0</v>
      </c>
      <c r="BG154" s="196">
        <f>IF(N154="zákl. přenesená",J154,0)</f>
        <v>0</v>
      </c>
      <c r="BH154" s="196">
        <f>IF(N154="sníž. přenesená",J154,0)</f>
        <v>0</v>
      </c>
      <c r="BI154" s="196">
        <f>IF(N154="nulová",J154,0)</f>
        <v>0</v>
      </c>
      <c r="BJ154" s="14" t="s">
        <v>79</v>
      </c>
      <c r="BK154" s="196">
        <f>ROUND(I154*H154,2)</f>
        <v>0</v>
      </c>
      <c r="BL154" s="14" t="s">
        <v>118</v>
      </c>
      <c r="BM154" s="195" t="s">
        <v>194</v>
      </c>
    </row>
    <row r="155" spans="1:65" s="2" customFormat="1" ht="16.5" customHeight="1">
      <c r="A155" s="31"/>
      <c r="B155" s="32"/>
      <c r="C155" s="202" t="s">
        <v>74</v>
      </c>
      <c r="D155" s="202" t="s">
        <v>139</v>
      </c>
      <c r="E155" s="203" t="s">
        <v>164</v>
      </c>
      <c r="F155" s="204" t="s">
        <v>195</v>
      </c>
      <c r="G155" s="205" t="s">
        <v>196</v>
      </c>
      <c r="H155" s="206">
        <v>1200</v>
      </c>
      <c r="I155" s="207"/>
      <c r="J155" s="208">
        <f>ROUND(I155*H155,2)</f>
        <v>0</v>
      </c>
      <c r="K155" s="209"/>
      <c r="L155" s="210"/>
      <c r="M155" s="211" t="s">
        <v>1</v>
      </c>
      <c r="N155" s="212" t="s">
        <v>39</v>
      </c>
      <c r="O155" s="68"/>
      <c r="P155" s="193">
        <f>O155*H155</f>
        <v>0</v>
      </c>
      <c r="Q155" s="193">
        <v>0</v>
      </c>
      <c r="R155" s="193">
        <f>Q155*H155</f>
        <v>0</v>
      </c>
      <c r="S155" s="193">
        <v>0</v>
      </c>
      <c r="T155" s="194">
        <f>S155*H155</f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95" t="s">
        <v>141</v>
      </c>
      <c r="AT155" s="195" t="s">
        <v>139</v>
      </c>
      <c r="AU155" s="195" t="s">
        <v>79</v>
      </c>
      <c r="AY155" s="14" t="s">
        <v>111</v>
      </c>
      <c r="BE155" s="196">
        <f>IF(N155="základní",J155,0)</f>
        <v>0</v>
      </c>
      <c r="BF155" s="196">
        <f>IF(N155="snížená",J155,0)</f>
        <v>0</v>
      </c>
      <c r="BG155" s="196">
        <f>IF(N155="zákl. přenesená",J155,0)</f>
        <v>0</v>
      </c>
      <c r="BH155" s="196">
        <f>IF(N155="sníž. přenesená",J155,0)</f>
        <v>0</v>
      </c>
      <c r="BI155" s="196">
        <f>IF(N155="nulová",J155,0)</f>
        <v>0</v>
      </c>
      <c r="BJ155" s="14" t="s">
        <v>79</v>
      </c>
      <c r="BK155" s="196">
        <f>ROUND(I155*H155,2)</f>
        <v>0</v>
      </c>
      <c r="BL155" s="14" t="s">
        <v>118</v>
      </c>
      <c r="BM155" s="195" t="s">
        <v>197</v>
      </c>
    </row>
    <row r="156" spans="1:65" s="12" customFormat="1" ht="25.9" customHeight="1">
      <c r="B156" s="167"/>
      <c r="C156" s="168"/>
      <c r="D156" s="169" t="s">
        <v>73</v>
      </c>
      <c r="E156" s="170" t="s">
        <v>198</v>
      </c>
      <c r="F156" s="170" t="s">
        <v>199</v>
      </c>
      <c r="G156" s="168"/>
      <c r="H156" s="168"/>
      <c r="I156" s="171"/>
      <c r="J156" s="172">
        <f>BK156</f>
        <v>0</v>
      </c>
      <c r="K156" s="168"/>
      <c r="L156" s="173"/>
      <c r="M156" s="174"/>
      <c r="N156" s="175"/>
      <c r="O156" s="175"/>
      <c r="P156" s="176">
        <f>P157</f>
        <v>0</v>
      </c>
      <c r="Q156" s="175"/>
      <c r="R156" s="176">
        <f>R157</f>
        <v>0</v>
      </c>
      <c r="S156" s="175"/>
      <c r="T156" s="177">
        <f>T157</f>
        <v>0</v>
      </c>
      <c r="AR156" s="178" t="s">
        <v>79</v>
      </c>
      <c r="AT156" s="179" t="s">
        <v>73</v>
      </c>
      <c r="AU156" s="179" t="s">
        <v>74</v>
      </c>
      <c r="AY156" s="178" t="s">
        <v>111</v>
      </c>
      <c r="BK156" s="180">
        <f>BK157</f>
        <v>0</v>
      </c>
    </row>
    <row r="157" spans="1:65" s="2" customFormat="1" ht="16.5" customHeight="1">
      <c r="A157" s="31"/>
      <c r="B157" s="32"/>
      <c r="C157" s="183" t="s">
        <v>74</v>
      </c>
      <c r="D157" s="183" t="s">
        <v>114</v>
      </c>
      <c r="E157" s="184" t="s">
        <v>200</v>
      </c>
      <c r="F157" s="185" t="s">
        <v>201</v>
      </c>
      <c r="G157" s="186" t="s">
        <v>138</v>
      </c>
      <c r="H157" s="187">
        <v>3</v>
      </c>
      <c r="I157" s="188"/>
      <c r="J157" s="189">
        <f>ROUND(I157*H157,2)</f>
        <v>0</v>
      </c>
      <c r="K157" s="190"/>
      <c r="L157" s="36"/>
      <c r="M157" s="191" t="s">
        <v>1</v>
      </c>
      <c r="N157" s="192" t="s">
        <v>39</v>
      </c>
      <c r="O157" s="68"/>
      <c r="P157" s="193">
        <f>O157*H157</f>
        <v>0</v>
      </c>
      <c r="Q157" s="193">
        <v>0</v>
      </c>
      <c r="R157" s="193">
        <f>Q157*H157</f>
        <v>0</v>
      </c>
      <c r="S157" s="193">
        <v>0</v>
      </c>
      <c r="T157" s="194">
        <f>S157*H157</f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95" t="s">
        <v>118</v>
      </c>
      <c r="AT157" s="195" t="s">
        <v>114</v>
      </c>
      <c r="AU157" s="195" t="s">
        <v>79</v>
      </c>
      <c r="AY157" s="14" t="s">
        <v>111</v>
      </c>
      <c r="BE157" s="196">
        <f>IF(N157="základní",J157,0)</f>
        <v>0</v>
      </c>
      <c r="BF157" s="196">
        <f>IF(N157="snížená",J157,0)</f>
        <v>0</v>
      </c>
      <c r="BG157" s="196">
        <f>IF(N157="zákl. přenesená",J157,0)</f>
        <v>0</v>
      </c>
      <c r="BH157" s="196">
        <f>IF(N157="sníž. přenesená",J157,0)</f>
        <v>0</v>
      </c>
      <c r="BI157" s="196">
        <f>IF(N157="nulová",J157,0)</f>
        <v>0</v>
      </c>
      <c r="BJ157" s="14" t="s">
        <v>79</v>
      </c>
      <c r="BK157" s="196">
        <f>ROUND(I157*H157,2)</f>
        <v>0</v>
      </c>
      <c r="BL157" s="14" t="s">
        <v>118</v>
      </c>
      <c r="BM157" s="195" t="s">
        <v>202</v>
      </c>
    </row>
    <row r="158" spans="1:65" s="12" customFormat="1" ht="25.9" customHeight="1">
      <c r="B158" s="167"/>
      <c r="C158" s="168"/>
      <c r="D158" s="169" t="s">
        <v>73</v>
      </c>
      <c r="E158" s="170" t="s">
        <v>203</v>
      </c>
      <c r="F158" s="170" t="s">
        <v>204</v>
      </c>
      <c r="G158" s="168"/>
      <c r="H158" s="168"/>
      <c r="I158" s="171"/>
      <c r="J158" s="172">
        <f>BK158</f>
        <v>0</v>
      </c>
      <c r="K158" s="168"/>
      <c r="L158" s="173"/>
      <c r="M158" s="174"/>
      <c r="N158" s="175"/>
      <c r="O158" s="175"/>
      <c r="P158" s="176">
        <f>SUM(P159:P161)</f>
        <v>0</v>
      </c>
      <c r="Q158" s="175"/>
      <c r="R158" s="176">
        <f>SUM(R159:R161)</f>
        <v>0</v>
      </c>
      <c r="S158" s="175"/>
      <c r="T158" s="177">
        <f>SUM(T159:T161)</f>
        <v>0</v>
      </c>
      <c r="AR158" s="178" t="s">
        <v>79</v>
      </c>
      <c r="AT158" s="179" t="s">
        <v>73</v>
      </c>
      <c r="AU158" s="179" t="s">
        <v>74</v>
      </c>
      <c r="AY158" s="178" t="s">
        <v>111</v>
      </c>
      <c r="BK158" s="180">
        <f>SUM(BK159:BK161)</f>
        <v>0</v>
      </c>
    </row>
    <row r="159" spans="1:65" s="2" customFormat="1" ht="16.5" customHeight="1">
      <c r="A159" s="31"/>
      <c r="B159" s="32"/>
      <c r="C159" s="202" t="s">
        <v>74</v>
      </c>
      <c r="D159" s="202" t="s">
        <v>139</v>
      </c>
      <c r="E159" s="203" t="s">
        <v>169</v>
      </c>
      <c r="F159" s="204" t="s">
        <v>205</v>
      </c>
      <c r="G159" s="205" t="s">
        <v>138</v>
      </c>
      <c r="H159" s="206">
        <v>4</v>
      </c>
      <c r="I159" s="207"/>
      <c r="J159" s="208">
        <f>ROUND(I159*H159,2)</f>
        <v>0</v>
      </c>
      <c r="K159" s="209"/>
      <c r="L159" s="210"/>
      <c r="M159" s="211" t="s">
        <v>1</v>
      </c>
      <c r="N159" s="212" t="s">
        <v>39</v>
      </c>
      <c r="O159" s="68"/>
      <c r="P159" s="193">
        <f>O159*H159</f>
        <v>0</v>
      </c>
      <c r="Q159" s="193">
        <v>0</v>
      </c>
      <c r="R159" s="193">
        <f>Q159*H159</f>
        <v>0</v>
      </c>
      <c r="S159" s="193">
        <v>0</v>
      </c>
      <c r="T159" s="194">
        <f>S159*H159</f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95" t="s">
        <v>141</v>
      </c>
      <c r="AT159" s="195" t="s">
        <v>139</v>
      </c>
      <c r="AU159" s="195" t="s">
        <v>79</v>
      </c>
      <c r="AY159" s="14" t="s">
        <v>111</v>
      </c>
      <c r="BE159" s="196">
        <f>IF(N159="základní",J159,0)</f>
        <v>0</v>
      </c>
      <c r="BF159" s="196">
        <f>IF(N159="snížená",J159,0)</f>
        <v>0</v>
      </c>
      <c r="BG159" s="196">
        <f>IF(N159="zákl. přenesená",J159,0)</f>
        <v>0</v>
      </c>
      <c r="BH159" s="196">
        <f>IF(N159="sníž. přenesená",J159,0)</f>
        <v>0</v>
      </c>
      <c r="BI159" s="196">
        <f>IF(N159="nulová",J159,0)</f>
        <v>0</v>
      </c>
      <c r="BJ159" s="14" t="s">
        <v>79</v>
      </c>
      <c r="BK159" s="196">
        <f>ROUND(I159*H159,2)</f>
        <v>0</v>
      </c>
      <c r="BL159" s="14" t="s">
        <v>118</v>
      </c>
      <c r="BM159" s="195" t="s">
        <v>206</v>
      </c>
    </row>
    <row r="160" spans="1:65" s="2" customFormat="1" ht="16.5" customHeight="1">
      <c r="A160" s="31"/>
      <c r="B160" s="32"/>
      <c r="C160" s="202" t="s">
        <v>74</v>
      </c>
      <c r="D160" s="202" t="s">
        <v>139</v>
      </c>
      <c r="E160" s="203" t="s">
        <v>207</v>
      </c>
      <c r="F160" s="204" t="s">
        <v>208</v>
      </c>
      <c r="G160" s="205" t="s">
        <v>196</v>
      </c>
      <c r="H160" s="206">
        <v>20</v>
      </c>
      <c r="I160" s="207"/>
      <c r="J160" s="208">
        <f>ROUND(I160*H160,2)</f>
        <v>0</v>
      </c>
      <c r="K160" s="209"/>
      <c r="L160" s="210"/>
      <c r="M160" s="211" t="s">
        <v>1</v>
      </c>
      <c r="N160" s="212" t="s">
        <v>39</v>
      </c>
      <c r="O160" s="68"/>
      <c r="P160" s="193">
        <f>O160*H160</f>
        <v>0</v>
      </c>
      <c r="Q160" s="193">
        <v>0</v>
      </c>
      <c r="R160" s="193">
        <f>Q160*H160</f>
        <v>0</v>
      </c>
      <c r="S160" s="193">
        <v>0</v>
      </c>
      <c r="T160" s="194">
        <f>S160*H160</f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95" t="s">
        <v>141</v>
      </c>
      <c r="AT160" s="195" t="s">
        <v>139</v>
      </c>
      <c r="AU160" s="195" t="s">
        <v>79</v>
      </c>
      <c r="AY160" s="14" t="s">
        <v>111</v>
      </c>
      <c r="BE160" s="196">
        <f>IF(N160="základní",J160,0)</f>
        <v>0</v>
      </c>
      <c r="BF160" s="196">
        <f>IF(N160="snížená",J160,0)</f>
        <v>0</v>
      </c>
      <c r="BG160" s="196">
        <f>IF(N160="zákl. přenesená",J160,0)</f>
        <v>0</v>
      </c>
      <c r="BH160" s="196">
        <f>IF(N160="sníž. přenesená",J160,0)</f>
        <v>0</v>
      </c>
      <c r="BI160" s="196">
        <f>IF(N160="nulová",J160,0)</f>
        <v>0</v>
      </c>
      <c r="BJ160" s="14" t="s">
        <v>79</v>
      </c>
      <c r="BK160" s="196">
        <f>ROUND(I160*H160,2)</f>
        <v>0</v>
      </c>
      <c r="BL160" s="14" t="s">
        <v>118</v>
      </c>
      <c r="BM160" s="195" t="s">
        <v>209</v>
      </c>
    </row>
    <row r="161" spans="1:65" s="2" customFormat="1" ht="16.5" customHeight="1">
      <c r="A161" s="31"/>
      <c r="B161" s="32"/>
      <c r="C161" s="202" t="s">
        <v>74</v>
      </c>
      <c r="D161" s="202" t="s">
        <v>139</v>
      </c>
      <c r="E161" s="203" t="s">
        <v>171</v>
      </c>
      <c r="F161" s="204" t="s">
        <v>210</v>
      </c>
      <c r="G161" s="205" t="s">
        <v>196</v>
      </c>
      <c r="H161" s="206">
        <v>20</v>
      </c>
      <c r="I161" s="207"/>
      <c r="J161" s="208">
        <f>ROUND(I161*H161,2)</f>
        <v>0</v>
      </c>
      <c r="K161" s="209"/>
      <c r="L161" s="210"/>
      <c r="M161" s="211" t="s">
        <v>1</v>
      </c>
      <c r="N161" s="212" t="s">
        <v>39</v>
      </c>
      <c r="O161" s="68"/>
      <c r="P161" s="193">
        <f>O161*H161</f>
        <v>0</v>
      </c>
      <c r="Q161" s="193">
        <v>0</v>
      </c>
      <c r="R161" s="193">
        <f>Q161*H161</f>
        <v>0</v>
      </c>
      <c r="S161" s="193">
        <v>0</v>
      </c>
      <c r="T161" s="194">
        <f>S161*H161</f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95" t="s">
        <v>141</v>
      </c>
      <c r="AT161" s="195" t="s">
        <v>139</v>
      </c>
      <c r="AU161" s="195" t="s">
        <v>79</v>
      </c>
      <c r="AY161" s="14" t="s">
        <v>111</v>
      </c>
      <c r="BE161" s="196">
        <f>IF(N161="základní",J161,0)</f>
        <v>0</v>
      </c>
      <c r="BF161" s="196">
        <f>IF(N161="snížená",J161,0)</f>
        <v>0</v>
      </c>
      <c r="BG161" s="196">
        <f>IF(N161="zákl. přenesená",J161,0)</f>
        <v>0</v>
      </c>
      <c r="BH161" s="196">
        <f>IF(N161="sníž. přenesená",J161,0)</f>
        <v>0</v>
      </c>
      <c r="BI161" s="196">
        <f>IF(N161="nulová",J161,0)</f>
        <v>0</v>
      </c>
      <c r="BJ161" s="14" t="s">
        <v>79</v>
      </c>
      <c r="BK161" s="196">
        <f>ROUND(I161*H161,2)</f>
        <v>0</v>
      </c>
      <c r="BL161" s="14" t="s">
        <v>118</v>
      </c>
      <c r="BM161" s="195" t="s">
        <v>211</v>
      </c>
    </row>
    <row r="162" spans="1:65" s="12" customFormat="1" ht="25.9" customHeight="1">
      <c r="B162" s="167"/>
      <c r="C162" s="168"/>
      <c r="D162" s="169" t="s">
        <v>73</v>
      </c>
      <c r="E162" s="170" t="s">
        <v>212</v>
      </c>
      <c r="F162" s="170" t="s">
        <v>213</v>
      </c>
      <c r="G162" s="168"/>
      <c r="H162" s="168"/>
      <c r="I162" s="171"/>
      <c r="J162" s="172">
        <f>BK162</f>
        <v>0</v>
      </c>
      <c r="K162" s="168"/>
      <c r="L162" s="173"/>
      <c r="M162" s="174"/>
      <c r="N162" s="175"/>
      <c r="O162" s="175"/>
      <c r="P162" s="176">
        <f>SUM(P163:P170)</f>
        <v>0</v>
      </c>
      <c r="Q162" s="175"/>
      <c r="R162" s="176">
        <f>SUM(R163:R170)</f>
        <v>0</v>
      </c>
      <c r="S162" s="175"/>
      <c r="T162" s="177">
        <f>SUM(T163:T170)</f>
        <v>0</v>
      </c>
      <c r="AR162" s="178" t="s">
        <v>79</v>
      </c>
      <c r="AT162" s="179" t="s">
        <v>73</v>
      </c>
      <c r="AU162" s="179" t="s">
        <v>74</v>
      </c>
      <c r="AY162" s="178" t="s">
        <v>111</v>
      </c>
      <c r="BK162" s="180">
        <f>SUM(BK163:BK170)</f>
        <v>0</v>
      </c>
    </row>
    <row r="163" spans="1:65" s="2" customFormat="1" ht="16.5" customHeight="1">
      <c r="A163" s="31"/>
      <c r="B163" s="32"/>
      <c r="C163" s="202" t="s">
        <v>74</v>
      </c>
      <c r="D163" s="202" t="s">
        <v>139</v>
      </c>
      <c r="E163" s="203" t="s">
        <v>214</v>
      </c>
      <c r="F163" s="204" t="s">
        <v>215</v>
      </c>
      <c r="G163" s="205" t="s">
        <v>196</v>
      </c>
      <c r="H163" s="206">
        <v>90</v>
      </c>
      <c r="I163" s="207"/>
      <c r="J163" s="208">
        <f t="shared" ref="J163:J170" si="10">ROUND(I163*H163,2)</f>
        <v>0</v>
      </c>
      <c r="K163" s="209"/>
      <c r="L163" s="210"/>
      <c r="M163" s="211" t="s">
        <v>1</v>
      </c>
      <c r="N163" s="212" t="s">
        <v>39</v>
      </c>
      <c r="O163" s="68"/>
      <c r="P163" s="193">
        <f t="shared" ref="P163:P170" si="11">O163*H163</f>
        <v>0</v>
      </c>
      <c r="Q163" s="193">
        <v>0</v>
      </c>
      <c r="R163" s="193">
        <f t="shared" ref="R163:R170" si="12">Q163*H163</f>
        <v>0</v>
      </c>
      <c r="S163" s="193">
        <v>0</v>
      </c>
      <c r="T163" s="194">
        <f t="shared" ref="T163:T170" si="13">S163*H163</f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195" t="s">
        <v>141</v>
      </c>
      <c r="AT163" s="195" t="s">
        <v>139</v>
      </c>
      <c r="AU163" s="195" t="s">
        <v>79</v>
      </c>
      <c r="AY163" s="14" t="s">
        <v>111</v>
      </c>
      <c r="BE163" s="196">
        <f t="shared" ref="BE163:BE170" si="14">IF(N163="základní",J163,0)</f>
        <v>0</v>
      </c>
      <c r="BF163" s="196">
        <f t="shared" ref="BF163:BF170" si="15">IF(N163="snížená",J163,0)</f>
        <v>0</v>
      </c>
      <c r="BG163" s="196">
        <f t="shared" ref="BG163:BG170" si="16">IF(N163="zákl. přenesená",J163,0)</f>
        <v>0</v>
      </c>
      <c r="BH163" s="196">
        <f t="shared" ref="BH163:BH170" si="17">IF(N163="sníž. přenesená",J163,0)</f>
        <v>0</v>
      </c>
      <c r="BI163" s="196">
        <f t="shared" ref="BI163:BI170" si="18">IF(N163="nulová",J163,0)</f>
        <v>0</v>
      </c>
      <c r="BJ163" s="14" t="s">
        <v>79</v>
      </c>
      <c r="BK163" s="196">
        <f t="shared" ref="BK163:BK170" si="19">ROUND(I163*H163,2)</f>
        <v>0</v>
      </c>
      <c r="BL163" s="14" t="s">
        <v>118</v>
      </c>
      <c r="BM163" s="195" t="s">
        <v>216</v>
      </c>
    </row>
    <row r="164" spans="1:65" s="2" customFormat="1" ht="16.5" customHeight="1">
      <c r="A164" s="31"/>
      <c r="B164" s="32"/>
      <c r="C164" s="202" t="s">
        <v>74</v>
      </c>
      <c r="D164" s="202" t="s">
        <v>139</v>
      </c>
      <c r="E164" s="203" t="s">
        <v>174</v>
      </c>
      <c r="F164" s="204" t="s">
        <v>217</v>
      </c>
      <c r="G164" s="205" t="s">
        <v>196</v>
      </c>
      <c r="H164" s="206">
        <v>500</v>
      </c>
      <c r="I164" s="207"/>
      <c r="J164" s="208">
        <f t="shared" si="10"/>
        <v>0</v>
      </c>
      <c r="K164" s="209"/>
      <c r="L164" s="210"/>
      <c r="M164" s="211" t="s">
        <v>1</v>
      </c>
      <c r="N164" s="212" t="s">
        <v>39</v>
      </c>
      <c r="O164" s="68"/>
      <c r="P164" s="193">
        <f t="shared" si="11"/>
        <v>0</v>
      </c>
      <c r="Q164" s="193">
        <v>0</v>
      </c>
      <c r="R164" s="193">
        <f t="shared" si="12"/>
        <v>0</v>
      </c>
      <c r="S164" s="193">
        <v>0</v>
      </c>
      <c r="T164" s="194">
        <f t="shared" si="13"/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95" t="s">
        <v>141</v>
      </c>
      <c r="AT164" s="195" t="s">
        <v>139</v>
      </c>
      <c r="AU164" s="195" t="s">
        <v>79</v>
      </c>
      <c r="AY164" s="14" t="s">
        <v>111</v>
      </c>
      <c r="BE164" s="196">
        <f t="shared" si="14"/>
        <v>0</v>
      </c>
      <c r="BF164" s="196">
        <f t="shared" si="15"/>
        <v>0</v>
      </c>
      <c r="BG164" s="196">
        <f t="shared" si="16"/>
        <v>0</v>
      </c>
      <c r="BH164" s="196">
        <f t="shared" si="17"/>
        <v>0</v>
      </c>
      <c r="BI164" s="196">
        <f t="shared" si="18"/>
        <v>0</v>
      </c>
      <c r="BJ164" s="14" t="s">
        <v>79</v>
      </c>
      <c r="BK164" s="196">
        <f t="shared" si="19"/>
        <v>0</v>
      </c>
      <c r="BL164" s="14" t="s">
        <v>118</v>
      </c>
      <c r="BM164" s="195" t="s">
        <v>218</v>
      </c>
    </row>
    <row r="165" spans="1:65" s="2" customFormat="1" ht="16.5" customHeight="1">
      <c r="A165" s="31"/>
      <c r="B165" s="32"/>
      <c r="C165" s="202" t="s">
        <v>74</v>
      </c>
      <c r="D165" s="202" t="s">
        <v>139</v>
      </c>
      <c r="E165" s="203" t="s">
        <v>219</v>
      </c>
      <c r="F165" s="204" t="s">
        <v>220</v>
      </c>
      <c r="G165" s="205" t="s">
        <v>196</v>
      </c>
      <c r="H165" s="206">
        <v>5</v>
      </c>
      <c r="I165" s="207"/>
      <c r="J165" s="208">
        <f t="shared" si="10"/>
        <v>0</v>
      </c>
      <c r="K165" s="209"/>
      <c r="L165" s="210"/>
      <c r="M165" s="211" t="s">
        <v>1</v>
      </c>
      <c r="N165" s="212" t="s">
        <v>39</v>
      </c>
      <c r="O165" s="68"/>
      <c r="P165" s="193">
        <f t="shared" si="11"/>
        <v>0</v>
      </c>
      <c r="Q165" s="193">
        <v>0</v>
      </c>
      <c r="R165" s="193">
        <f t="shared" si="12"/>
        <v>0</v>
      </c>
      <c r="S165" s="193">
        <v>0</v>
      </c>
      <c r="T165" s="194">
        <f t="shared" si="13"/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95" t="s">
        <v>141</v>
      </c>
      <c r="AT165" s="195" t="s">
        <v>139</v>
      </c>
      <c r="AU165" s="195" t="s">
        <v>79</v>
      </c>
      <c r="AY165" s="14" t="s">
        <v>111</v>
      </c>
      <c r="BE165" s="196">
        <f t="shared" si="14"/>
        <v>0</v>
      </c>
      <c r="BF165" s="196">
        <f t="shared" si="15"/>
        <v>0</v>
      </c>
      <c r="BG165" s="196">
        <f t="shared" si="16"/>
        <v>0</v>
      </c>
      <c r="BH165" s="196">
        <f t="shared" si="17"/>
        <v>0</v>
      </c>
      <c r="BI165" s="196">
        <f t="shared" si="18"/>
        <v>0</v>
      </c>
      <c r="BJ165" s="14" t="s">
        <v>79</v>
      </c>
      <c r="BK165" s="196">
        <f t="shared" si="19"/>
        <v>0</v>
      </c>
      <c r="BL165" s="14" t="s">
        <v>118</v>
      </c>
      <c r="BM165" s="195" t="s">
        <v>221</v>
      </c>
    </row>
    <row r="166" spans="1:65" s="2" customFormat="1" ht="16.5" customHeight="1">
      <c r="A166" s="31"/>
      <c r="B166" s="32"/>
      <c r="C166" s="202" t="s">
        <v>74</v>
      </c>
      <c r="D166" s="202" t="s">
        <v>139</v>
      </c>
      <c r="E166" s="203" t="s">
        <v>176</v>
      </c>
      <c r="F166" s="204" t="s">
        <v>222</v>
      </c>
      <c r="G166" s="205" t="s">
        <v>196</v>
      </c>
      <c r="H166" s="206">
        <v>10</v>
      </c>
      <c r="I166" s="207"/>
      <c r="J166" s="208">
        <f t="shared" si="10"/>
        <v>0</v>
      </c>
      <c r="K166" s="209"/>
      <c r="L166" s="210"/>
      <c r="M166" s="211" t="s">
        <v>1</v>
      </c>
      <c r="N166" s="212" t="s">
        <v>39</v>
      </c>
      <c r="O166" s="68"/>
      <c r="P166" s="193">
        <f t="shared" si="11"/>
        <v>0</v>
      </c>
      <c r="Q166" s="193">
        <v>0</v>
      </c>
      <c r="R166" s="193">
        <f t="shared" si="12"/>
        <v>0</v>
      </c>
      <c r="S166" s="193">
        <v>0</v>
      </c>
      <c r="T166" s="194">
        <f t="shared" si="13"/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195" t="s">
        <v>141</v>
      </c>
      <c r="AT166" s="195" t="s">
        <v>139</v>
      </c>
      <c r="AU166" s="195" t="s">
        <v>79</v>
      </c>
      <c r="AY166" s="14" t="s">
        <v>111</v>
      </c>
      <c r="BE166" s="196">
        <f t="shared" si="14"/>
        <v>0</v>
      </c>
      <c r="BF166" s="196">
        <f t="shared" si="15"/>
        <v>0</v>
      </c>
      <c r="BG166" s="196">
        <f t="shared" si="16"/>
        <v>0</v>
      </c>
      <c r="BH166" s="196">
        <f t="shared" si="17"/>
        <v>0</v>
      </c>
      <c r="BI166" s="196">
        <f t="shared" si="18"/>
        <v>0</v>
      </c>
      <c r="BJ166" s="14" t="s">
        <v>79</v>
      </c>
      <c r="BK166" s="196">
        <f t="shared" si="19"/>
        <v>0</v>
      </c>
      <c r="BL166" s="14" t="s">
        <v>118</v>
      </c>
      <c r="BM166" s="195" t="s">
        <v>223</v>
      </c>
    </row>
    <row r="167" spans="1:65" s="2" customFormat="1" ht="16.5" customHeight="1">
      <c r="A167" s="31"/>
      <c r="B167" s="32"/>
      <c r="C167" s="202" t="s">
        <v>74</v>
      </c>
      <c r="D167" s="202" t="s">
        <v>139</v>
      </c>
      <c r="E167" s="203" t="s">
        <v>224</v>
      </c>
      <c r="F167" s="204" t="s">
        <v>225</v>
      </c>
      <c r="G167" s="205" t="s">
        <v>196</v>
      </c>
      <c r="H167" s="206">
        <v>10</v>
      </c>
      <c r="I167" s="207"/>
      <c r="J167" s="208">
        <f t="shared" si="10"/>
        <v>0</v>
      </c>
      <c r="K167" s="209"/>
      <c r="L167" s="210"/>
      <c r="M167" s="211" t="s">
        <v>1</v>
      </c>
      <c r="N167" s="212" t="s">
        <v>39</v>
      </c>
      <c r="O167" s="68"/>
      <c r="P167" s="193">
        <f t="shared" si="11"/>
        <v>0</v>
      </c>
      <c r="Q167" s="193">
        <v>0</v>
      </c>
      <c r="R167" s="193">
        <f t="shared" si="12"/>
        <v>0</v>
      </c>
      <c r="S167" s="193">
        <v>0</v>
      </c>
      <c r="T167" s="194">
        <f t="shared" si="13"/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95" t="s">
        <v>141</v>
      </c>
      <c r="AT167" s="195" t="s">
        <v>139</v>
      </c>
      <c r="AU167" s="195" t="s">
        <v>79</v>
      </c>
      <c r="AY167" s="14" t="s">
        <v>111</v>
      </c>
      <c r="BE167" s="196">
        <f t="shared" si="14"/>
        <v>0</v>
      </c>
      <c r="BF167" s="196">
        <f t="shared" si="15"/>
        <v>0</v>
      </c>
      <c r="BG167" s="196">
        <f t="shared" si="16"/>
        <v>0</v>
      </c>
      <c r="BH167" s="196">
        <f t="shared" si="17"/>
        <v>0</v>
      </c>
      <c r="BI167" s="196">
        <f t="shared" si="18"/>
        <v>0</v>
      </c>
      <c r="BJ167" s="14" t="s">
        <v>79</v>
      </c>
      <c r="BK167" s="196">
        <f t="shared" si="19"/>
        <v>0</v>
      </c>
      <c r="BL167" s="14" t="s">
        <v>118</v>
      </c>
      <c r="BM167" s="195" t="s">
        <v>226</v>
      </c>
    </row>
    <row r="168" spans="1:65" s="2" customFormat="1" ht="16.5" customHeight="1">
      <c r="A168" s="31"/>
      <c r="B168" s="32"/>
      <c r="C168" s="202" t="s">
        <v>74</v>
      </c>
      <c r="D168" s="202" t="s">
        <v>139</v>
      </c>
      <c r="E168" s="203" t="s">
        <v>179</v>
      </c>
      <c r="F168" s="204" t="s">
        <v>227</v>
      </c>
      <c r="G168" s="205" t="s">
        <v>196</v>
      </c>
      <c r="H168" s="206">
        <v>20</v>
      </c>
      <c r="I168" s="207"/>
      <c r="J168" s="208">
        <f t="shared" si="10"/>
        <v>0</v>
      </c>
      <c r="K168" s="209"/>
      <c r="L168" s="210"/>
      <c r="M168" s="211" t="s">
        <v>1</v>
      </c>
      <c r="N168" s="212" t="s">
        <v>39</v>
      </c>
      <c r="O168" s="68"/>
      <c r="P168" s="193">
        <f t="shared" si="11"/>
        <v>0</v>
      </c>
      <c r="Q168" s="193">
        <v>0</v>
      </c>
      <c r="R168" s="193">
        <f t="shared" si="12"/>
        <v>0</v>
      </c>
      <c r="S168" s="193">
        <v>0</v>
      </c>
      <c r="T168" s="194">
        <f t="shared" si="13"/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95" t="s">
        <v>141</v>
      </c>
      <c r="AT168" s="195" t="s">
        <v>139</v>
      </c>
      <c r="AU168" s="195" t="s">
        <v>79</v>
      </c>
      <c r="AY168" s="14" t="s">
        <v>111</v>
      </c>
      <c r="BE168" s="196">
        <f t="shared" si="14"/>
        <v>0</v>
      </c>
      <c r="BF168" s="196">
        <f t="shared" si="15"/>
        <v>0</v>
      </c>
      <c r="BG168" s="196">
        <f t="shared" si="16"/>
        <v>0</v>
      </c>
      <c r="BH168" s="196">
        <f t="shared" si="17"/>
        <v>0</v>
      </c>
      <c r="BI168" s="196">
        <f t="shared" si="18"/>
        <v>0</v>
      </c>
      <c r="BJ168" s="14" t="s">
        <v>79</v>
      </c>
      <c r="BK168" s="196">
        <f t="shared" si="19"/>
        <v>0</v>
      </c>
      <c r="BL168" s="14" t="s">
        <v>118</v>
      </c>
      <c r="BM168" s="195" t="s">
        <v>228</v>
      </c>
    </row>
    <row r="169" spans="1:65" s="2" customFormat="1" ht="16.5" customHeight="1">
      <c r="A169" s="31"/>
      <c r="B169" s="32"/>
      <c r="C169" s="202" t="s">
        <v>74</v>
      </c>
      <c r="D169" s="202" t="s">
        <v>139</v>
      </c>
      <c r="E169" s="203" t="s">
        <v>229</v>
      </c>
      <c r="F169" s="204" t="s">
        <v>230</v>
      </c>
      <c r="G169" s="205" t="s">
        <v>196</v>
      </c>
      <c r="H169" s="206">
        <v>120</v>
      </c>
      <c r="I169" s="207"/>
      <c r="J169" s="208">
        <f t="shared" si="10"/>
        <v>0</v>
      </c>
      <c r="K169" s="209"/>
      <c r="L169" s="210"/>
      <c r="M169" s="211" t="s">
        <v>1</v>
      </c>
      <c r="N169" s="212" t="s">
        <v>39</v>
      </c>
      <c r="O169" s="68"/>
      <c r="P169" s="193">
        <f t="shared" si="11"/>
        <v>0</v>
      </c>
      <c r="Q169" s="193">
        <v>0</v>
      </c>
      <c r="R169" s="193">
        <f t="shared" si="12"/>
        <v>0</v>
      </c>
      <c r="S169" s="193">
        <v>0</v>
      </c>
      <c r="T169" s="194">
        <f t="shared" si="13"/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195" t="s">
        <v>141</v>
      </c>
      <c r="AT169" s="195" t="s">
        <v>139</v>
      </c>
      <c r="AU169" s="195" t="s">
        <v>79</v>
      </c>
      <c r="AY169" s="14" t="s">
        <v>111</v>
      </c>
      <c r="BE169" s="196">
        <f t="shared" si="14"/>
        <v>0</v>
      </c>
      <c r="BF169" s="196">
        <f t="shared" si="15"/>
        <v>0</v>
      </c>
      <c r="BG169" s="196">
        <f t="shared" si="16"/>
        <v>0</v>
      </c>
      <c r="BH169" s="196">
        <f t="shared" si="17"/>
        <v>0</v>
      </c>
      <c r="BI169" s="196">
        <f t="shared" si="18"/>
        <v>0</v>
      </c>
      <c r="BJ169" s="14" t="s">
        <v>79</v>
      </c>
      <c r="BK169" s="196">
        <f t="shared" si="19"/>
        <v>0</v>
      </c>
      <c r="BL169" s="14" t="s">
        <v>118</v>
      </c>
      <c r="BM169" s="195" t="s">
        <v>231</v>
      </c>
    </row>
    <row r="170" spans="1:65" s="2" customFormat="1" ht="16.5" customHeight="1">
      <c r="A170" s="31"/>
      <c r="B170" s="32"/>
      <c r="C170" s="202" t="s">
        <v>74</v>
      </c>
      <c r="D170" s="202" t="s">
        <v>139</v>
      </c>
      <c r="E170" s="203" t="s">
        <v>181</v>
      </c>
      <c r="F170" s="204" t="s">
        <v>232</v>
      </c>
      <c r="G170" s="205" t="s">
        <v>196</v>
      </c>
      <c r="H170" s="206">
        <v>20</v>
      </c>
      <c r="I170" s="207"/>
      <c r="J170" s="208">
        <f t="shared" si="10"/>
        <v>0</v>
      </c>
      <c r="K170" s="209"/>
      <c r="L170" s="210"/>
      <c r="M170" s="211" t="s">
        <v>1</v>
      </c>
      <c r="N170" s="212" t="s">
        <v>39</v>
      </c>
      <c r="O170" s="68"/>
      <c r="P170" s="193">
        <f t="shared" si="11"/>
        <v>0</v>
      </c>
      <c r="Q170" s="193">
        <v>0</v>
      </c>
      <c r="R170" s="193">
        <f t="shared" si="12"/>
        <v>0</v>
      </c>
      <c r="S170" s="193">
        <v>0</v>
      </c>
      <c r="T170" s="194">
        <f t="shared" si="13"/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195" t="s">
        <v>141</v>
      </c>
      <c r="AT170" s="195" t="s">
        <v>139</v>
      </c>
      <c r="AU170" s="195" t="s">
        <v>79</v>
      </c>
      <c r="AY170" s="14" t="s">
        <v>111</v>
      </c>
      <c r="BE170" s="196">
        <f t="shared" si="14"/>
        <v>0</v>
      </c>
      <c r="BF170" s="196">
        <f t="shared" si="15"/>
        <v>0</v>
      </c>
      <c r="BG170" s="196">
        <f t="shared" si="16"/>
        <v>0</v>
      </c>
      <c r="BH170" s="196">
        <f t="shared" si="17"/>
        <v>0</v>
      </c>
      <c r="BI170" s="196">
        <f t="shared" si="18"/>
        <v>0</v>
      </c>
      <c r="BJ170" s="14" t="s">
        <v>79</v>
      </c>
      <c r="BK170" s="196">
        <f t="shared" si="19"/>
        <v>0</v>
      </c>
      <c r="BL170" s="14" t="s">
        <v>118</v>
      </c>
      <c r="BM170" s="195" t="s">
        <v>233</v>
      </c>
    </row>
    <row r="171" spans="1:65" s="12" customFormat="1" ht="25.9" customHeight="1">
      <c r="B171" s="167"/>
      <c r="C171" s="168"/>
      <c r="D171" s="169" t="s">
        <v>73</v>
      </c>
      <c r="E171" s="170" t="s">
        <v>234</v>
      </c>
      <c r="F171" s="170" t="s">
        <v>235</v>
      </c>
      <c r="G171" s="168"/>
      <c r="H171" s="168"/>
      <c r="I171" s="171"/>
      <c r="J171" s="172">
        <f>BK171</f>
        <v>0</v>
      </c>
      <c r="K171" s="168"/>
      <c r="L171" s="173"/>
      <c r="M171" s="174"/>
      <c r="N171" s="175"/>
      <c r="O171" s="175"/>
      <c r="P171" s="176">
        <f>SUM(P172:P174)</f>
        <v>0</v>
      </c>
      <c r="Q171" s="175"/>
      <c r="R171" s="176">
        <f>SUM(R172:R174)</f>
        <v>0</v>
      </c>
      <c r="S171" s="175"/>
      <c r="T171" s="177">
        <f>SUM(T172:T174)</f>
        <v>0</v>
      </c>
      <c r="AR171" s="178" t="s">
        <v>79</v>
      </c>
      <c r="AT171" s="179" t="s">
        <v>73</v>
      </c>
      <c r="AU171" s="179" t="s">
        <v>74</v>
      </c>
      <c r="AY171" s="178" t="s">
        <v>111</v>
      </c>
      <c r="BK171" s="180">
        <f>SUM(BK172:BK174)</f>
        <v>0</v>
      </c>
    </row>
    <row r="172" spans="1:65" s="2" customFormat="1" ht="16.5" customHeight="1">
      <c r="A172" s="31"/>
      <c r="B172" s="32"/>
      <c r="C172" s="202" t="s">
        <v>74</v>
      </c>
      <c r="D172" s="202" t="s">
        <v>139</v>
      </c>
      <c r="E172" s="203" t="s">
        <v>236</v>
      </c>
      <c r="F172" s="204" t="s">
        <v>237</v>
      </c>
      <c r="G172" s="205" t="s">
        <v>196</v>
      </c>
      <c r="H172" s="206">
        <v>200</v>
      </c>
      <c r="I172" s="207"/>
      <c r="J172" s="208">
        <f>ROUND(I172*H172,2)</f>
        <v>0</v>
      </c>
      <c r="K172" s="209"/>
      <c r="L172" s="210"/>
      <c r="M172" s="211" t="s">
        <v>1</v>
      </c>
      <c r="N172" s="212" t="s">
        <v>39</v>
      </c>
      <c r="O172" s="68"/>
      <c r="P172" s="193">
        <f>O172*H172</f>
        <v>0</v>
      </c>
      <c r="Q172" s="193">
        <v>0</v>
      </c>
      <c r="R172" s="193">
        <f>Q172*H172</f>
        <v>0</v>
      </c>
      <c r="S172" s="193">
        <v>0</v>
      </c>
      <c r="T172" s="194">
        <f>S172*H172</f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195" t="s">
        <v>141</v>
      </c>
      <c r="AT172" s="195" t="s">
        <v>139</v>
      </c>
      <c r="AU172" s="195" t="s">
        <v>79</v>
      </c>
      <c r="AY172" s="14" t="s">
        <v>111</v>
      </c>
      <c r="BE172" s="196">
        <f>IF(N172="základní",J172,0)</f>
        <v>0</v>
      </c>
      <c r="BF172" s="196">
        <f>IF(N172="snížená",J172,0)</f>
        <v>0</v>
      </c>
      <c r="BG172" s="196">
        <f>IF(N172="zákl. přenesená",J172,0)</f>
        <v>0</v>
      </c>
      <c r="BH172" s="196">
        <f>IF(N172="sníž. přenesená",J172,0)</f>
        <v>0</v>
      </c>
      <c r="BI172" s="196">
        <f>IF(N172="nulová",J172,0)</f>
        <v>0</v>
      </c>
      <c r="BJ172" s="14" t="s">
        <v>79</v>
      </c>
      <c r="BK172" s="196">
        <f>ROUND(I172*H172,2)</f>
        <v>0</v>
      </c>
      <c r="BL172" s="14" t="s">
        <v>118</v>
      </c>
      <c r="BM172" s="195" t="s">
        <v>238</v>
      </c>
    </row>
    <row r="173" spans="1:65" s="2" customFormat="1" ht="16.5" customHeight="1">
      <c r="A173" s="31"/>
      <c r="B173" s="32"/>
      <c r="C173" s="202" t="s">
        <v>74</v>
      </c>
      <c r="D173" s="202" t="s">
        <v>139</v>
      </c>
      <c r="E173" s="203" t="s">
        <v>184</v>
      </c>
      <c r="F173" s="204" t="s">
        <v>239</v>
      </c>
      <c r="G173" s="205" t="s">
        <v>196</v>
      </c>
      <c r="H173" s="206">
        <v>150</v>
      </c>
      <c r="I173" s="207"/>
      <c r="J173" s="208">
        <f>ROUND(I173*H173,2)</f>
        <v>0</v>
      </c>
      <c r="K173" s="209"/>
      <c r="L173" s="210"/>
      <c r="M173" s="211" t="s">
        <v>1</v>
      </c>
      <c r="N173" s="212" t="s">
        <v>39</v>
      </c>
      <c r="O173" s="68"/>
      <c r="P173" s="193">
        <f>O173*H173</f>
        <v>0</v>
      </c>
      <c r="Q173" s="193">
        <v>0</v>
      </c>
      <c r="R173" s="193">
        <f>Q173*H173</f>
        <v>0</v>
      </c>
      <c r="S173" s="193">
        <v>0</v>
      </c>
      <c r="T173" s="194">
        <f>S173*H173</f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195" t="s">
        <v>141</v>
      </c>
      <c r="AT173" s="195" t="s">
        <v>139</v>
      </c>
      <c r="AU173" s="195" t="s">
        <v>79</v>
      </c>
      <c r="AY173" s="14" t="s">
        <v>111</v>
      </c>
      <c r="BE173" s="196">
        <f>IF(N173="základní",J173,0)</f>
        <v>0</v>
      </c>
      <c r="BF173" s="196">
        <f>IF(N173="snížená",J173,0)</f>
        <v>0</v>
      </c>
      <c r="BG173" s="196">
        <f>IF(N173="zákl. přenesená",J173,0)</f>
        <v>0</v>
      </c>
      <c r="BH173" s="196">
        <f>IF(N173="sníž. přenesená",J173,0)</f>
        <v>0</v>
      </c>
      <c r="BI173" s="196">
        <f>IF(N173="nulová",J173,0)</f>
        <v>0</v>
      </c>
      <c r="BJ173" s="14" t="s">
        <v>79</v>
      </c>
      <c r="BK173" s="196">
        <f>ROUND(I173*H173,2)</f>
        <v>0</v>
      </c>
      <c r="BL173" s="14" t="s">
        <v>118</v>
      </c>
      <c r="BM173" s="195" t="s">
        <v>240</v>
      </c>
    </row>
    <row r="174" spans="1:65" s="2" customFormat="1" ht="16.5" customHeight="1">
      <c r="A174" s="31"/>
      <c r="B174" s="32"/>
      <c r="C174" s="202" t="s">
        <v>74</v>
      </c>
      <c r="D174" s="202" t="s">
        <v>139</v>
      </c>
      <c r="E174" s="203" t="s">
        <v>241</v>
      </c>
      <c r="F174" s="204" t="s">
        <v>242</v>
      </c>
      <c r="G174" s="205" t="s">
        <v>196</v>
      </c>
      <c r="H174" s="206">
        <v>60</v>
      </c>
      <c r="I174" s="207"/>
      <c r="J174" s="208">
        <f>ROUND(I174*H174,2)</f>
        <v>0</v>
      </c>
      <c r="K174" s="209"/>
      <c r="L174" s="210"/>
      <c r="M174" s="211" t="s">
        <v>1</v>
      </c>
      <c r="N174" s="212" t="s">
        <v>39</v>
      </c>
      <c r="O174" s="68"/>
      <c r="P174" s="193">
        <f>O174*H174</f>
        <v>0</v>
      </c>
      <c r="Q174" s="193">
        <v>0</v>
      </c>
      <c r="R174" s="193">
        <f>Q174*H174</f>
        <v>0</v>
      </c>
      <c r="S174" s="193">
        <v>0</v>
      </c>
      <c r="T174" s="194">
        <f>S174*H174</f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195" t="s">
        <v>141</v>
      </c>
      <c r="AT174" s="195" t="s">
        <v>139</v>
      </c>
      <c r="AU174" s="195" t="s">
        <v>79</v>
      </c>
      <c r="AY174" s="14" t="s">
        <v>111</v>
      </c>
      <c r="BE174" s="196">
        <f>IF(N174="základní",J174,0)</f>
        <v>0</v>
      </c>
      <c r="BF174" s="196">
        <f>IF(N174="snížená",J174,0)</f>
        <v>0</v>
      </c>
      <c r="BG174" s="196">
        <f>IF(N174="zákl. přenesená",J174,0)</f>
        <v>0</v>
      </c>
      <c r="BH174" s="196">
        <f>IF(N174="sníž. přenesená",J174,0)</f>
        <v>0</v>
      </c>
      <c r="BI174" s="196">
        <f>IF(N174="nulová",J174,0)</f>
        <v>0</v>
      </c>
      <c r="BJ174" s="14" t="s">
        <v>79</v>
      </c>
      <c r="BK174" s="196">
        <f>ROUND(I174*H174,2)</f>
        <v>0</v>
      </c>
      <c r="BL174" s="14" t="s">
        <v>118</v>
      </c>
      <c r="BM174" s="195" t="s">
        <v>243</v>
      </c>
    </row>
    <row r="175" spans="1:65" s="12" customFormat="1" ht="25.9" customHeight="1">
      <c r="B175" s="167"/>
      <c r="C175" s="168"/>
      <c r="D175" s="169" t="s">
        <v>73</v>
      </c>
      <c r="E175" s="170" t="s">
        <v>244</v>
      </c>
      <c r="F175" s="170" t="s">
        <v>245</v>
      </c>
      <c r="G175" s="168"/>
      <c r="H175" s="168"/>
      <c r="I175" s="171"/>
      <c r="J175" s="172">
        <f>BK175</f>
        <v>0</v>
      </c>
      <c r="K175" s="168"/>
      <c r="L175" s="173"/>
      <c r="M175" s="174"/>
      <c r="N175" s="175"/>
      <c r="O175" s="175"/>
      <c r="P175" s="176">
        <f>SUM(P176:P191)</f>
        <v>0</v>
      </c>
      <c r="Q175" s="175"/>
      <c r="R175" s="176">
        <f>SUM(R176:R191)</f>
        <v>0</v>
      </c>
      <c r="S175" s="175"/>
      <c r="T175" s="177">
        <f>SUM(T176:T191)</f>
        <v>0</v>
      </c>
      <c r="AR175" s="178" t="s">
        <v>79</v>
      </c>
      <c r="AT175" s="179" t="s">
        <v>73</v>
      </c>
      <c r="AU175" s="179" t="s">
        <v>74</v>
      </c>
      <c r="AY175" s="178" t="s">
        <v>111</v>
      </c>
      <c r="BK175" s="180">
        <f>SUM(BK176:BK191)</f>
        <v>0</v>
      </c>
    </row>
    <row r="176" spans="1:65" s="2" customFormat="1" ht="16.5" customHeight="1">
      <c r="A176" s="31"/>
      <c r="B176" s="32"/>
      <c r="C176" s="183" t="s">
        <v>74</v>
      </c>
      <c r="D176" s="183" t="s">
        <v>114</v>
      </c>
      <c r="E176" s="184" t="s">
        <v>188</v>
      </c>
      <c r="F176" s="185" t="s">
        <v>246</v>
      </c>
      <c r="G176" s="186" t="s">
        <v>138</v>
      </c>
      <c r="H176" s="187">
        <v>1</v>
      </c>
      <c r="I176" s="188"/>
      <c r="J176" s="189">
        <f t="shared" ref="J176:J191" si="20">ROUND(I176*H176,2)</f>
        <v>0</v>
      </c>
      <c r="K176" s="190"/>
      <c r="L176" s="36"/>
      <c r="M176" s="191" t="s">
        <v>1</v>
      </c>
      <c r="N176" s="192" t="s">
        <v>39</v>
      </c>
      <c r="O176" s="68"/>
      <c r="P176" s="193">
        <f t="shared" ref="P176:P191" si="21">O176*H176</f>
        <v>0</v>
      </c>
      <c r="Q176" s="193">
        <v>0</v>
      </c>
      <c r="R176" s="193">
        <f t="shared" ref="R176:R191" si="22">Q176*H176</f>
        <v>0</v>
      </c>
      <c r="S176" s="193">
        <v>0</v>
      </c>
      <c r="T176" s="194">
        <f t="shared" ref="T176:T191" si="23">S176*H176</f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195" t="s">
        <v>118</v>
      </c>
      <c r="AT176" s="195" t="s">
        <v>114</v>
      </c>
      <c r="AU176" s="195" t="s">
        <v>79</v>
      </c>
      <c r="AY176" s="14" t="s">
        <v>111</v>
      </c>
      <c r="BE176" s="196">
        <f t="shared" ref="BE176:BE191" si="24">IF(N176="základní",J176,0)</f>
        <v>0</v>
      </c>
      <c r="BF176" s="196">
        <f t="shared" ref="BF176:BF191" si="25">IF(N176="snížená",J176,0)</f>
        <v>0</v>
      </c>
      <c r="BG176" s="196">
        <f t="shared" ref="BG176:BG191" si="26">IF(N176="zákl. přenesená",J176,0)</f>
        <v>0</v>
      </c>
      <c r="BH176" s="196">
        <f t="shared" ref="BH176:BH191" si="27">IF(N176="sníž. přenesená",J176,0)</f>
        <v>0</v>
      </c>
      <c r="BI176" s="196">
        <f t="shared" ref="BI176:BI191" si="28">IF(N176="nulová",J176,0)</f>
        <v>0</v>
      </c>
      <c r="BJ176" s="14" t="s">
        <v>79</v>
      </c>
      <c r="BK176" s="196">
        <f t="shared" ref="BK176:BK191" si="29">ROUND(I176*H176,2)</f>
        <v>0</v>
      </c>
      <c r="BL176" s="14" t="s">
        <v>118</v>
      </c>
      <c r="BM176" s="195" t="s">
        <v>247</v>
      </c>
    </row>
    <row r="177" spans="1:65" s="2" customFormat="1" ht="16.5" customHeight="1">
      <c r="A177" s="31"/>
      <c r="B177" s="32"/>
      <c r="C177" s="183" t="s">
        <v>74</v>
      </c>
      <c r="D177" s="183" t="s">
        <v>114</v>
      </c>
      <c r="E177" s="184" t="s">
        <v>248</v>
      </c>
      <c r="F177" s="185" t="s">
        <v>249</v>
      </c>
      <c r="G177" s="186" t="s">
        <v>138</v>
      </c>
      <c r="H177" s="187">
        <v>1</v>
      </c>
      <c r="I177" s="188"/>
      <c r="J177" s="189">
        <f t="shared" si="20"/>
        <v>0</v>
      </c>
      <c r="K177" s="190"/>
      <c r="L177" s="36"/>
      <c r="M177" s="191" t="s">
        <v>1</v>
      </c>
      <c r="N177" s="192" t="s">
        <v>39</v>
      </c>
      <c r="O177" s="68"/>
      <c r="P177" s="193">
        <f t="shared" si="21"/>
        <v>0</v>
      </c>
      <c r="Q177" s="193">
        <v>0</v>
      </c>
      <c r="R177" s="193">
        <f t="shared" si="22"/>
        <v>0</v>
      </c>
      <c r="S177" s="193">
        <v>0</v>
      </c>
      <c r="T177" s="194">
        <f t="shared" si="23"/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195" t="s">
        <v>118</v>
      </c>
      <c r="AT177" s="195" t="s">
        <v>114</v>
      </c>
      <c r="AU177" s="195" t="s">
        <v>79</v>
      </c>
      <c r="AY177" s="14" t="s">
        <v>111</v>
      </c>
      <c r="BE177" s="196">
        <f t="shared" si="24"/>
        <v>0</v>
      </c>
      <c r="BF177" s="196">
        <f t="shared" si="25"/>
        <v>0</v>
      </c>
      <c r="BG177" s="196">
        <f t="shared" si="26"/>
        <v>0</v>
      </c>
      <c r="BH177" s="196">
        <f t="shared" si="27"/>
        <v>0</v>
      </c>
      <c r="BI177" s="196">
        <f t="shared" si="28"/>
        <v>0</v>
      </c>
      <c r="BJ177" s="14" t="s">
        <v>79</v>
      </c>
      <c r="BK177" s="196">
        <f t="shared" si="29"/>
        <v>0</v>
      </c>
      <c r="BL177" s="14" t="s">
        <v>118</v>
      </c>
      <c r="BM177" s="195" t="s">
        <v>250</v>
      </c>
    </row>
    <row r="178" spans="1:65" s="2" customFormat="1" ht="16.5" customHeight="1">
      <c r="A178" s="31"/>
      <c r="B178" s="32"/>
      <c r="C178" s="183" t="s">
        <v>74</v>
      </c>
      <c r="D178" s="183" t="s">
        <v>114</v>
      </c>
      <c r="E178" s="184" t="s">
        <v>189</v>
      </c>
      <c r="F178" s="185" t="s">
        <v>251</v>
      </c>
      <c r="G178" s="186" t="s">
        <v>138</v>
      </c>
      <c r="H178" s="187">
        <v>1</v>
      </c>
      <c r="I178" s="188"/>
      <c r="J178" s="189">
        <f t="shared" si="20"/>
        <v>0</v>
      </c>
      <c r="K178" s="190"/>
      <c r="L178" s="36"/>
      <c r="M178" s="191" t="s">
        <v>1</v>
      </c>
      <c r="N178" s="192" t="s">
        <v>39</v>
      </c>
      <c r="O178" s="68"/>
      <c r="P178" s="193">
        <f t="shared" si="21"/>
        <v>0</v>
      </c>
      <c r="Q178" s="193">
        <v>0</v>
      </c>
      <c r="R178" s="193">
        <f t="shared" si="22"/>
        <v>0</v>
      </c>
      <c r="S178" s="193">
        <v>0</v>
      </c>
      <c r="T178" s="194">
        <f t="shared" si="23"/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195" t="s">
        <v>118</v>
      </c>
      <c r="AT178" s="195" t="s">
        <v>114</v>
      </c>
      <c r="AU178" s="195" t="s">
        <v>79</v>
      </c>
      <c r="AY178" s="14" t="s">
        <v>111</v>
      </c>
      <c r="BE178" s="196">
        <f t="shared" si="24"/>
        <v>0</v>
      </c>
      <c r="BF178" s="196">
        <f t="shared" si="25"/>
        <v>0</v>
      </c>
      <c r="BG178" s="196">
        <f t="shared" si="26"/>
        <v>0</v>
      </c>
      <c r="BH178" s="196">
        <f t="shared" si="27"/>
        <v>0</v>
      </c>
      <c r="BI178" s="196">
        <f t="shared" si="28"/>
        <v>0</v>
      </c>
      <c r="BJ178" s="14" t="s">
        <v>79</v>
      </c>
      <c r="BK178" s="196">
        <f t="shared" si="29"/>
        <v>0</v>
      </c>
      <c r="BL178" s="14" t="s">
        <v>118</v>
      </c>
      <c r="BM178" s="195" t="s">
        <v>252</v>
      </c>
    </row>
    <row r="179" spans="1:65" s="2" customFormat="1" ht="16.5" customHeight="1">
      <c r="A179" s="31"/>
      <c r="B179" s="32"/>
      <c r="C179" s="183" t="s">
        <v>74</v>
      </c>
      <c r="D179" s="183" t="s">
        <v>114</v>
      </c>
      <c r="E179" s="184" t="s">
        <v>253</v>
      </c>
      <c r="F179" s="185" t="s">
        <v>254</v>
      </c>
      <c r="G179" s="186" t="s">
        <v>138</v>
      </c>
      <c r="H179" s="187">
        <v>1</v>
      </c>
      <c r="I179" s="188"/>
      <c r="J179" s="189">
        <f t="shared" si="20"/>
        <v>0</v>
      </c>
      <c r="K179" s="190"/>
      <c r="L179" s="36"/>
      <c r="M179" s="191" t="s">
        <v>1</v>
      </c>
      <c r="N179" s="192" t="s">
        <v>39</v>
      </c>
      <c r="O179" s="68"/>
      <c r="P179" s="193">
        <f t="shared" si="21"/>
        <v>0</v>
      </c>
      <c r="Q179" s="193">
        <v>0</v>
      </c>
      <c r="R179" s="193">
        <f t="shared" si="22"/>
        <v>0</v>
      </c>
      <c r="S179" s="193">
        <v>0</v>
      </c>
      <c r="T179" s="194">
        <f t="shared" si="23"/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195" t="s">
        <v>118</v>
      </c>
      <c r="AT179" s="195" t="s">
        <v>114</v>
      </c>
      <c r="AU179" s="195" t="s">
        <v>79</v>
      </c>
      <c r="AY179" s="14" t="s">
        <v>111</v>
      </c>
      <c r="BE179" s="196">
        <f t="shared" si="24"/>
        <v>0</v>
      </c>
      <c r="BF179" s="196">
        <f t="shared" si="25"/>
        <v>0</v>
      </c>
      <c r="BG179" s="196">
        <f t="shared" si="26"/>
        <v>0</v>
      </c>
      <c r="BH179" s="196">
        <f t="shared" si="27"/>
        <v>0</v>
      </c>
      <c r="BI179" s="196">
        <f t="shared" si="28"/>
        <v>0</v>
      </c>
      <c r="BJ179" s="14" t="s">
        <v>79</v>
      </c>
      <c r="BK179" s="196">
        <f t="shared" si="29"/>
        <v>0</v>
      </c>
      <c r="BL179" s="14" t="s">
        <v>118</v>
      </c>
      <c r="BM179" s="195" t="s">
        <v>255</v>
      </c>
    </row>
    <row r="180" spans="1:65" s="2" customFormat="1" ht="16.5" customHeight="1">
      <c r="A180" s="31"/>
      <c r="B180" s="32"/>
      <c r="C180" s="183" t="s">
        <v>74</v>
      </c>
      <c r="D180" s="183" t="s">
        <v>114</v>
      </c>
      <c r="E180" s="184" t="s">
        <v>191</v>
      </c>
      <c r="F180" s="185" t="s">
        <v>256</v>
      </c>
      <c r="G180" s="186" t="s">
        <v>138</v>
      </c>
      <c r="H180" s="187">
        <v>1</v>
      </c>
      <c r="I180" s="188"/>
      <c r="J180" s="189">
        <f t="shared" si="20"/>
        <v>0</v>
      </c>
      <c r="K180" s="190"/>
      <c r="L180" s="36"/>
      <c r="M180" s="191" t="s">
        <v>1</v>
      </c>
      <c r="N180" s="192" t="s">
        <v>39</v>
      </c>
      <c r="O180" s="68"/>
      <c r="P180" s="193">
        <f t="shared" si="21"/>
        <v>0</v>
      </c>
      <c r="Q180" s="193">
        <v>0</v>
      </c>
      <c r="R180" s="193">
        <f t="shared" si="22"/>
        <v>0</v>
      </c>
      <c r="S180" s="193">
        <v>0</v>
      </c>
      <c r="T180" s="194">
        <f t="shared" si="23"/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195" t="s">
        <v>118</v>
      </c>
      <c r="AT180" s="195" t="s">
        <v>114</v>
      </c>
      <c r="AU180" s="195" t="s">
        <v>79</v>
      </c>
      <c r="AY180" s="14" t="s">
        <v>111</v>
      </c>
      <c r="BE180" s="196">
        <f t="shared" si="24"/>
        <v>0</v>
      </c>
      <c r="BF180" s="196">
        <f t="shared" si="25"/>
        <v>0</v>
      </c>
      <c r="BG180" s="196">
        <f t="shared" si="26"/>
        <v>0</v>
      </c>
      <c r="BH180" s="196">
        <f t="shared" si="27"/>
        <v>0</v>
      </c>
      <c r="BI180" s="196">
        <f t="shared" si="28"/>
        <v>0</v>
      </c>
      <c r="BJ180" s="14" t="s">
        <v>79</v>
      </c>
      <c r="BK180" s="196">
        <f t="shared" si="29"/>
        <v>0</v>
      </c>
      <c r="BL180" s="14" t="s">
        <v>118</v>
      </c>
      <c r="BM180" s="195" t="s">
        <v>257</v>
      </c>
    </row>
    <row r="181" spans="1:65" s="2" customFormat="1" ht="16.5" customHeight="1">
      <c r="A181" s="31"/>
      <c r="B181" s="32"/>
      <c r="C181" s="183" t="s">
        <v>74</v>
      </c>
      <c r="D181" s="183" t="s">
        <v>114</v>
      </c>
      <c r="E181" s="184" t="s">
        <v>258</v>
      </c>
      <c r="F181" s="185" t="s">
        <v>259</v>
      </c>
      <c r="G181" s="186" t="s">
        <v>260</v>
      </c>
      <c r="H181" s="187">
        <v>10</v>
      </c>
      <c r="I181" s="188"/>
      <c r="J181" s="189">
        <f t="shared" si="20"/>
        <v>0</v>
      </c>
      <c r="K181" s="190"/>
      <c r="L181" s="36"/>
      <c r="M181" s="191" t="s">
        <v>1</v>
      </c>
      <c r="N181" s="192" t="s">
        <v>39</v>
      </c>
      <c r="O181" s="68"/>
      <c r="P181" s="193">
        <f t="shared" si="21"/>
        <v>0</v>
      </c>
      <c r="Q181" s="193">
        <v>0</v>
      </c>
      <c r="R181" s="193">
        <f t="shared" si="22"/>
        <v>0</v>
      </c>
      <c r="S181" s="193">
        <v>0</v>
      </c>
      <c r="T181" s="194">
        <f t="shared" si="23"/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195" t="s">
        <v>118</v>
      </c>
      <c r="AT181" s="195" t="s">
        <v>114</v>
      </c>
      <c r="AU181" s="195" t="s">
        <v>79</v>
      </c>
      <c r="AY181" s="14" t="s">
        <v>111</v>
      </c>
      <c r="BE181" s="196">
        <f t="shared" si="24"/>
        <v>0</v>
      </c>
      <c r="BF181" s="196">
        <f t="shared" si="25"/>
        <v>0</v>
      </c>
      <c r="BG181" s="196">
        <f t="shared" si="26"/>
        <v>0</v>
      </c>
      <c r="BH181" s="196">
        <f t="shared" si="27"/>
        <v>0</v>
      </c>
      <c r="BI181" s="196">
        <f t="shared" si="28"/>
        <v>0</v>
      </c>
      <c r="BJ181" s="14" t="s">
        <v>79</v>
      </c>
      <c r="BK181" s="196">
        <f t="shared" si="29"/>
        <v>0</v>
      </c>
      <c r="BL181" s="14" t="s">
        <v>118</v>
      </c>
      <c r="BM181" s="195" t="s">
        <v>261</v>
      </c>
    </row>
    <row r="182" spans="1:65" s="2" customFormat="1" ht="16.5" customHeight="1">
      <c r="A182" s="31"/>
      <c r="B182" s="32"/>
      <c r="C182" s="183" t="s">
        <v>74</v>
      </c>
      <c r="D182" s="183" t="s">
        <v>114</v>
      </c>
      <c r="E182" s="184" t="s">
        <v>194</v>
      </c>
      <c r="F182" s="185" t="s">
        <v>262</v>
      </c>
      <c r="G182" s="186" t="s">
        <v>260</v>
      </c>
      <c r="H182" s="187">
        <v>2</v>
      </c>
      <c r="I182" s="188"/>
      <c r="J182" s="189">
        <f t="shared" si="20"/>
        <v>0</v>
      </c>
      <c r="K182" s="190"/>
      <c r="L182" s="36"/>
      <c r="M182" s="191" t="s">
        <v>1</v>
      </c>
      <c r="N182" s="192" t="s">
        <v>39</v>
      </c>
      <c r="O182" s="68"/>
      <c r="P182" s="193">
        <f t="shared" si="21"/>
        <v>0</v>
      </c>
      <c r="Q182" s="193">
        <v>0</v>
      </c>
      <c r="R182" s="193">
        <f t="shared" si="22"/>
        <v>0</v>
      </c>
      <c r="S182" s="193">
        <v>0</v>
      </c>
      <c r="T182" s="194">
        <f t="shared" si="23"/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195" t="s">
        <v>118</v>
      </c>
      <c r="AT182" s="195" t="s">
        <v>114</v>
      </c>
      <c r="AU182" s="195" t="s">
        <v>79</v>
      </c>
      <c r="AY182" s="14" t="s">
        <v>111</v>
      </c>
      <c r="BE182" s="196">
        <f t="shared" si="24"/>
        <v>0</v>
      </c>
      <c r="BF182" s="196">
        <f t="shared" si="25"/>
        <v>0</v>
      </c>
      <c r="BG182" s="196">
        <f t="shared" si="26"/>
        <v>0</v>
      </c>
      <c r="BH182" s="196">
        <f t="shared" si="27"/>
        <v>0</v>
      </c>
      <c r="BI182" s="196">
        <f t="shared" si="28"/>
        <v>0</v>
      </c>
      <c r="BJ182" s="14" t="s">
        <v>79</v>
      </c>
      <c r="BK182" s="196">
        <f t="shared" si="29"/>
        <v>0</v>
      </c>
      <c r="BL182" s="14" t="s">
        <v>118</v>
      </c>
      <c r="BM182" s="195" t="s">
        <v>263</v>
      </c>
    </row>
    <row r="183" spans="1:65" s="2" customFormat="1" ht="16.5" customHeight="1">
      <c r="A183" s="31"/>
      <c r="B183" s="32"/>
      <c r="C183" s="183" t="s">
        <v>74</v>
      </c>
      <c r="D183" s="183" t="s">
        <v>114</v>
      </c>
      <c r="E183" s="184" t="s">
        <v>264</v>
      </c>
      <c r="F183" s="185" t="s">
        <v>265</v>
      </c>
      <c r="G183" s="186" t="s">
        <v>266</v>
      </c>
      <c r="H183" s="187">
        <v>1</v>
      </c>
      <c r="I183" s="188"/>
      <c r="J183" s="189">
        <f t="shared" si="20"/>
        <v>0</v>
      </c>
      <c r="K183" s="190"/>
      <c r="L183" s="36"/>
      <c r="M183" s="191" t="s">
        <v>1</v>
      </c>
      <c r="N183" s="192" t="s">
        <v>39</v>
      </c>
      <c r="O183" s="68"/>
      <c r="P183" s="193">
        <f t="shared" si="21"/>
        <v>0</v>
      </c>
      <c r="Q183" s="193">
        <v>0</v>
      </c>
      <c r="R183" s="193">
        <f t="shared" si="22"/>
        <v>0</v>
      </c>
      <c r="S183" s="193">
        <v>0</v>
      </c>
      <c r="T183" s="194">
        <f t="shared" si="23"/>
        <v>0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195" t="s">
        <v>118</v>
      </c>
      <c r="AT183" s="195" t="s">
        <v>114</v>
      </c>
      <c r="AU183" s="195" t="s">
        <v>79</v>
      </c>
      <c r="AY183" s="14" t="s">
        <v>111</v>
      </c>
      <c r="BE183" s="196">
        <f t="shared" si="24"/>
        <v>0</v>
      </c>
      <c r="BF183" s="196">
        <f t="shared" si="25"/>
        <v>0</v>
      </c>
      <c r="BG183" s="196">
        <f t="shared" si="26"/>
        <v>0</v>
      </c>
      <c r="BH183" s="196">
        <f t="shared" si="27"/>
        <v>0</v>
      </c>
      <c r="BI183" s="196">
        <f t="shared" si="28"/>
        <v>0</v>
      </c>
      <c r="BJ183" s="14" t="s">
        <v>79</v>
      </c>
      <c r="BK183" s="196">
        <f t="shared" si="29"/>
        <v>0</v>
      </c>
      <c r="BL183" s="14" t="s">
        <v>118</v>
      </c>
      <c r="BM183" s="195" t="s">
        <v>267</v>
      </c>
    </row>
    <row r="184" spans="1:65" s="2" customFormat="1" ht="16.5" customHeight="1">
      <c r="A184" s="31"/>
      <c r="B184" s="32"/>
      <c r="C184" s="183" t="s">
        <v>74</v>
      </c>
      <c r="D184" s="183" t="s">
        <v>114</v>
      </c>
      <c r="E184" s="184" t="s">
        <v>197</v>
      </c>
      <c r="F184" s="185" t="s">
        <v>268</v>
      </c>
      <c r="G184" s="186" t="s">
        <v>196</v>
      </c>
      <c r="H184" s="187">
        <v>30</v>
      </c>
      <c r="I184" s="188"/>
      <c r="J184" s="189">
        <f t="shared" si="20"/>
        <v>0</v>
      </c>
      <c r="K184" s="190"/>
      <c r="L184" s="36"/>
      <c r="M184" s="191" t="s">
        <v>1</v>
      </c>
      <c r="N184" s="192" t="s">
        <v>39</v>
      </c>
      <c r="O184" s="68"/>
      <c r="P184" s="193">
        <f t="shared" si="21"/>
        <v>0</v>
      </c>
      <c r="Q184" s="193">
        <v>0</v>
      </c>
      <c r="R184" s="193">
        <f t="shared" si="22"/>
        <v>0</v>
      </c>
      <c r="S184" s="193">
        <v>0</v>
      </c>
      <c r="T184" s="194">
        <f t="shared" si="23"/>
        <v>0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195" t="s">
        <v>118</v>
      </c>
      <c r="AT184" s="195" t="s">
        <v>114</v>
      </c>
      <c r="AU184" s="195" t="s">
        <v>79</v>
      </c>
      <c r="AY184" s="14" t="s">
        <v>111</v>
      </c>
      <c r="BE184" s="196">
        <f t="shared" si="24"/>
        <v>0</v>
      </c>
      <c r="BF184" s="196">
        <f t="shared" si="25"/>
        <v>0</v>
      </c>
      <c r="BG184" s="196">
        <f t="shared" si="26"/>
        <v>0</v>
      </c>
      <c r="BH184" s="196">
        <f t="shared" si="27"/>
        <v>0</v>
      </c>
      <c r="BI184" s="196">
        <f t="shared" si="28"/>
        <v>0</v>
      </c>
      <c r="BJ184" s="14" t="s">
        <v>79</v>
      </c>
      <c r="BK184" s="196">
        <f t="shared" si="29"/>
        <v>0</v>
      </c>
      <c r="BL184" s="14" t="s">
        <v>118</v>
      </c>
      <c r="BM184" s="195" t="s">
        <v>269</v>
      </c>
    </row>
    <row r="185" spans="1:65" s="2" customFormat="1" ht="16.5" customHeight="1">
      <c r="A185" s="31"/>
      <c r="B185" s="32"/>
      <c r="C185" s="183" t="s">
        <v>74</v>
      </c>
      <c r="D185" s="183" t="s">
        <v>114</v>
      </c>
      <c r="E185" s="184" t="s">
        <v>270</v>
      </c>
      <c r="F185" s="185" t="s">
        <v>271</v>
      </c>
      <c r="G185" s="186" t="s">
        <v>196</v>
      </c>
      <c r="H185" s="187">
        <v>30</v>
      </c>
      <c r="I185" s="188"/>
      <c r="J185" s="189">
        <f t="shared" si="20"/>
        <v>0</v>
      </c>
      <c r="K185" s="190"/>
      <c r="L185" s="36"/>
      <c r="M185" s="191" t="s">
        <v>1</v>
      </c>
      <c r="N185" s="192" t="s">
        <v>39</v>
      </c>
      <c r="O185" s="68"/>
      <c r="P185" s="193">
        <f t="shared" si="21"/>
        <v>0</v>
      </c>
      <c r="Q185" s="193">
        <v>0</v>
      </c>
      <c r="R185" s="193">
        <f t="shared" si="22"/>
        <v>0</v>
      </c>
      <c r="S185" s="193">
        <v>0</v>
      </c>
      <c r="T185" s="194">
        <f t="shared" si="23"/>
        <v>0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195" t="s">
        <v>118</v>
      </c>
      <c r="AT185" s="195" t="s">
        <v>114</v>
      </c>
      <c r="AU185" s="195" t="s">
        <v>79</v>
      </c>
      <c r="AY185" s="14" t="s">
        <v>111</v>
      </c>
      <c r="BE185" s="196">
        <f t="shared" si="24"/>
        <v>0</v>
      </c>
      <c r="BF185" s="196">
        <f t="shared" si="25"/>
        <v>0</v>
      </c>
      <c r="BG185" s="196">
        <f t="shared" si="26"/>
        <v>0</v>
      </c>
      <c r="BH185" s="196">
        <f t="shared" si="27"/>
        <v>0</v>
      </c>
      <c r="BI185" s="196">
        <f t="shared" si="28"/>
        <v>0</v>
      </c>
      <c r="BJ185" s="14" t="s">
        <v>79</v>
      </c>
      <c r="BK185" s="196">
        <f t="shared" si="29"/>
        <v>0</v>
      </c>
      <c r="BL185" s="14" t="s">
        <v>118</v>
      </c>
      <c r="BM185" s="195" t="s">
        <v>272</v>
      </c>
    </row>
    <row r="186" spans="1:65" s="2" customFormat="1" ht="16.5" customHeight="1">
      <c r="A186" s="31"/>
      <c r="B186" s="32"/>
      <c r="C186" s="183" t="s">
        <v>74</v>
      </c>
      <c r="D186" s="183" t="s">
        <v>114</v>
      </c>
      <c r="E186" s="184" t="s">
        <v>202</v>
      </c>
      <c r="F186" s="185" t="s">
        <v>273</v>
      </c>
      <c r="G186" s="186" t="s">
        <v>196</v>
      </c>
      <c r="H186" s="187">
        <v>30</v>
      </c>
      <c r="I186" s="188"/>
      <c r="J186" s="189">
        <f t="shared" si="20"/>
        <v>0</v>
      </c>
      <c r="K186" s="190"/>
      <c r="L186" s="36"/>
      <c r="M186" s="191" t="s">
        <v>1</v>
      </c>
      <c r="N186" s="192" t="s">
        <v>39</v>
      </c>
      <c r="O186" s="68"/>
      <c r="P186" s="193">
        <f t="shared" si="21"/>
        <v>0</v>
      </c>
      <c r="Q186" s="193">
        <v>0</v>
      </c>
      <c r="R186" s="193">
        <f t="shared" si="22"/>
        <v>0</v>
      </c>
      <c r="S186" s="193">
        <v>0</v>
      </c>
      <c r="T186" s="194">
        <f t="shared" si="23"/>
        <v>0</v>
      </c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195" t="s">
        <v>118</v>
      </c>
      <c r="AT186" s="195" t="s">
        <v>114</v>
      </c>
      <c r="AU186" s="195" t="s">
        <v>79</v>
      </c>
      <c r="AY186" s="14" t="s">
        <v>111</v>
      </c>
      <c r="BE186" s="196">
        <f t="shared" si="24"/>
        <v>0</v>
      </c>
      <c r="BF186" s="196">
        <f t="shared" si="25"/>
        <v>0</v>
      </c>
      <c r="BG186" s="196">
        <f t="shared" si="26"/>
        <v>0</v>
      </c>
      <c r="BH186" s="196">
        <f t="shared" si="27"/>
        <v>0</v>
      </c>
      <c r="BI186" s="196">
        <f t="shared" si="28"/>
        <v>0</v>
      </c>
      <c r="BJ186" s="14" t="s">
        <v>79</v>
      </c>
      <c r="BK186" s="196">
        <f t="shared" si="29"/>
        <v>0</v>
      </c>
      <c r="BL186" s="14" t="s">
        <v>118</v>
      </c>
      <c r="BM186" s="195" t="s">
        <v>274</v>
      </c>
    </row>
    <row r="187" spans="1:65" s="2" customFormat="1" ht="16.5" customHeight="1">
      <c r="A187" s="31"/>
      <c r="B187" s="32"/>
      <c r="C187" s="183" t="s">
        <v>74</v>
      </c>
      <c r="D187" s="183" t="s">
        <v>114</v>
      </c>
      <c r="E187" s="184" t="s">
        <v>275</v>
      </c>
      <c r="F187" s="185" t="s">
        <v>276</v>
      </c>
      <c r="G187" s="186" t="s">
        <v>138</v>
      </c>
      <c r="H187" s="187">
        <v>1</v>
      </c>
      <c r="I187" s="188"/>
      <c r="J187" s="189">
        <f t="shared" si="20"/>
        <v>0</v>
      </c>
      <c r="K187" s="190"/>
      <c r="L187" s="36"/>
      <c r="M187" s="191" t="s">
        <v>1</v>
      </c>
      <c r="N187" s="192" t="s">
        <v>39</v>
      </c>
      <c r="O187" s="68"/>
      <c r="P187" s="193">
        <f t="shared" si="21"/>
        <v>0</v>
      </c>
      <c r="Q187" s="193">
        <v>0</v>
      </c>
      <c r="R187" s="193">
        <f t="shared" si="22"/>
        <v>0</v>
      </c>
      <c r="S187" s="193">
        <v>0</v>
      </c>
      <c r="T187" s="194">
        <f t="shared" si="23"/>
        <v>0</v>
      </c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R187" s="195" t="s">
        <v>118</v>
      </c>
      <c r="AT187" s="195" t="s">
        <v>114</v>
      </c>
      <c r="AU187" s="195" t="s">
        <v>79</v>
      </c>
      <c r="AY187" s="14" t="s">
        <v>111</v>
      </c>
      <c r="BE187" s="196">
        <f t="shared" si="24"/>
        <v>0</v>
      </c>
      <c r="BF187" s="196">
        <f t="shared" si="25"/>
        <v>0</v>
      </c>
      <c r="BG187" s="196">
        <f t="shared" si="26"/>
        <v>0</v>
      </c>
      <c r="BH187" s="196">
        <f t="shared" si="27"/>
        <v>0</v>
      </c>
      <c r="BI187" s="196">
        <f t="shared" si="28"/>
        <v>0</v>
      </c>
      <c r="BJ187" s="14" t="s">
        <v>79</v>
      </c>
      <c r="BK187" s="196">
        <f t="shared" si="29"/>
        <v>0</v>
      </c>
      <c r="BL187" s="14" t="s">
        <v>118</v>
      </c>
      <c r="BM187" s="195" t="s">
        <v>277</v>
      </c>
    </row>
    <row r="188" spans="1:65" s="2" customFormat="1" ht="16.5" customHeight="1">
      <c r="A188" s="31"/>
      <c r="B188" s="32"/>
      <c r="C188" s="183" t="s">
        <v>74</v>
      </c>
      <c r="D188" s="183" t="s">
        <v>114</v>
      </c>
      <c r="E188" s="184" t="s">
        <v>206</v>
      </c>
      <c r="F188" s="185" t="s">
        <v>278</v>
      </c>
      <c r="G188" s="186" t="s">
        <v>260</v>
      </c>
      <c r="H188" s="187">
        <v>8</v>
      </c>
      <c r="I188" s="188"/>
      <c r="J188" s="189">
        <f t="shared" si="20"/>
        <v>0</v>
      </c>
      <c r="K188" s="190"/>
      <c r="L188" s="36"/>
      <c r="M188" s="191" t="s">
        <v>1</v>
      </c>
      <c r="N188" s="192" t="s">
        <v>39</v>
      </c>
      <c r="O188" s="68"/>
      <c r="P188" s="193">
        <f t="shared" si="21"/>
        <v>0</v>
      </c>
      <c r="Q188" s="193">
        <v>0</v>
      </c>
      <c r="R188" s="193">
        <f t="shared" si="22"/>
        <v>0</v>
      </c>
      <c r="S188" s="193">
        <v>0</v>
      </c>
      <c r="T188" s="194">
        <f t="shared" si="23"/>
        <v>0</v>
      </c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R188" s="195" t="s">
        <v>118</v>
      </c>
      <c r="AT188" s="195" t="s">
        <v>114</v>
      </c>
      <c r="AU188" s="195" t="s">
        <v>79</v>
      </c>
      <c r="AY188" s="14" t="s">
        <v>111</v>
      </c>
      <c r="BE188" s="196">
        <f t="shared" si="24"/>
        <v>0</v>
      </c>
      <c r="BF188" s="196">
        <f t="shared" si="25"/>
        <v>0</v>
      </c>
      <c r="BG188" s="196">
        <f t="shared" si="26"/>
        <v>0</v>
      </c>
      <c r="BH188" s="196">
        <f t="shared" si="27"/>
        <v>0</v>
      </c>
      <c r="BI188" s="196">
        <f t="shared" si="28"/>
        <v>0</v>
      </c>
      <c r="BJ188" s="14" t="s">
        <v>79</v>
      </c>
      <c r="BK188" s="196">
        <f t="shared" si="29"/>
        <v>0</v>
      </c>
      <c r="BL188" s="14" t="s">
        <v>118</v>
      </c>
      <c r="BM188" s="195" t="s">
        <v>279</v>
      </c>
    </row>
    <row r="189" spans="1:65" s="2" customFormat="1" ht="16.5" customHeight="1">
      <c r="A189" s="31"/>
      <c r="B189" s="32"/>
      <c r="C189" s="183" t="s">
        <v>74</v>
      </c>
      <c r="D189" s="183" t="s">
        <v>114</v>
      </c>
      <c r="E189" s="184" t="s">
        <v>280</v>
      </c>
      <c r="F189" s="185" t="s">
        <v>281</v>
      </c>
      <c r="G189" s="186" t="s">
        <v>138</v>
      </c>
      <c r="H189" s="187">
        <v>1</v>
      </c>
      <c r="I189" s="188"/>
      <c r="J189" s="189">
        <f t="shared" si="20"/>
        <v>0</v>
      </c>
      <c r="K189" s="190"/>
      <c r="L189" s="36"/>
      <c r="M189" s="191" t="s">
        <v>1</v>
      </c>
      <c r="N189" s="192" t="s">
        <v>39</v>
      </c>
      <c r="O189" s="68"/>
      <c r="P189" s="193">
        <f t="shared" si="21"/>
        <v>0</v>
      </c>
      <c r="Q189" s="193">
        <v>0</v>
      </c>
      <c r="R189" s="193">
        <f t="shared" si="22"/>
        <v>0</v>
      </c>
      <c r="S189" s="193">
        <v>0</v>
      </c>
      <c r="T189" s="194">
        <f t="shared" si="23"/>
        <v>0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195" t="s">
        <v>118</v>
      </c>
      <c r="AT189" s="195" t="s">
        <v>114</v>
      </c>
      <c r="AU189" s="195" t="s">
        <v>79</v>
      </c>
      <c r="AY189" s="14" t="s">
        <v>111</v>
      </c>
      <c r="BE189" s="196">
        <f t="shared" si="24"/>
        <v>0</v>
      </c>
      <c r="BF189" s="196">
        <f t="shared" si="25"/>
        <v>0</v>
      </c>
      <c r="BG189" s="196">
        <f t="shared" si="26"/>
        <v>0</v>
      </c>
      <c r="BH189" s="196">
        <f t="shared" si="27"/>
        <v>0</v>
      </c>
      <c r="BI189" s="196">
        <f t="shared" si="28"/>
        <v>0</v>
      </c>
      <c r="BJ189" s="14" t="s">
        <v>79</v>
      </c>
      <c r="BK189" s="196">
        <f t="shared" si="29"/>
        <v>0</v>
      </c>
      <c r="BL189" s="14" t="s">
        <v>118</v>
      </c>
      <c r="BM189" s="195" t="s">
        <v>282</v>
      </c>
    </row>
    <row r="190" spans="1:65" s="2" customFormat="1" ht="16.5" customHeight="1">
      <c r="A190" s="31"/>
      <c r="B190" s="32"/>
      <c r="C190" s="183" t="s">
        <v>74</v>
      </c>
      <c r="D190" s="183" t="s">
        <v>114</v>
      </c>
      <c r="E190" s="184" t="s">
        <v>209</v>
      </c>
      <c r="F190" s="185" t="s">
        <v>283</v>
      </c>
      <c r="G190" s="186" t="s">
        <v>138</v>
      </c>
      <c r="H190" s="187">
        <v>1</v>
      </c>
      <c r="I190" s="188"/>
      <c r="J190" s="189">
        <f t="shared" si="20"/>
        <v>0</v>
      </c>
      <c r="K190" s="190"/>
      <c r="L190" s="36"/>
      <c r="M190" s="191" t="s">
        <v>1</v>
      </c>
      <c r="N190" s="192" t="s">
        <v>39</v>
      </c>
      <c r="O190" s="68"/>
      <c r="P190" s="193">
        <f t="shared" si="21"/>
        <v>0</v>
      </c>
      <c r="Q190" s="193">
        <v>0</v>
      </c>
      <c r="R190" s="193">
        <f t="shared" si="22"/>
        <v>0</v>
      </c>
      <c r="S190" s="193">
        <v>0</v>
      </c>
      <c r="T190" s="194">
        <f t="shared" si="23"/>
        <v>0</v>
      </c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195" t="s">
        <v>118</v>
      </c>
      <c r="AT190" s="195" t="s">
        <v>114</v>
      </c>
      <c r="AU190" s="195" t="s">
        <v>79</v>
      </c>
      <c r="AY190" s="14" t="s">
        <v>111</v>
      </c>
      <c r="BE190" s="196">
        <f t="shared" si="24"/>
        <v>0</v>
      </c>
      <c r="BF190" s="196">
        <f t="shared" si="25"/>
        <v>0</v>
      </c>
      <c r="BG190" s="196">
        <f t="shared" si="26"/>
        <v>0</v>
      </c>
      <c r="BH190" s="196">
        <f t="shared" si="27"/>
        <v>0</v>
      </c>
      <c r="BI190" s="196">
        <f t="shared" si="28"/>
        <v>0</v>
      </c>
      <c r="BJ190" s="14" t="s">
        <v>79</v>
      </c>
      <c r="BK190" s="196">
        <f t="shared" si="29"/>
        <v>0</v>
      </c>
      <c r="BL190" s="14" t="s">
        <v>118</v>
      </c>
      <c r="BM190" s="195" t="s">
        <v>284</v>
      </c>
    </row>
    <row r="191" spans="1:65" s="2" customFormat="1" ht="16.5" customHeight="1">
      <c r="A191" s="31"/>
      <c r="B191" s="32"/>
      <c r="C191" s="183" t="s">
        <v>74</v>
      </c>
      <c r="D191" s="183" t="s">
        <v>114</v>
      </c>
      <c r="E191" s="184" t="s">
        <v>285</v>
      </c>
      <c r="F191" s="185" t="s">
        <v>286</v>
      </c>
      <c r="G191" s="186" t="s">
        <v>1</v>
      </c>
      <c r="H191" s="187">
        <v>0</v>
      </c>
      <c r="I191" s="188"/>
      <c r="J191" s="189">
        <f t="shared" si="20"/>
        <v>0</v>
      </c>
      <c r="K191" s="190"/>
      <c r="L191" s="36"/>
      <c r="M191" s="197" t="s">
        <v>1</v>
      </c>
      <c r="N191" s="198" t="s">
        <v>39</v>
      </c>
      <c r="O191" s="199"/>
      <c r="P191" s="200">
        <f t="shared" si="21"/>
        <v>0</v>
      </c>
      <c r="Q191" s="200">
        <v>0</v>
      </c>
      <c r="R191" s="200">
        <f t="shared" si="22"/>
        <v>0</v>
      </c>
      <c r="S191" s="200">
        <v>0</v>
      </c>
      <c r="T191" s="201">
        <f t="shared" si="23"/>
        <v>0</v>
      </c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R191" s="195" t="s">
        <v>118</v>
      </c>
      <c r="AT191" s="195" t="s">
        <v>114</v>
      </c>
      <c r="AU191" s="195" t="s">
        <v>79</v>
      </c>
      <c r="AY191" s="14" t="s">
        <v>111</v>
      </c>
      <c r="BE191" s="196">
        <f t="shared" si="24"/>
        <v>0</v>
      </c>
      <c r="BF191" s="196">
        <f t="shared" si="25"/>
        <v>0</v>
      </c>
      <c r="BG191" s="196">
        <f t="shared" si="26"/>
        <v>0</v>
      </c>
      <c r="BH191" s="196">
        <f t="shared" si="27"/>
        <v>0</v>
      </c>
      <c r="BI191" s="196">
        <f t="shared" si="28"/>
        <v>0</v>
      </c>
      <c r="BJ191" s="14" t="s">
        <v>79</v>
      </c>
      <c r="BK191" s="196">
        <f t="shared" si="29"/>
        <v>0</v>
      </c>
      <c r="BL191" s="14" t="s">
        <v>118</v>
      </c>
      <c r="BM191" s="195" t="s">
        <v>287</v>
      </c>
    </row>
    <row r="192" spans="1:65" s="2" customFormat="1" ht="6.95" customHeight="1">
      <c r="A192" s="31"/>
      <c r="B192" s="51"/>
      <c r="C192" s="52"/>
      <c r="D192" s="52"/>
      <c r="E192" s="52"/>
      <c r="F192" s="52"/>
      <c r="G192" s="52"/>
      <c r="H192" s="52"/>
      <c r="I192" s="52"/>
      <c r="J192" s="52"/>
      <c r="K192" s="52"/>
      <c r="L192" s="36"/>
      <c r="M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</row>
  </sheetData>
  <sheetProtection algorithmName="SHA-512" hashValue="clT+W5nJGKuu1nlJBfOcw9VMZYdW7sGDCbrBNQRH9IXgcROBFuOCTd5c1Me/1XCqP9wkq7EarzRgQ5x3vg2Brw==" saltValue="YPljp6wI0wX3NNq0KYf5vcW3WN8GWphOsFVY8UhO+FfuJHC7dU5u5AIwxQposVgbzFxekf8H7q56f+ukLnXrYg==" spinCount="100000" sheet="1" objects="1" scenarios="1" formatColumns="0" formatRows="0" autoFilter="0"/>
  <autoFilter ref="C125:K191" xr:uid="{00000000-0009-0000-0000-000002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200"/>
  <sheetViews>
    <sheetView showGridLines="0" workbookViewId="0">
      <selection activeCell="W39" sqref="W39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AT2" s="14" t="s">
        <v>87</v>
      </c>
    </row>
    <row r="3" spans="1:4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17"/>
      <c r="AT3" s="14" t="s">
        <v>84</v>
      </c>
    </row>
    <row r="4" spans="1:46" s="1" customFormat="1" ht="24.95" customHeight="1">
      <c r="B4" s="17"/>
      <c r="D4" s="106" t="s">
        <v>88</v>
      </c>
      <c r="L4" s="17"/>
      <c r="M4" s="107" t="s">
        <v>10</v>
      </c>
      <c r="AT4" s="14" t="s">
        <v>4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108" t="s">
        <v>16</v>
      </c>
      <c r="L6" s="17"/>
    </row>
    <row r="7" spans="1:46" s="1" customFormat="1" ht="16.5" customHeight="1">
      <c r="B7" s="17"/>
      <c r="E7" s="261" t="str">
        <f>'Rekapitulace stavby'!K6</f>
        <v>porodní pokoj</v>
      </c>
      <c r="F7" s="262"/>
      <c r="G7" s="262"/>
      <c r="H7" s="262"/>
      <c r="L7" s="17"/>
    </row>
    <row r="8" spans="1:46" s="2" customFormat="1" ht="12" customHeight="1">
      <c r="A8" s="31"/>
      <c r="B8" s="36"/>
      <c r="C8" s="31"/>
      <c r="D8" s="108" t="s">
        <v>123</v>
      </c>
      <c r="E8" s="31"/>
      <c r="F8" s="31"/>
      <c r="G8" s="31"/>
      <c r="H8" s="31"/>
      <c r="I8" s="31"/>
      <c r="J8" s="31"/>
      <c r="K8" s="31"/>
      <c r="L8" s="48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6"/>
      <c r="C9" s="31"/>
      <c r="D9" s="31"/>
      <c r="E9" s="255" t="s">
        <v>288</v>
      </c>
      <c r="F9" s="256"/>
      <c r="G9" s="256"/>
      <c r="H9" s="256"/>
      <c r="I9" s="31"/>
      <c r="J9" s="31"/>
      <c r="K9" s="31"/>
      <c r="L9" s="48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1.25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48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6"/>
      <c r="C11" s="31"/>
      <c r="D11" s="108" t="s">
        <v>18</v>
      </c>
      <c r="E11" s="31"/>
      <c r="F11" s="109" t="s">
        <v>1</v>
      </c>
      <c r="G11" s="31"/>
      <c r="H11" s="31"/>
      <c r="I11" s="108" t="s">
        <v>19</v>
      </c>
      <c r="J11" s="109" t="s">
        <v>1</v>
      </c>
      <c r="K11" s="31"/>
      <c r="L11" s="48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08" t="s">
        <v>20</v>
      </c>
      <c r="E12" s="31"/>
      <c r="F12" s="109" t="s">
        <v>26</v>
      </c>
      <c r="G12" s="31"/>
      <c r="H12" s="31"/>
      <c r="I12" s="108" t="s">
        <v>22</v>
      </c>
      <c r="J12" s="110" t="str">
        <f>'Rekapitulace stavby'!AN8</f>
        <v>13. 5. 2025</v>
      </c>
      <c r="K12" s="31"/>
      <c r="L12" s="48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48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08" t="s">
        <v>24</v>
      </c>
      <c r="E14" s="31"/>
      <c r="F14" s="31"/>
      <c r="G14" s="31"/>
      <c r="H14" s="31"/>
      <c r="I14" s="108" t="s">
        <v>25</v>
      </c>
      <c r="J14" s="109" t="str">
        <f>IF('Rekapitulace stavby'!AN10="","",'Rekapitulace stavby'!AN10)</f>
        <v/>
      </c>
      <c r="K14" s="31"/>
      <c r="L14" s="48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6"/>
      <c r="C15" s="31"/>
      <c r="D15" s="31"/>
      <c r="E15" s="109" t="str">
        <f>IF('Rekapitulace stavby'!E11="","",'Rekapitulace stavby'!E11)</f>
        <v xml:space="preserve"> </v>
      </c>
      <c r="F15" s="31"/>
      <c r="G15" s="31"/>
      <c r="H15" s="31"/>
      <c r="I15" s="108" t="s">
        <v>27</v>
      </c>
      <c r="J15" s="109" t="str">
        <f>IF('Rekapitulace stavby'!AN11="","",'Rekapitulace stavby'!AN11)</f>
        <v/>
      </c>
      <c r="K15" s="31"/>
      <c r="L15" s="48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48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6"/>
      <c r="C17" s="31"/>
      <c r="D17" s="108" t="s">
        <v>28</v>
      </c>
      <c r="E17" s="31"/>
      <c r="F17" s="31"/>
      <c r="G17" s="31"/>
      <c r="H17" s="31"/>
      <c r="I17" s="108" t="s">
        <v>25</v>
      </c>
      <c r="J17" s="27" t="str">
        <f>'Rekapitulace stavby'!AN13</f>
        <v>Vyplň údaj</v>
      </c>
      <c r="K17" s="31"/>
      <c r="L17" s="48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6"/>
      <c r="C18" s="31"/>
      <c r="D18" s="31"/>
      <c r="E18" s="257" t="str">
        <f>'Rekapitulace stavby'!E14</f>
        <v>Vyplň údaj</v>
      </c>
      <c r="F18" s="258"/>
      <c r="G18" s="258"/>
      <c r="H18" s="258"/>
      <c r="I18" s="108" t="s">
        <v>27</v>
      </c>
      <c r="J18" s="27" t="str">
        <f>'Rekapitulace stavby'!AN14</f>
        <v>Vyplň údaj</v>
      </c>
      <c r="K18" s="31"/>
      <c r="L18" s="48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48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6"/>
      <c r="C20" s="31"/>
      <c r="D20" s="108" t="s">
        <v>30</v>
      </c>
      <c r="E20" s="31"/>
      <c r="F20" s="31"/>
      <c r="G20" s="31"/>
      <c r="H20" s="31"/>
      <c r="I20" s="108" t="s">
        <v>25</v>
      </c>
      <c r="J20" s="109" t="str">
        <f>IF('Rekapitulace stavby'!AN16="","",'Rekapitulace stavby'!AN16)</f>
        <v/>
      </c>
      <c r="K20" s="31"/>
      <c r="L20" s="48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6"/>
      <c r="C21" s="31"/>
      <c r="D21" s="31"/>
      <c r="E21" s="109" t="str">
        <f>IF('Rekapitulace stavby'!E17="","",'Rekapitulace stavby'!E17)</f>
        <v xml:space="preserve"> </v>
      </c>
      <c r="F21" s="31"/>
      <c r="G21" s="31"/>
      <c r="H21" s="31"/>
      <c r="I21" s="108" t="s">
        <v>27</v>
      </c>
      <c r="J21" s="109" t="str">
        <f>IF('Rekapitulace stavby'!AN17="","",'Rekapitulace stavby'!AN17)</f>
        <v/>
      </c>
      <c r="K21" s="31"/>
      <c r="L21" s="48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48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6"/>
      <c r="C23" s="31"/>
      <c r="D23" s="108" t="s">
        <v>32</v>
      </c>
      <c r="E23" s="31"/>
      <c r="F23" s="31"/>
      <c r="G23" s="31"/>
      <c r="H23" s="31"/>
      <c r="I23" s="108" t="s">
        <v>25</v>
      </c>
      <c r="J23" s="109" t="str">
        <f>IF('Rekapitulace stavby'!AN19="","",'Rekapitulace stavby'!AN19)</f>
        <v/>
      </c>
      <c r="K23" s="31"/>
      <c r="L23" s="48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6"/>
      <c r="C24" s="31"/>
      <c r="D24" s="31"/>
      <c r="E24" s="109" t="str">
        <f>IF('Rekapitulace stavby'!E20="","",'Rekapitulace stavby'!E20)</f>
        <v xml:space="preserve"> </v>
      </c>
      <c r="F24" s="31"/>
      <c r="G24" s="31"/>
      <c r="H24" s="31"/>
      <c r="I24" s="108" t="s">
        <v>27</v>
      </c>
      <c r="J24" s="109" t="str">
        <f>IF('Rekapitulace stavby'!AN20="","",'Rekapitulace stavby'!AN20)</f>
        <v/>
      </c>
      <c r="K24" s="31"/>
      <c r="L24" s="48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48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6"/>
      <c r="C26" s="31"/>
      <c r="D26" s="108" t="s">
        <v>33</v>
      </c>
      <c r="E26" s="31"/>
      <c r="F26" s="31"/>
      <c r="G26" s="31"/>
      <c r="H26" s="31"/>
      <c r="I26" s="31"/>
      <c r="J26" s="31"/>
      <c r="K26" s="31"/>
      <c r="L26" s="48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11"/>
      <c r="B27" s="112"/>
      <c r="C27" s="111"/>
      <c r="D27" s="111"/>
      <c r="E27" s="259" t="s">
        <v>1</v>
      </c>
      <c r="F27" s="259"/>
      <c r="G27" s="259"/>
      <c r="H27" s="259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48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6"/>
      <c r="C29" s="31"/>
      <c r="D29" s="114"/>
      <c r="E29" s="114"/>
      <c r="F29" s="114"/>
      <c r="G29" s="114"/>
      <c r="H29" s="114"/>
      <c r="I29" s="114"/>
      <c r="J29" s="114"/>
      <c r="K29" s="114"/>
      <c r="L29" s="48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6"/>
      <c r="C30" s="31"/>
      <c r="D30" s="115" t="s">
        <v>34</v>
      </c>
      <c r="E30" s="31"/>
      <c r="F30" s="31"/>
      <c r="G30" s="31"/>
      <c r="H30" s="31"/>
      <c r="I30" s="31"/>
      <c r="J30" s="116">
        <f>ROUND(J130, 2)</f>
        <v>0</v>
      </c>
      <c r="K30" s="31"/>
      <c r="L30" s="48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6"/>
      <c r="C31" s="31"/>
      <c r="D31" s="114"/>
      <c r="E31" s="114"/>
      <c r="F31" s="114"/>
      <c r="G31" s="114"/>
      <c r="H31" s="114"/>
      <c r="I31" s="114"/>
      <c r="J31" s="114"/>
      <c r="K31" s="114"/>
      <c r="L31" s="48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6"/>
      <c r="C32" s="31"/>
      <c r="D32" s="31"/>
      <c r="E32" s="31"/>
      <c r="F32" s="117" t="s">
        <v>36</v>
      </c>
      <c r="G32" s="31"/>
      <c r="H32" s="31"/>
      <c r="I32" s="117" t="s">
        <v>35</v>
      </c>
      <c r="J32" s="117" t="s">
        <v>37</v>
      </c>
      <c r="K32" s="31"/>
      <c r="L32" s="48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>
      <c r="A33" s="31"/>
      <c r="B33" s="36"/>
      <c r="C33" s="31"/>
      <c r="D33" s="118" t="s">
        <v>38</v>
      </c>
      <c r="E33" s="108" t="s">
        <v>39</v>
      </c>
      <c r="F33" s="119">
        <f>ROUND((SUM(BE130:BE199)),  2)</f>
        <v>0</v>
      </c>
      <c r="G33" s="31"/>
      <c r="H33" s="31"/>
      <c r="I33" s="120">
        <v>0.21</v>
      </c>
      <c r="J33" s="119">
        <f>ROUND(((SUM(BE130:BE199))*I33),  2)</f>
        <v>0</v>
      </c>
      <c r="K33" s="31"/>
      <c r="L33" s="48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6"/>
      <c r="C34" s="31"/>
      <c r="D34" s="31"/>
      <c r="E34" s="108" t="s">
        <v>40</v>
      </c>
      <c r="F34" s="119">
        <f>ROUND((SUM(BF130:BF199)),  2)</f>
        <v>0</v>
      </c>
      <c r="G34" s="31"/>
      <c r="H34" s="31"/>
      <c r="I34" s="120">
        <v>0.12</v>
      </c>
      <c r="J34" s="119">
        <f>ROUND(((SUM(BF130:BF199))*I34),  2)</f>
        <v>0</v>
      </c>
      <c r="K34" s="31"/>
      <c r="L34" s="48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6"/>
      <c r="C35" s="31"/>
      <c r="D35" s="31"/>
      <c r="E35" s="108" t="s">
        <v>41</v>
      </c>
      <c r="F35" s="119">
        <f>ROUND((SUM(BG130:BG199)),  2)</f>
        <v>0</v>
      </c>
      <c r="G35" s="31"/>
      <c r="H35" s="31"/>
      <c r="I35" s="120">
        <v>0.21</v>
      </c>
      <c r="J35" s="119">
        <f>0</f>
        <v>0</v>
      </c>
      <c r="K35" s="31"/>
      <c r="L35" s="48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6"/>
      <c r="C36" s="31"/>
      <c r="D36" s="31"/>
      <c r="E36" s="108" t="s">
        <v>42</v>
      </c>
      <c r="F36" s="119">
        <f>ROUND((SUM(BH130:BH199)),  2)</f>
        <v>0</v>
      </c>
      <c r="G36" s="31"/>
      <c r="H36" s="31"/>
      <c r="I36" s="120">
        <v>0.12</v>
      </c>
      <c r="J36" s="119">
        <f>0</f>
        <v>0</v>
      </c>
      <c r="K36" s="31"/>
      <c r="L36" s="48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6"/>
      <c r="C37" s="31"/>
      <c r="D37" s="31"/>
      <c r="E37" s="108" t="s">
        <v>43</v>
      </c>
      <c r="F37" s="119">
        <f>ROUND((SUM(BI130:BI199)),  2)</f>
        <v>0</v>
      </c>
      <c r="G37" s="31"/>
      <c r="H37" s="31"/>
      <c r="I37" s="120">
        <v>0</v>
      </c>
      <c r="J37" s="119">
        <f>0</f>
        <v>0</v>
      </c>
      <c r="K37" s="31"/>
      <c r="L37" s="48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48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6"/>
      <c r="C39" s="121"/>
      <c r="D39" s="122" t="s">
        <v>44</v>
      </c>
      <c r="E39" s="123"/>
      <c r="F39" s="123"/>
      <c r="G39" s="124" t="s">
        <v>45</v>
      </c>
      <c r="H39" s="125" t="s">
        <v>46</v>
      </c>
      <c r="I39" s="123"/>
      <c r="J39" s="126">
        <f>SUM(J30:J37)</f>
        <v>0</v>
      </c>
      <c r="K39" s="127"/>
      <c r="L39" s="48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48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8"/>
      <c r="D50" s="128" t="s">
        <v>47</v>
      </c>
      <c r="E50" s="129"/>
      <c r="F50" s="129"/>
      <c r="G50" s="128" t="s">
        <v>48</v>
      </c>
      <c r="H50" s="129"/>
      <c r="I50" s="129"/>
      <c r="J50" s="129"/>
      <c r="K50" s="129"/>
      <c r="L50" s="48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31"/>
      <c r="B61" s="36"/>
      <c r="C61" s="31"/>
      <c r="D61" s="130" t="s">
        <v>49</v>
      </c>
      <c r="E61" s="131"/>
      <c r="F61" s="132" t="s">
        <v>50</v>
      </c>
      <c r="G61" s="130" t="s">
        <v>49</v>
      </c>
      <c r="H61" s="131"/>
      <c r="I61" s="131"/>
      <c r="J61" s="133" t="s">
        <v>50</v>
      </c>
      <c r="K61" s="131"/>
      <c r="L61" s="48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31"/>
      <c r="B65" s="36"/>
      <c r="C65" s="31"/>
      <c r="D65" s="128" t="s">
        <v>51</v>
      </c>
      <c r="E65" s="134"/>
      <c r="F65" s="134"/>
      <c r="G65" s="128" t="s">
        <v>52</v>
      </c>
      <c r="H65" s="134"/>
      <c r="I65" s="134"/>
      <c r="J65" s="134"/>
      <c r="K65" s="134"/>
      <c r="L65" s="48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31"/>
      <c r="B76" s="36"/>
      <c r="C76" s="31"/>
      <c r="D76" s="130" t="s">
        <v>49</v>
      </c>
      <c r="E76" s="131"/>
      <c r="F76" s="132" t="s">
        <v>50</v>
      </c>
      <c r="G76" s="130" t="s">
        <v>49</v>
      </c>
      <c r="H76" s="131"/>
      <c r="I76" s="131"/>
      <c r="J76" s="133" t="s">
        <v>50</v>
      </c>
      <c r="K76" s="131"/>
      <c r="L76" s="48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135"/>
      <c r="C77" s="136"/>
      <c r="D77" s="136"/>
      <c r="E77" s="136"/>
      <c r="F77" s="136"/>
      <c r="G77" s="136"/>
      <c r="H77" s="136"/>
      <c r="I77" s="136"/>
      <c r="J77" s="136"/>
      <c r="K77" s="136"/>
      <c r="L77" s="48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137"/>
      <c r="C81" s="138"/>
      <c r="D81" s="138"/>
      <c r="E81" s="138"/>
      <c r="F81" s="138"/>
      <c r="G81" s="138"/>
      <c r="H81" s="138"/>
      <c r="I81" s="138"/>
      <c r="J81" s="138"/>
      <c r="K81" s="138"/>
      <c r="L81" s="48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89</v>
      </c>
      <c r="D82" s="33"/>
      <c r="E82" s="33"/>
      <c r="F82" s="33"/>
      <c r="G82" s="33"/>
      <c r="H82" s="33"/>
      <c r="I82" s="33"/>
      <c r="J82" s="33"/>
      <c r="K82" s="33"/>
      <c r="L82" s="48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48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16</v>
      </c>
      <c r="D84" s="33"/>
      <c r="E84" s="33"/>
      <c r="F84" s="33"/>
      <c r="G84" s="33"/>
      <c r="H84" s="33"/>
      <c r="I84" s="33"/>
      <c r="J84" s="33"/>
      <c r="K84" s="33"/>
      <c r="L84" s="48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3"/>
      <c r="D85" s="33"/>
      <c r="E85" s="263" t="str">
        <f>E7</f>
        <v>porodní pokoj</v>
      </c>
      <c r="F85" s="264"/>
      <c r="G85" s="264"/>
      <c r="H85" s="264"/>
      <c r="I85" s="33"/>
      <c r="J85" s="33"/>
      <c r="K85" s="33"/>
      <c r="L85" s="48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123</v>
      </c>
      <c r="D86" s="33"/>
      <c r="E86" s="33"/>
      <c r="F86" s="33"/>
      <c r="G86" s="33"/>
      <c r="H86" s="33"/>
      <c r="I86" s="33"/>
      <c r="J86" s="33"/>
      <c r="K86" s="33"/>
      <c r="L86" s="48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3"/>
      <c r="D87" s="33"/>
      <c r="E87" s="233" t="str">
        <f>E9</f>
        <v>SO-01.1 - Architektonicko...</v>
      </c>
      <c r="F87" s="260"/>
      <c r="G87" s="260"/>
      <c r="H87" s="260"/>
      <c r="I87" s="33"/>
      <c r="J87" s="33"/>
      <c r="K87" s="33"/>
      <c r="L87" s="48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48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20</v>
      </c>
      <c r="D89" s="33"/>
      <c r="E89" s="33"/>
      <c r="F89" s="24" t="str">
        <f>F12</f>
        <v xml:space="preserve"> </v>
      </c>
      <c r="G89" s="33"/>
      <c r="H89" s="33"/>
      <c r="I89" s="26" t="s">
        <v>22</v>
      </c>
      <c r="J89" s="63" t="str">
        <f>IF(J12="","",J12)</f>
        <v>13. 5. 2025</v>
      </c>
      <c r="K89" s="33"/>
      <c r="L89" s="48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48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24</v>
      </c>
      <c r="D91" s="33"/>
      <c r="E91" s="33"/>
      <c r="F91" s="24" t="str">
        <f>E15</f>
        <v xml:space="preserve"> </v>
      </c>
      <c r="G91" s="33"/>
      <c r="H91" s="33"/>
      <c r="I91" s="26" t="s">
        <v>30</v>
      </c>
      <c r="J91" s="29" t="str">
        <f>E21</f>
        <v xml:space="preserve"> </v>
      </c>
      <c r="K91" s="33"/>
      <c r="L91" s="48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28</v>
      </c>
      <c r="D92" s="33"/>
      <c r="E92" s="33"/>
      <c r="F92" s="24" t="str">
        <f>IF(E18="","",E18)</f>
        <v>Vyplň údaj</v>
      </c>
      <c r="G92" s="33"/>
      <c r="H92" s="33"/>
      <c r="I92" s="26" t="s">
        <v>32</v>
      </c>
      <c r="J92" s="29" t="str">
        <f>E24</f>
        <v xml:space="preserve"> </v>
      </c>
      <c r="K92" s="33"/>
      <c r="L92" s="48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48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39" t="s">
        <v>90</v>
      </c>
      <c r="D94" s="140"/>
      <c r="E94" s="140"/>
      <c r="F94" s="140"/>
      <c r="G94" s="140"/>
      <c r="H94" s="140"/>
      <c r="I94" s="140"/>
      <c r="J94" s="141" t="s">
        <v>91</v>
      </c>
      <c r="K94" s="140"/>
      <c r="L94" s="48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48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42" t="s">
        <v>92</v>
      </c>
      <c r="D96" s="33"/>
      <c r="E96" s="33"/>
      <c r="F96" s="33"/>
      <c r="G96" s="33"/>
      <c r="H96" s="33"/>
      <c r="I96" s="33"/>
      <c r="J96" s="81">
        <f>J130</f>
        <v>0</v>
      </c>
      <c r="K96" s="33"/>
      <c r="L96" s="48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93</v>
      </c>
    </row>
    <row r="97" spans="1:31" s="9" customFormat="1" ht="24.95" customHeight="1">
      <c r="B97" s="143"/>
      <c r="C97" s="144"/>
      <c r="D97" s="145" t="s">
        <v>94</v>
      </c>
      <c r="E97" s="146"/>
      <c r="F97" s="146"/>
      <c r="G97" s="146"/>
      <c r="H97" s="146"/>
      <c r="I97" s="146"/>
      <c r="J97" s="147">
        <f>J131</f>
        <v>0</v>
      </c>
      <c r="K97" s="144"/>
      <c r="L97" s="148"/>
    </row>
    <row r="98" spans="1:31" s="10" customFormat="1" ht="19.899999999999999" customHeight="1">
      <c r="B98" s="149"/>
      <c r="C98" s="150"/>
      <c r="D98" s="151" t="s">
        <v>95</v>
      </c>
      <c r="E98" s="152"/>
      <c r="F98" s="152"/>
      <c r="G98" s="152"/>
      <c r="H98" s="152"/>
      <c r="I98" s="152"/>
      <c r="J98" s="153">
        <f>J132</f>
        <v>0</v>
      </c>
      <c r="K98" s="150"/>
      <c r="L98" s="154"/>
    </row>
    <row r="99" spans="1:31" s="10" customFormat="1" ht="19.899999999999999" customHeight="1">
      <c r="B99" s="149"/>
      <c r="C99" s="150"/>
      <c r="D99" s="151" t="s">
        <v>289</v>
      </c>
      <c r="E99" s="152"/>
      <c r="F99" s="152"/>
      <c r="G99" s="152"/>
      <c r="H99" s="152"/>
      <c r="I99" s="152"/>
      <c r="J99" s="153">
        <f>J135</f>
        <v>0</v>
      </c>
      <c r="K99" s="150"/>
      <c r="L99" s="154"/>
    </row>
    <row r="100" spans="1:31" s="10" customFormat="1" ht="19.899999999999999" customHeight="1">
      <c r="B100" s="149"/>
      <c r="C100" s="150"/>
      <c r="D100" s="151" t="s">
        <v>290</v>
      </c>
      <c r="E100" s="152"/>
      <c r="F100" s="152"/>
      <c r="G100" s="152"/>
      <c r="H100" s="152"/>
      <c r="I100" s="152"/>
      <c r="J100" s="153">
        <f>J138</f>
        <v>0</v>
      </c>
      <c r="K100" s="150"/>
      <c r="L100" s="154"/>
    </row>
    <row r="101" spans="1:31" s="10" customFormat="1" ht="19.899999999999999" customHeight="1">
      <c r="B101" s="149"/>
      <c r="C101" s="150"/>
      <c r="D101" s="151" t="s">
        <v>291</v>
      </c>
      <c r="E101" s="152"/>
      <c r="F101" s="152"/>
      <c r="G101" s="152"/>
      <c r="H101" s="152"/>
      <c r="I101" s="152"/>
      <c r="J101" s="153">
        <f>J150</f>
        <v>0</v>
      </c>
      <c r="K101" s="150"/>
      <c r="L101" s="154"/>
    </row>
    <row r="102" spans="1:31" s="10" customFormat="1" ht="19.899999999999999" customHeight="1">
      <c r="B102" s="149"/>
      <c r="C102" s="150"/>
      <c r="D102" s="151" t="s">
        <v>292</v>
      </c>
      <c r="E102" s="152"/>
      <c r="F102" s="152"/>
      <c r="G102" s="152"/>
      <c r="H102" s="152"/>
      <c r="I102" s="152"/>
      <c r="J102" s="153">
        <f>J160</f>
        <v>0</v>
      </c>
      <c r="K102" s="150"/>
      <c r="L102" s="154"/>
    </row>
    <row r="103" spans="1:31" s="10" customFormat="1" ht="19.899999999999999" customHeight="1">
      <c r="B103" s="149"/>
      <c r="C103" s="150"/>
      <c r="D103" s="151" t="s">
        <v>293</v>
      </c>
      <c r="E103" s="152"/>
      <c r="F103" s="152"/>
      <c r="G103" s="152"/>
      <c r="H103" s="152"/>
      <c r="I103" s="152"/>
      <c r="J103" s="153">
        <f>J165</f>
        <v>0</v>
      </c>
      <c r="K103" s="150"/>
      <c r="L103" s="154"/>
    </row>
    <row r="104" spans="1:31" s="9" customFormat="1" ht="24.95" customHeight="1">
      <c r="B104" s="143"/>
      <c r="C104" s="144"/>
      <c r="D104" s="145" t="s">
        <v>294</v>
      </c>
      <c r="E104" s="146"/>
      <c r="F104" s="146"/>
      <c r="G104" s="146"/>
      <c r="H104" s="146"/>
      <c r="I104" s="146"/>
      <c r="J104" s="147">
        <f>J167</f>
        <v>0</v>
      </c>
      <c r="K104" s="144"/>
      <c r="L104" s="148"/>
    </row>
    <row r="105" spans="1:31" s="10" customFormat="1" ht="19.899999999999999" customHeight="1">
      <c r="B105" s="149"/>
      <c r="C105" s="150"/>
      <c r="D105" s="151" t="s">
        <v>295</v>
      </c>
      <c r="E105" s="152"/>
      <c r="F105" s="152"/>
      <c r="G105" s="152"/>
      <c r="H105" s="152"/>
      <c r="I105" s="152"/>
      <c r="J105" s="153">
        <f>J168</f>
        <v>0</v>
      </c>
      <c r="K105" s="150"/>
      <c r="L105" s="154"/>
    </row>
    <row r="106" spans="1:31" s="10" customFormat="1" ht="19.899999999999999" customHeight="1">
      <c r="B106" s="149"/>
      <c r="C106" s="150"/>
      <c r="D106" s="151" t="s">
        <v>296</v>
      </c>
      <c r="E106" s="152"/>
      <c r="F106" s="152"/>
      <c r="G106" s="152"/>
      <c r="H106" s="152"/>
      <c r="I106" s="152"/>
      <c r="J106" s="153">
        <f>J174</f>
        <v>0</v>
      </c>
      <c r="K106" s="150"/>
      <c r="L106" s="154"/>
    </row>
    <row r="107" spans="1:31" s="10" customFormat="1" ht="19.899999999999999" customHeight="1">
      <c r="B107" s="149"/>
      <c r="C107" s="150"/>
      <c r="D107" s="151" t="s">
        <v>297</v>
      </c>
      <c r="E107" s="152"/>
      <c r="F107" s="152"/>
      <c r="G107" s="152"/>
      <c r="H107" s="152"/>
      <c r="I107" s="152"/>
      <c r="J107" s="153">
        <f>J177</f>
        <v>0</v>
      </c>
      <c r="K107" s="150"/>
      <c r="L107" s="154"/>
    </row>
    <row r="108" spans="1:31" s="10" customFormat="1" ht="19.899999999999999" customHeight="1">
      <c r="B108" s="149"/>
      <c r="C108" s="150"/>
      <c r="D108" s="151" t="s">
        <v>298</v>
      </c>
      <c r="E108" s="152"/>
      <c r="F108" s="152"/>
      <c r="G108" s="152"/>
      <c r="H108" s="152"/>
      <c r="I108" s="152"/>
      <c r="J108" s="153">
        <f>J182</f>
        <v>0</v>
      </c>
      <c r="K108" s="150"/>
      <c r="L108" s="154"/>
    </row>
    <row r="109" spans="1:31" s="10" customFormat="1" ht="19.899999999999999" customHeight="1">
      <c r="B109" s="149"/>
      <c r="C109" s="150"/>
      <c r="D109" s="151" t="s">
        <v>299</v>
      </c>
      <c r="E109" s="152"/>
      <c r="F109" s="152"/>
      <c r="G109" s="152"/>
      <c r="H109" s="152"/>
      <c r="I109" s="152"/>
      <c r="J109" s="153">
        <f>J190</f>
        <v>0</v>
      </c>
      <c r="K109" s="150"/>
      <c r="L109" s="154"/>
    </row>
    <row r="110" spans="1:31" s="10" customFormat="1" ht="19.899999999999999" customHeight="1">
      <c r="B110" s="149"/>
      <c r="C110" s="150"/>
      <c r="D110" s="151" t="s">
        <v>300</v>
      </c>
      <c r="E110" s="152"/>
      <c r="F110" s="152"/>
      <c r="G110" s="152"/>
      <c r="H110" s="152"/>
      <c r="I110" s="152"/>
      <c r="J110" s="153">
        <f>J194</f>
        <v>0</v>
      </c>
      <c r="K110" s="150"/>
      <c r="L110" s="154"/>
    </row>
    <row r="111" spans="1:31" s="2" customFormat="1" ht="21.75" customHeight="1">
      <c r="A111" s="31"/>
      <c r="B111" s="32"/>
      <c r="C111" s="33"/>
      <c r="D111" s="33"/>
      <c r="E111" s="33"/>
      <c r="F111" s="33"/>
      <c r="G111" s="33"/>
      <c r="H111" s="33"/>
      <c r="I111" s="33"/>
      <c r="J111" s="33"/>
      <c r="K111" s="33"/>
      <c r="L111" s="48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6.95" customHeight="1">
      <c r="A112" s="31"/>
      <c r="B112" s="51"/>
      <c r="C112" s="52"/>
      <c r="D112" s="52"/>
      <c r="E112" s="52"/>
      <c r="F112" s="52"/>
      <c r="G112" s="52"/>
      <c r="H112" s="52"/>
      <c r="I112" s="52"/>
      <c r="J112" s="52"/>
      <c r="K112" s="52"/>
      <c r="L112" s="48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6" spans="1:31" s="2" customFormat="1" ht="6.95" customHeight="1">
      <c r="A116" s="31"/>
      <c r="B116" s="53"/>
      <c r="C116" s="54"/>
      <c r="D116" s="54"/>
      <c r="E116" s="54"/>
      <c r="F116" s="54"/>
      <c r="G116" s="54"/>
      <c r="H116" s="54"/>
      <c r="I116" s="54"/>
      <c r="J116" s="54"/>
      <c r="K116" s="54"/>
      <c r="L116" s="48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31" s="2" customFormat="1" ht="24.95" customHeight="1">
      <c r="A117" s="31"/>
      <c r="B117" s="32"/>
      <c r="C117" s="20" t="s">
        <v>96</v>
      </c>
      <c r="D117" s="33"/>
      <c r="E117" s="33"/>
      <c r="F117" s="33"/>
      <c r="G117" s="33"/>
      <c r="H117" s="33"/>
      <c r="I117" s="33"/>
      <c r="J117" s="33"/>
      <c r="K117" s="33"/>
      <c r="L117" s="48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31" s="2" customFormat="1" ht="6.95" customHeight="1">
      <c r="A118" s="31"/>
      <c r="B118" s="32"/>
      <c r="C118" s="33"/>
      <c r="D118" s="33"/>
      <c r="E118" s="33"/>
      <c r="F118" s="33"/>
      <c r="G118" s="33"/>
      <c r="H118" s="33"/>
      <c r="I118" s="33"/>
      <c r="J118" s="33"/>
      <c r="K118" s="33"/>
      <c r="L118" s="48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31" s="2" customFormat="1" ht="12" customHeight="1">
      <c r="A119" s="31"/>
      <c r="B119" s="32"/>
      <c r="C119" s="26" t="s">
        <v>16</v>
      </c>
      <c r="D119" s="33"/>
      <c r="E119" s="33"/>
      <c r="F119" s="33"/>
      <c r="G119" s="33"/>
      <c r="H119" s="33"/>
      <c r="I119" s="33"/>
      <c r="J119" s="33"/>
      <c r="K119" s="33"/>
      <c r="L119" s="48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31" s="2" customFormat="1" ht="16.5" customHeight="1">
      <c r="A120" s="31"/>
      <c r="B120" s="32"/>
      <c r="C120" s="33"/>
      <c r="D120" s="33"/>
      <c r="E120" s="263" t="str">
        <f>E7</f>
        <v>porodní pokoj</v>
      </c>
      <c r="F120" s="264"/>
      <c r="G120" s="264"/>
      <c r="H120" s="264"/>
      <c r="I120" s="33"/>
      <c r="J120" s="33"/>
      <c r="K120" s="33"/>
      <c r="L120" s="48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31" s="2" customFormat="1" ht="12" customHeight="1">
      <c r="A121" s="31"/>
      <c r="B121" s="32"/>
      <c r="C121" s="26" t="s">
        <v>123</v>
      </c>
      <c r="D121" s="33"/>
      <c r="E121" s="33"/>
      <c r="F121" s="33"/>
      <c r="G121" s="33"/>
      <c r="H121" s="33"/>
      <c r="I121" s="33"/>
      <c r="J121" s="33"/>
      <c r="K121" s="33"/>
      <c r="L121" s="48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31" s="2" customFormat="1" ht="16.5" customHeight="1">
      <c r="A122" s="31"/>
      <c r="B122" s="32"/>
      <c r="C122" s="33"/>
      <c r="D122" s="33"/>
      <c r="E122" s="233" t="str">
        <f>E9</f>
        <v>SO-01.1 - Architektonicko...</v>
      </c>
      <c r="F122" s="260"/>
      <c r="G122" s="260"/>
      <c r="H122" s="260"/>
      <c r="I122" s="33"/>
      <c r="J122" s="33"/>
      <c r="K122" s="33"/>
      <c r="L122" s="48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31" s="2" customFormat="1" ht="6.95" customHeight="1">
      <c r="A123" s="31"/>
      <c r="B123" s="32"/>
      <c r="C123" s="33"/>
      <c r="D123" s="33"/>
      <c r="E123" s="33"/>
      <c r="F123" s="33"/>
      <c r="G123" s="33"/>
      <c r="H123" s="33"/>
      <c r="I123" s="33"/>
      <c r="J123" s="33"/>
      <c r="K123" s="33"/>
      <c r="L123" s="48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31" s="2" customFormat="1" ht="12" customHeight="1">
      <c r="A124" s="31"/>
      <c r="B124" s="32"/>
      <c r="C124" s="26" t="s">
        <v>20</v>
      </c>
      <c r="D124" s="33"/>
      <c r="E124" s="33"/>
      <c r="F124" s="24" t="str">
        <f>F12</f>
        <v xml:space="preserve"> </v>
      </c>
      <c r="G124" s="33"/>
      <c r="H124" s="33"/>
      <c r="I124" s="26" t="s">
        <v>22</v>
      </c>
      <c r="J124" s="63" t="str">
        <f>IF(J12="","",J12)</f>
        <v>13. 5. 2025</v>
      </c>
      <c r="K124" s="33"/>
      <c r="L124" s="48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31" s="2" customFormat="1" ht="6.95" customHeight="1">
      <c r="A125" s="31"/>
      <c r="B125" s="32"/>
      <c r="C125" s="33"/>
      <c r="D125" s="33"/>
      <c r="E125" s="33"/>
      <c r="F125" s="33"/>
      <c r="G125" s="33"/>
      <c r="H125" s="33"/>
      <c r="I125" s="33"/>
      <c r="J125" s="33"/>
      <c r="K125" s="33"/>
      <c r="L125" s="48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31" s="2" customFormat="1" ht="15.2" customHeight="1">
      <c r="A126" s="31"/>
      <c r="B126" s="32"/>
      <c r="C126" s="26" t="s">
        <v>24</v>
      </c>
      <c r="D126" s="33"/>
      <c r="E126" s="33"/>
      <c r="F126" s="24" t="str">
        <f>E15</f>
        <v xml:space="preserve"> </v>
      </c>
      <c r="G126" s="33"/>
      <c r="H126" s="33"/>
      <c r="I126" s="26" t="s">
        <v>30</v>
      </c>
      <c r="J126" s="29" t="str">
        <f>E21</f>
        <v xml:space="preserve"> </v>
      </c>
      <c r="K126" s="33"/>
      <c r="L126" s="48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31" s="2" customFormat="1" ht="15.2" customHeight="1">
      <c r="A127" s="31"/>
      <c r="B127" s="32"/>
      <c r="C127" s="26" t="s">
        <v>28</v>
      </c>
      <c r="D127" s="33"/>
      <c r="E127" s="33"/>
      <c r="F127" s="24" t="str">
        <f>IF(E18="","",E18)</f>
        <v>Vyplň údaj</v>
      </c>
      <c r="G127" s="33"/>
      <c r="H127" s="33"/>
      <c r="I127" s="26" t="s">
        <v>32</v>
      </c>
      <c r="J127" s="29" t="str">
        <f>E24</f>
        <v xml:space="preserve"> </v>
      </c>
      <c r="K127" s="33"/>
      <c r="L127" s="48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31" s="2" customFormat="1" ht="10.35" customHeight="1">
      <c r="A128" s="31"/>
      <c r="B128" s="32"/>
      <c r="C128" s="33"/>
      <c r="D128" s="33"/>
      <c r="E128" s="33"/>
      <c r="F128" s="33"/>
      <c r="G128" s="33"/>
      <c r="H128" s="33"/>
      <c r="I128" s="33"/>
      <c r="J128" s="33"/>
      <c r="K128" s="33"/>
      <c r="L128" s="48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5" s="11" customFormat="1" ht="29.25" customHeight="1">
      <c r="A129" s="155"/>
      <c r="B129" s="156"/>
      <c r="C129" s="157" t="s">
        <v>97</v>
      </c>
      <c r="D129" s="158" t="s">
        <v>59</v>
      </c>
      <c r="E129" s="158" t="s">
        <v>55</v>
      </c>
      <c r="F129" s="158" t="s">
        <v>56</v>
      </c>
      <c r="G129" s="158" t="s">
        <v>98</v>
      </c>
      <c r="H129" s="158" t="s">
        <v>99</v>
      </c>
      <c r="I129" s="158" t="s">
        <v>100</v>
      </c>
      <c r="J129" s="159" t="s">
        <v>91</v>
      </c>
      <c r="K129" s="160" t="s">
        <v>101</v>
      </c>
      <c r="L129" s="161"/>
      <c r="M129" s="72" t="s">
        <v>1</v>
      </c>
      <c r="N129" s="73" t="s">
        <v>38</v>
      </c>
      <c r="O129" s="73" t="s">
        <v>102</v>
      </c>
      <c r="P129" s="73" t="s">
        <v>103</v>
      </c>
      <c r="Q129" s="73" t="s">
        <v>104</v>
      </c>
      <c r="R129" s="73" t="s">
        <v>105</v>
      </c>
      <c r="S129" s="73" t="s">
        <v>106</v>
      </c>
      <c r="T129" s="74" t="s">
        <v>107</v>
      </c>
      <c r="U129" s="155"/>
      <c r="V129" s="155"/>
      <c r="W129" s="155"/>
      <c r="X129" s="155"/>
      <c r="Y129" s="155"/>
      <c r="Z129" s="155"/>
      <c r="AA129" s="155"/>
      <c r="AB129" s="155"/>
      <c r="AC129" s="155"/>
      <c r="AD129" s="155"/>
      <c r="AE129" s="155"/>
    </row>
    <row r="130" spans="1:65" s="2" customFormat="1" ht="22.9" customHeight="1">
      <c r="A130" s="31"/>
      <c r="B130" s="32"/>
      <c r="C130" s="79" t="s">
        <v>108</v>
      </c>
      <c r="D130" s="33"/>
      <c r="E130" s="33"/>
      <c r="F130" s="33"/>
      <c r="G130" s="33"/>
      <c r="H130" s="33"/>
      <c r="I130" s="33"/>
      <c r="J130" s="162">
        <f>BK130</f>
        <v>0</v>
      </c>
      <c r="K130" s="33"/>
      <c r="L130" s="36"/>
      <c r="M130" s="75"/>
      <c r="N130" s="163"/>
      <c r="O130" s="76"/>
      <c r="P130" s="164">
        <f>P131+P167</f>
        <v>0</v>
      </c>
      <c r="Q130" s="76"/>
      <c r="R130" s="164">
        <f>R131+R167</f>
        <v>0</v>
      </c>
      <c r="S130" s="76"/>
      <c r="T130" s="165">
        <f>T131+T167</f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T130" s="14" t="s">
        <v>73</v>
      </c>
      <c r="AU130" s="14" t="s">
        <v>93</v>
      </c>
      <c r="BK130" s="166">
        <f>BK131+BK167</f>
        <v>0</v>
      </c>
    </row>
    <row r="131" spans="1:65" s="12" customFormat="1" ht="25.9" customHeight="1">
      <c r="B131" s="167"/>
      <c r="C131" s="168"/>
      <c r="D131" s="169" t="s">
        <v>73</v>
      </c>
      <c r="E131" s="170" t="s">
        <v>109</v>
      </c>
      <c r="F131" s="170" t="s">
        <v>110</v>
      </c>
      <c r="G131" s="168"/>
      <c r="H131" s="168"/>
      <c r="I131" s="171"/>
      <c r="J131" s="172">
        <f>BK131</f>
        <v>0</v>
      </c>
      <c r="K131" s="168"/>
      <c r="L131" s="173"/>
      <c r="M131" s="174"/>
      <c r="N131" s="175"/>
      <c r="O131" s="175"/>
      <c r="P131" s="176">
        <f>P132+P135+P138+P150+P160+P165</f>
        <v>0</v>
      </c>
      <c r="Q131" s="175"/>
      <c r="R131" s="176">
        <f>R132+R135+R138+R150+R160+R165</f>
        <v>0</v>
      </c>
      <c r="S131" s="175"/>
      <c r="T131" s="177">
        <f>T132+T135+T138+T150+T160+T165</f>
        <v>0</v>
      </c>
      <c r="AR131" s="178" t="s">
        <v>79</v>
      </c>
      <c r="AT131" s="179" t="s">
        <v>73</v>
      </c>
      <c r="AU131" s="179" t="s">
        <v>74</v>
      </c>
      <c r="AY131" s="178" t="s">
        <v>111</v>
      </c>
      <c r="BK131" s="180">
        <f>BK132+BK135+BK138+BK150+BK160+BK165</f>
        <v>0</v>
      </c>
    </row>
    <row r="132" spans="1:65" s="12" customFormat="1" ht="22.9" customHeight="1">
      <c r="B132" s="167"/>
      <c r="C132" s="168"/>
      <c r="D132" s="169" t="s">
        <v>73</v>
      </c>
      <c r="E132" s="181" t="s">
        <v>112</v>
      </c>
      <c r="F132" s="181" t="s">
        <v>113</v>
      </c>
      <c r="G132" s="168"/>
      <c r="H132" s="168"/>
      <c r="I132" s="171"/>
      <c r="J132" s="182">
        <f>BK132</f>
        <v>0</v>
      </c>
      <c r="K132" s="168"/>
      <c r="L132" s="173"/>
      <c r="M132" s="174"/>
      <c r="N132" s="175"/>
      <c r="O132" s="175"/>
      <c r="P132" s="176">
        <f>SUM(P133:P134)</f>
        <v>0</v>
      </c>
      <c r="Q132" s="175"/>
      <c r="R132" s="176">
        <f>SUM(R133:R134)</f>
        <v>0</v>
      </c>
      <c r="S132" s="175"/>
      <c r="T132" s="177">
        <f>SUM(T133:T134)</f>
        <v>0</v>
      </c>
      <c r="AR132" s="178" t="s">
        <v>79</v>
      </c>
      <c r="AT132" s="179" t="s">
        <v>73</v>
      </c>
      <c r="AU132" s="179" t="s">
        <v>79</v>
      </c>
      <c r="AY132" s="178" t="s">
        <v>111</v>
      </c>
      <c r="BK132" s="180">
        <f>SUM(BK133:BK134)</f>
        <v>0</v>
      </c>
    </row>
    <row r="133" spans="1:65" s="2" customFormat="1" ht="24.2" customHeight="1">
      <c r="A133" s="31"/>
      <c r="B133" s="32"/>
      <c r="C133" s="183" t="s">
        <v>79</v>
      </c>
      <c r="D133" s="183" t="s">
        <v>114</v>
      </c>
      <c r="E133" s="184" t="s">
        <v>115</v>
      </c>
      <c r="F133" s="185" t="s">
        <v>301</v>
      </c>
      <c r="G133" s="186" t="s">
        <v>117</v>
      </c>
      <c r="H133" s="187">
        <v>0.86</v>
      </c>
      <c r="I133" s="188"/>
      <c r="J133" s="189">
        <f>ROUND(I133*H133,2)</f>
        <v>0</v>
      </c>
      <c r="K133" s="190"/>
      <c r="L133" s="36"/>
      <c r="M133" s="191" t="s">
        <v>1</v>
      </c>
      <c r="N133" s="192" t="s">
        <v>39</v>
      </c>
      <c r="O133" s="68"/>
      <c r="P133" s="193">
        <f>O133*H133</f>
        <v>0</v>
      </c>
      <c r="Q133" s="193">
        <v>0</v>
      </c>
      <c r="R133" s="193">
        <f>Q133*H133</f>
        <v>0</v>
      </c>
      <c r="S133" s="193">
        <v>0</v>
      </c>
      <c r="T133" s="194">
        <f>S133*H133</f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195" t="s">
        <v>118</v>
      </c>
      <c r="AT133" s="195" t="s">
        <v>114</v>
      </c>
      <c r="AU133" s="195" t="s">
        <v>84</v>
      </c>
      <c r="AY133" s="14" t="s">
        <v>111</v>
      </c>
      <c r="BE133" s="196">
        <f>IF(N133="základní",J133,0)</f>
        <v>0</v>
      </c>
      <c r="BF133" s="196">
        <f>IF(N133="snížená",J133,0)</f>
        <v>0</v>
      </c>
      <c r="BG133" s="196">
        <f>IF(N133="zákl. přenesená",J133,0)</f>
        <v>0</v>
      </c>
      <c r="BH133" s="196">
        <f>IF(N133="sníž. přenesená",J133,0)</f>
        <v>0</v>
      </c>
      <c r="BI133" s="196">
        <f>IF(N133="nulová",J133,0)</f>
        <v>0</v>
      </c>
      <c r="BJ133" s="14" t="s">
        <v>79</v>
      </c>
      <c r="BK133" s="196">
        <f>ROUND(I133*H133,2)</f>
        <v>0</v>
      </c>
      <c r="BL133" s="14" t="s">
        <v>118</v>
      </c>
      <c r="BM133" s="195" t="s">
        <v>84</v>
      </c>
    </row>
    <row r="134" spans="1:65" s="2" customFormat="1" ht="24.2" customHeight="1">
      <c r="A134" s="31"/>
      <c r="B134" s="32"/>
      <c r="C134" s="183" t="s">
        <v>84</v>
      </c>
      <c r="D134" s="183" t="s">
        <v>114</v>
      </c>
      <c r="E134" s="184" t="s">
        <v>120</v>
      </c>
      <c r="F134" s="185" t="s">
        <v>302</v>
      </c>
      <c r="G134" s="186" t="s">
        <v>117</v>
      </c>
      <c r="H134" s="187">
        <v>6.85</v>
      </c>
      <c r="I134" s="188"/>
      <c r="J134" s="189">
        <f>ROUND(I134*H134,2)</f>
        <v>0</v>
      </c>
      <c r="K134" s="190"/>
      <c r="L134" s="36"/>
      <c r="M134" s="191" t="s">
        <v>1</v>
      </c>
      <c r="N134" s="192" t="s">
        <v>39</v>
      </c>
      <c r="O134" s="68"/>
      <c r="P134" s="193">
        <f>O134*H134</f>
        <v>0</v>
      </c>
      <c r="Q134" s="193">
        <v>0</v>
      </c>
      <c r="R134" s="193">
        <f>Q134*H134</f>
        <v>0</v>
      </c>
      <c r="S134" s="193">
        <v>0</v>
      </c>
      <c r="T134" s="194">
        <f>S134*H134</f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95" t="s">
        <v>118</v>
      </c>
      <c r="AT134" s="195" t="s">
        <v>114</v>
      </c>
      <c r="AU134" s="195" t="s">
        <v>84</v>
      </c>
      <c r="AY134" s="14" t="s">
        <v>111</v>
      </c>
      <c r="BE134" s="196">
        <f>IF(N134="základní",J134,0)</f>
        <v>0</v>
      </c>
      <c r="BF134" s="196">
        <f>IF(N134="snížená",J134,0)</f>
        <v>0</v>
      </c>
      <c r="BG134" s="196">
        <f>IF(N134="zákl. přenesená",J134,0)</f>
        <v>0</v>
      </c>
      <c r="BH134" s="196">
        <f>IF(N134="sníž. přenesená",J134,0)</f>
        <v>0</v>
      </c>
      <c r="BI134" s="196">
        <f>IF(N134="nulová",J134,0)</f>
        <v>0</v>
      </c>
      <c r="BJ134" s="14" t="s">
        <v>79</v>
      </c>
      <c r="BK134" s="196">
        <f>ROUND(I134*H134,2)</f>
        <v>0</v>
      </c>
      <c r="BL134" s="14" t="s">
        <v>118</v>
      </c>
      <c r="BM134" s="195" t="s">
        <v>118</v>
      </c>
    </row>
    <row r="135" spans="1:65" s="12" customFormat="1" ht="22.9" customHeight="1">
      <c r="B135" s="167"/>
      <c r="C135" s="168"/>
      <c r="D135" s="169" t="s">
        <v>73</v>
      </c>
      <c r="E135" s="181" t="s">
        <v>118</v>
      </c>
      <c r="F135" s="181" t="s">
        <v>303</v>
      </c>
      <c r="G135" s="168"/>
      <c r="H135" s="168"/>
      <c r="I135" s="171"/>
      <c r="J135" s="182">
        <f>BK135</f>
        <v>0</v>
      </c>
      <c r="K135" s="168"/>
      <c r="L135" s="173"/>
      <c r="M135" s="174"/>
      <c r="N135" s="175"/>
      <c r="O135" s="175"/>
      <c r="P135" s="176">
        <f>SUM(P136:P137)</f>
        <v>0</v>
      </c>
      <c r="Q135" s="175"/>
      <c r="R135" s="176">
        <f>SUM(R136:R137)</f>
        <v>0</v>
      </c>
      <c r="S135" s="175"/>
      <c r="T135" s="177">
        <f>SUM(T136:T137)</f>
        <v>0</v>
      </c>
      <c r="AR135" s="178" t="s">
        <v>79</v>
      </c>
      <c r="AT135" s="179" t="s">
        <v>73</v>
      </c>
      <c r="AU135" s="179" t="s">
        <v>79</v>
      </c>
      <c r="AY135" s="178" t="s">
        <v>111</v>
      </c>
      <c r="BK135" s="180">
        <f>SUM(BK136:BK137)</f>
        <v>0</v>
      </c>
    </row>
    <row r="136" spans="1:65" s="2" customFormat="1" ht="37.9" customHeight="1">
      <c r="A136" s="31"/>
      <c r="B136" s="32"/>
      <c r="C136" s="183" t="s">
        <v>112</v>
      </c>
      <c r="D136" s="183" t="s">
        <v>114</v>
      </c>
      <c r="E136" s="184" t="s">
        <v>304</v>
      </c>
      <c r="F136" s="185" t="s">
        <v>305</v>
      </c>
      <c r="G136" s="186" t="s">
        <v>306</v>
      </c>
      <c r="H136" s="187">
        <v>0.38500000000000001</v>
      </c>
      <c r="I136" s="188"/>
      <c r="J136" s="189">
        <f>ROUND(I136*H136,2)</f>
        <v>0</v>
      </c>
      <c r="K136" s="190"/>
      <c r="L136" s="36"/>
      <c r="M136" s="191" t="s">
        <v>1</v>
      </c>
      <c r="N136" s="192" t="s">
        <v>39</v>
      </c>
      <c r="O136" s="68"/>
      <c r="P136" s="193">
        <f>O136*H136</f>
        <v>0</v>
      </c>
      <c r="Q136" s="193">
        <v>0</v>
      </c>
      <c r="R136" s="193">
        <f>Q136*H136</f>
        <v>0</v>
      </c>
      <c r="S136" s="193">
        <v>0</v>
      </c>
      <c r="T136" s="194">
        <f>S136*H136</f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95" t="s">
        <v>118</v>
      </c>
      <c r="AT136" s="195" t="s">
        <v>114</v>
      </c>
      <c r="AU136" s="195" t="s">
        <v>84</v>
      </c>
      <c r="AY136" s="14" t="s">
        <v>111</v>
      </c>
      <c r="BE136" s="196">
        <f>IF(N136="základní",J136,0)</f>
        <v>0</v>
      </c>
      <c r="BF136" s="196">
        <f>IF(N136="snížená",J136,0)</f>
        <v>0</v>
      </c>
      <c r="BG136" s="196">
        <f>IF(N136="zákl. přenesená",J136,0)</f>
        <v>0</v>
      </c>
      <c r="BH136" s="196">
        <f>IF(N136="sníž. přenesená",J136,0)</f>
        <v>0</v>
      </c>
      <c r="BI136" s="196">
        <f>IF(N136="nulová",J136,0)</f>
        <v>0</v>
      </c>
      <c r="BJ136" s="14" t="s">
        <v>79</v>
      </c>
      <c r="BK136" s="196">
        <f>ROUND(I136*H136,2)</f>
        <v>0</v>
      </c>
      <c r="BL136" s="14" t="s">
        <v>118</v>
      </c>
      <c r="BM136" s="195" t="s">
        <v>143</v>
      </c>
    </row>
    <row r="137" spans="1:65" s="2" customFormat="1" ht="16.5" customHeight="1">
      <c r="A137" s="31"/>
      <c r="B137" s="32"/>
      <c r="C137" s="202" t="s">
        <v>118</v>
      </c>
      <c r="D137" s="202" t="s">
        <v>139</v>
      </c>
      <c r="E137" s="203" t="s">
        <v>307</v>
      </c>
      <c r="F137" s="204" t="s">
        <v>308</v>
      </c>
      <c r="G137" s="205" t="s">
        <v>306</v>
      </c>
      <c r="H137" s="206">
        <v>0.38500000000000001</v>
      </c>
      <c r="I137" s="207"/>
      <c r="J137" s="208">
        <f>ROUND(I137*H137,2)</f>
        <v>0</v>
      </c>
      <c r="K137" s="209"/>
      <c r="L137" s="210"/>
      <c r="M137" s="211" t="s">
        <v>1</v>
      </c>
      <c r="N137" s="212" t="s">
        <v>39</v>
      </c>
      <c r="O137" s="68"/>
      <c r="P137" s="193">
        <f>O137*H137</f>
        <v>0</v>
      </c>
      <c r="Q137" s="193">
        <v>0</v>
      </c>
      <c r="R137" s="193">
        <f>Q137*H137</f>
        <v>0</v>
      </c>
      <c r="S137" s="193">
        <v>0</v>
      </c>
      <c r="T137" s="194">
        <f>S137*H137</f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95" t="s">
        <v>141</v>
      </c>
      <c r="AT137" s="195" t="s">
        <v>139</v>
      </c>
      <c r="AU137" s="195" t="s">
        <v>84</v>
      </c>
      <c r="AY137" s="14" t="s">
        <v>111</v>
      </c>
      <c r="BE137" s="196">
        <f>IF(N137="základní",J137,0)</f>
        <v>0</v>
      </c>
      <c r="BF137" s="196">
        <f>IF(N137="snížená",J137,0)</f>
        <v>0</v>
      </c>
      <c r="BG137" s="196">
        <f>IF(N137="zákl. přenesená",J137,0)</f>
        <v>0</v>
      </c>
      <c r="BH137" s="196">
        <f>IF(N137="sníž. přenesená",J137,0)</f>
        <v>0</v>
      </c>
      <c r="BI137" s="196">
        <f>IF(N137="nulová",J137,0)</f>
        <v>0</v>
      </c>
      <c r="BJ137" s="14" t="s">
        <v>79</v>
      </c>
      <c r="BK137" s="196">
        <f>ROUND(I137*H137,2)</f>
        <v>0</v>
      </c>
      <c r="BL137" s="14" t="s">
        <v>118</v>
      </c>
      <c r="BM137" s="195" t="s">
        <v>141</v>
      </c>
    </row>
    <row r="138" spans="1:65" s="12" customFormat="1" ht="22.9" customHeight="1">
      <c r="B138" s="167"/>
      <c r="C138" s="168"/>
      <c r="D138" s="169" t="s">
        <v>73</v>
      </c>
      <c r="E138" s="181" t="s">
        <v>143</v>
      </c>
      <c r="F138" s="181" t="s">
        <v>309</v>
      </c>
      <c r="G138" s="168"/>
      <c r="H138" s="168"/>
      <c r="I138" s="171"/>
      <c r="J138" s="182">
        <f>BK138</f>
        <v>0</v>
      </c>
      <c r="K138" s="168"/>
      <c r="L138" s="173"/>
      <c r="M138" s="174"/>
      <c r="N138" s="175"/>
      <c r="O138" s="175"/>
      <c r="P138" s="176">
        <f>SUM(P139:P149)</f>
        <v>0</v>
      </c>
      <c r="Q138" s="175"/>
      <c r="R138" s="176">
        <f>SUM(R139:R149)</f>
        <v>0</v>
      </c>
      <c r="S138" s="175"/>
      <c r="T138" s="177">
        <f>SUM(T139:T149)</f>
        <v>0</v>
      </c>
      <c r="AR138" s="178" t="s">
        <v>79</v>
      </c>
      <c r="AT138" s="179" t="s">
        <v>73</v>
      </c>
      <c r="AU138" s="179" t="s">
        <v>79</v>
      </c>
      <c r="AY138" s="178" t="s">
        <v>111</v>
      </c>
      <c r="BK138" s="180">
        <f>SUM(BK139:BK149)</f>
        <v>0</v>
      </c>
    </row>
    <row r="139" spans="1:65" s="2" customFormat="1" ht="33" customHeight="1">
      <c r="A139" s="31"/>
      <c r="B139" s="32"/>
      <c r="C139" s="183" t="s">
        <v>146</v>
      </c>
      <c r="D139" s="183" t="s">
        <v>114</v>
      </c>
      <c r="E139" s="184" t="s">
        <v>310</v>
      </c>
      <c r="F139" s="185" t="s">
        <v>311</v>
      </c>
      <c r="G139" s="186" t="s">
        <v>117</v>
      </c>
      <c r="H139" s="187">
        <v>87</v>
      </c>
      <c r="I139" s="188"/>
      <c r="J139" s="189">
        <f t="shared" ref="J139:J149" si="0">ROUND(I139*H139,2)</f>
        <v>0</v>
      </c>
      <c r="K139" s="190"/>
      <c r="L139" s="36"/>
      <c r="M139" s="191" t="s">
        <v>1</v>
      </c>
      <c r="N139" s="192" t="s">
        <v>39</v>
      </c>
      <c r="O139" s="68"/>
      <c r="P139" s="193">
        <f t="shared" ref="P139:P149" si="1">O139*H139</f>
        <v>0</v>
      </c>
      <c r="Q139" s="193">
        <v>0</v>
      </c>
      <c r="R139" s="193">
        <f t="shared" ref="R139:R149" si="2">Q139*H139</f>
        <v>0</v>
      </c>
      <c r="S139" s="193">
        <v>0</v>
      </c>
      <c r="T139" s="194">
        <f t="shared" ref="T139:T149" si="3">S139*H139</f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95" t="s">
        <v>118</v>
      </c>
      <c r="AT139" s="195" t="s">
        <v>114</v>
      </c>
      <c r="AU139" s="195" t="s">
        <v>84</v>
      </c>
      <c r="AY139" s="14" t="s">
        <v>111</v>
      </c>
      <c r="BE139" s="196">
        <f t="shared" ref="BE139:BE149" si="4">IF(N139="základní",J139,0)</f>
        <v>0</v>
      </c>
      <c r="BF139" s="196">
        <f t="shared" ref="BF139:BF149" si="5">IF(N139="snížená",J139,0)</f>
        <v>0</v>
      </c>
      <c r="BG139" s="196">
        <f t="shared" ref="BG139:BG149" si="6">IF(N139="zákl. přenesená",J139,0)</f>
        <v>0</v>
      </c>
      <c r="BH139" s="196">
        <f t="shared" ref="BH139:BH149" si="7">IF(N139="sníž. přenesená",J139,0)</f>
        <v>0</v>
      </c>
      <c r="BI139" s="196">
        <f t="shared" ref="BI139:BI149" si="8">IF(N139="nulová",J139,0)</f>
        <v>0</v>
      </c>
      <c r="BJ139" s="14" t="s">
        <v>79</v>
      </c>
      <c r="BK139" s="196">
        <f t="shared" ref="BK139:BK149" si="9">ROUND(I139*H139,2)</f>
        <v>0</v>
      </c>
      <c r="BL139" s="14" t="s">
        <v>118</v>
      </c>
      <c r="BM139" s="195" t="s">
        <v>147</v>
      </c>
    </row>
    <row r="140" spans="1:65" s="2" customFormat="1" ht="33" customHeight="1">
      <c r="A140" s="31"/>
      <c r="B140" s="32"/>
      <c r="C140" s="183" t="s">
        <v>143</v>
      </c>
      <c r="D140" s="183" t="s">
        <v>114</v>
      </c>
      <c r="E140" s="184" t="s">
        <v>312</v>
      </c>
      <c r="F140" s="185" t="s">
        <v>313</v>
      </c>
      <c r="G140" s="186" t="s">
        <v>117</v>
      </c>
      <c r="H140" s="187">
        <v>87</v>
      </c>
      <c r="I140" s="188"/>
      <c r="J140" s="189">
        <f t="shared" si="0"/>
        <v>0</v>
      </c>
      <c r="K140" s="190"/>
      <c r="L140" s="36"/>
      <c r="M140" s="191" t="s">
        <v>1</v>
      </c>
      <c r="N140" s="192" t="s">
        <v>39</v>
      </c>
      <c r="O140" s="68"/>
      <c r="P140" s="193">
        <f t="shared" si="1"/>
        <v>0</v>
      </c>
      <c r="Q140" s="193">
        <v>0</v>
      </c>
      <c r="R140" s="193">
        <f t="shared" si="2"/>
        <v>0</v>
      </c>
      <c r="S140" s="193">
        <v>0</v>
      </c>
      <c r="T140" s="194">
        <f t="shared" si="3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95" t="s">
        <v>118</v>
      </c>
      <c r="AT140" s="195" t="s">
        <v>114</v>
      </c>
      <c r="AU140" s="195" t="s">
        <v>84</v>
      </c>
      <c r="AY140" s="14" t="s">
        <v>111</v>
      </c>
      <c r="BE140" s="196">
        <f t="shared" si="4"/>
        <v>0</v>
      </c>
      <c r="BF140" s="196">
        <f t="shared" si="5"/>
        <v>0</v>
      </c>
      <c r="BG140" s="196">
        <f t="shared" si="6"/>
        <v>0</v>
      </c>
      <c r="BH140" s="196">
        <f t="shared" si="7"/>
        <v>0</v>
      </c>
      <c r="BI140" s="196">
        <f t="shared" si="8"/>
        <v>0</v>
      </c>
      <c r="BJ140" s="14" t="s">
        <v>79</v>
      </c>
      <c r="BK140" s="196">
        <f t="shared" si="9"/>
        <v>0</v>
      </c>
      <c r="BL140" s="14" t="s">
        <v>118</v>
      </c>
      <c r="BM140" s="195" t="s">
        <v>8</v>
      </c>
    </row>
    <row r="141" spans="1:65" s="2" customFormat="1" ht="24.2" customHeight="1">
      <c r="A141" s="31"/>
      <c r="B141" s="32"/>
      <c r="C141" s="183" t="s">
        <v>148</v>
      </c>
      <c r="D141" s="183" t="s">
        <v>114</v>
      </c>
      <c r="E141" s="184" t="s">
        <v>314</v>
      </c>
      <c r="F141" s="185" t="s">
        <v>315</v>
      </c>
      <c r="G141" s="186" t="s">
        <v>117</v>
      </c>
      <c r="H141" s="187">
        <v>87</v>
      </c>
      <c r="I141" s="188"/>
      <c r="J141" s="189">
        <f t="shared" si="0"/>
        <v>0</v>
      </c>
      <c r="K141" s="190"/>
      <c r="L141" s="36"/>
      <c r="M141" s="191" t="s">
        <v>1</v>
      </c>
      <c r="N141" s="192" t="s">
        <v>39</v>
      </c>
      <c r="O141" s="68"/>
      <c r="P141" s="193">
        <f t="shared" si="1"/>
        <v>0</v>
      </c>
      <c r="Q141" s="193">
        <v>0</v>
      </c>
      <c r="R141" s="193">
        <f t="shared" si="2"/>
        <v>0</v>
      </c>
      <c r="S141" s="193">
        <v>0</v>
      </c>
      <c r="T141" s="194">
        <f t="shared" si="3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95" t="s">
        <v>118</v>
      </c>
      <c r="AT141" s="195" t="s">
        <v>114</v>
      </c>
      <c r="AU141" s="195" t="s">
        <v>84</v>
      </c>
      <c r="AY141" s="14" t="s">
        <v>111</v>
      </c>
      <c r="BE141" s="196">
        <f t="shared" si="4"/>
        <v>0</v>
      </c>
      <c r="BF141" s="196">
        <f t="shared" si="5"/>
        <v>0</v>
      </c>
      <c r="BG141" s="196">
        <f t="shared" si="6"/>
        <v>0</v>
      </c>
      <c r="BH141" s="196">
        <f t="shared" si="7"/>
        <v>0</v>
      </c>
      <c r="BI141" s="196">
        <f t="shared" si="8"/>
        <v>0</v>
      </c>
      <c r="BJ141" s="14" t="s">
        <v>79</v>
      </c>
      <c r="BK141" s="196">
        <f t="shared" si="9"/>
        <v>0</v>
      </c>
      <c r="BL141" s="14" t="s">
        <v>118</v>
      </c>
      <c r="BM141" s="195" t="s">
        <v>150</v>
      </c>
    </row>
    <row r="142" spans="1:65" s="2" customFormat="1" ht="37.9" customHeight="1">
      <c r="A142" s="31"/>
      <c r="B142" s="32"/>
      <c r="C142" s="183" t="s">
        <v>141</v>
      </c>
      <c r="D142" s="183" t="s">
        <v>114</v>
      </c>
      <c r="E142" s="184" t="s">
        <v>316</v>
      </c>
      <c r="F142" s="185" t="s">
        <v>317</v>
      </c>
      <c r="G142" s="186" t="s">
        <v>117</v>
      </c>
      <c r="H142" s="187">
        <v>12.5</v>
      </c>
      <c r="I142" s="188"/>
      <c r="J142" s="189">
        <f t="shared" si="0"/>
        <v>0</v>
      </c>
      <c r="K142" s="190"/>
      <c r="L142" s="36"/>
      <c r="M142" s="191" t="s">
        <v>1</v>
      </c>
      <c r="N142" s="192" t="s">
        <v>39</v>
      </c>
      <c r="O142" s="68"/>
      <c r="P142" s="193">
        <f t="shared" si="1"/>
        <v>0</v>
      </c>
      <c r="Q142" s="193">
        <v>0</v>
      </c>
      <c r="R142" s="193">
        <f t="shared" si="2"/>
        <v>0</v>
      </c>
      <c r="S142" s="193">
        <v>0</v>
      </c>
      <c r="T142" s="194">
        <f t="shared" si="3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95" t="s">
        <v>118</v>
      </c>
      <c r="AT142" s="195" t="s">
        <v>114</v>
      </c>
      <c r="AU142" s="195" t="s">
        <v>84</v>
      </c>
      <c r="AY142" s="14" t="s">
        <v>111</v>
      </c>
      <c r="BE142" s="196">
        <f t="shared" si="4"/>
        <v>0</v>
      </c>
      <c r="BF142" s="196">
        <f t="shared" si="5"/>
        <v>0</v>
      </c>
      <c r="BG142" s="196">
        <f t="shared" si="6"/>
        <v>0</v>
      </c>
      <c r="BH142" s="196">
        <f t="shared" si="7"/>
        <v>0</v>
      </c>
      <c r="BI142" s="196">
        <f t="shared" si="8"/>
        <v>0</v>
      </c>
      <c r="BJ142" s="14" t="s">
        <v>79</v>
      </c>
      <c r="BK142" s="196">
        <f t="shared" si="9"/>
        <v>0</v>
      </c>
      <c r="BL142" s="14" t="s">
        <v>118</v>
      </c>
      <c r="BM142" s="195" t="s">
        <v>154</v>
      </c>
    </row>
    <row r="143" spans="1:65" s="2" customFormat="1" ht="24.2" customHeight="1">
      <c r="A143" s="31"/>
      <c r="B143" s="32"/>
      <c r="C143" s="183" t="s">
        <v>155</v>
      </c>
      <c r="D143" s="183" t="s">
        <v>114</v>
      </c>
      <c r="E143" s="184" t="s">
        <v>318</v>
      </c>
      <c r="F143" s="185" t="s">
        <v>319</v>
      </c>
      <c r="G143" s="186" t="s">
        <v>117</v>
      </c>
      <c r="H143" s="187">
        <v>4.8</v>
      </c>
      <c r="I143" s="188"/>
      <c r="J143" s="189">
        <f t="shared" si="0"/>
        <v>0</v>
      </c>
      <c r="K143" s="190"/>
      <c r="L143" s="36"/>
      <c r="M143" s="191" t="s">
        <v>1</v>
      </c>
      <c r="N143" s="192" t="s">
        <v>39</v>
      </c>
      <c r="O143" s="68"/>
      <c r="P143" s="193">
        <f t="shared" si="1"/>
        <v>0</v>
      </c>
      <c r="Q143" s="193">
        <v>0</v>
      </c>
      <c r="R143" s="193">
        <f t="shared" si="2"/>
        <v>0</v>
      </c>
      <c r="S143" s="193">
        <v>0</v>
      </c>
      <c r="T143" s="194">
        <f t="shared" si="3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95" t="s">
        <v>118</v>
      </c>
      <c r="AT143" s="195" t="s">
        <v>114</v>
      </c>
      <c r="AU143" s="195" t="s">
        <v>84</v>
      </c>
      <c r="AY143" s="14" t="s">
        <v>111</v>
      </c>
      <c r="BE143" s="196">
        <f t="shared" si="4"/>
        <v>0</v>
      </c>
      <c r="BF143" s="196">
        <f t="shared" si="5"/>
        <v>0</v>
      </c>
      <c r="BG143" s="196">
        <f t="shared" si="6"/>
        <v>0</v>
      </c>
      <c r="BH143" s="196">
        <f t="shared" si="7"/>
        <v>0</v>
      </c>
      <c r="BI143" s="196">
        <f t="shared" si="8"/>
        <v>0</v>
      </c>
      <c r="BJ143" s="14" t="s">
        <v>79</v>
      </c>
      <c r="BK143" s="196">
        <f t="shared" si="9"/>
        <v>0</v>
      </c>
      <c r="BL143" s="14" t="s">
        <v>118</v>
      </c>
      <c r="BM143" s="195" t="s">
        <v>157</v>
      </c>
    </row>
    <row r="144" spans="1:65" s="2" customFormat="1" ht="33" customHeight="1">
      <c r="A144" s="31"/>
      <c r="B144" s="32"/>
      <c r="C144" s="183" t="s">
        <v>147</v>
      </c>
      <c r="D144" s="183" t="s">
        <v>114</v>
      </c>
      <c r="E144" s="184" t="s">
        <v>320</v>
      </c>
      <c r="F144" s="185" t="s">
        <v>321</v>
      </c>
      <c r="G144" s="186" t="s">
        <v>117</v>
      </c>
      <c r="H144" s="187">
        <v>72</v>
      </c>
      <c r="I144" s="188"/>
      <c r="J144" s="189">
        <f t="shared" si="0"/>
        <v>0</v>
      </c>
      <c r="K144" s="190"/>
      <c r="L144" s="36"/>
      <c r="M144" s="191" t="s">
        <v>1</v>
      </c>
      <c r="N144" s="192" t="s">
        <v>39</v>
      </c>
      <c r="O144" s="68"/>
      <c r="P144" s="193">
        <f t="shared" si="1"/>
        <v>0</v>
      </c>
      <c r="Q144" s="193">
        <v>0</v>
      </c>
      <c r="R144" s="193">
        <f t="shared" si="2"/>
        <v>0</v>
      </c>
      <c r="S144" s="193">
        <v>0</v>
      </c>
      <c r="T144" s="194">
        <f t="shared" si="3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95" t="s">
        <v>118</v>
      </c>
      <c r="AT144" s="195" t="s">
        <v>114</v>
      </c>
      <c r="AU144" s="195" t="s">
        <v>84</v>
      </c>
      <c r="AY144" s="14" t="s">
        <v>111</v>
      </c>
      <c r="BE144" s="196">
        <f t="shared" si="4"/>
        <v>0</v>
      </c>
      <c r="BF144" s="196">
        <f t="shared" si="5"/>
        <v>0</v>
      </c>
      <c r="BG144" s="196">
        <f t="shared" si="6"/>
        <v>0</v>
      </c>
      <c r="BH144" s="196">
        <f t="shared" si="7"/>
        <v>0</v>
      </c>
      <c r="BI144" s="196">
        <f t="shared" si="8"/>
        <v>0</v>
      </c>
      <c r="BJ144" s="14" t="s">
        <v>79</v>
      </c>
      <c r="BK144" s="196">
        <f t="shared" si="9"/>
        <v>0</v>
      </c>
      <c r="BL144" s="14" t="s">
        <v>118</v>
      </c>
      <c r="BM144" s="195" t="s">
        <v>159</v>
      </c>
    </row>
    <row r="145" spans="1:65" s="2" customFormat="1" ht="21.75" customHeight="1">
      <c r="A145" s="31"/>
      <c r="B145" s="32"/>
      <c r="C145" s="183" t="s">
        <v>160</v>
      </c>
      <c r="D145" s="183" t="s">
        <v>114</v>
      </c>
      <c r="E145" s="184" t="s">
        <v>322</v>
      </c>
      <c r="F145" s="185" t="s">
        <v>323</v>
      </c>
      <c r="G145" s="186" t="s">
        <v>117</v>
      </c>
      <c r="H145" s="187">
        <v>72</v>
      </c>
      <c r="I145" s="188"/>
      <c r="J145" s="189">
        <f t="shared" si="0"/>
        <v>0</v>
      </c>
      <c r="K145" s="190"/>
      <c r="L145" s="36"/>
      <c r="M145" s="191" t="s">
        <v>1</v>
      </c>
      <c r="N145" s="192" t="s">
        <v>39</v>
      </c>
      <c r="O145" s="68"/>
      <c r="P145" s="193">
        <f t="shared" si="1"/>
        <v>0</v>
      </c>
      <c r="Q145" s="193">
        <v>0</v>
      </c>
      <c r="R145" s="193">
        <f t="shared" si="2"/>
        <v>0</v>
      </c>
      <c r="S145" s="193">
        <v>0</v>
      </c>
      <c r="T145" s="194">
        <f t="shared" si="3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95" t="s">
        <v>118</v>
      </c>
      <c r="AT145" s="195" t="s">
        <v>114</v>
      </c>
      <c r="AU145" s="195" t="s">
        <v>84</v>
      </c>
      <c r="AY145" s="14" t="s">
        <v>111</v>
      </c>
      <c r="BE145" s="196">
        <f t="shared" si="4"/>
        <v>0</v>
      </c>
      <c r="BF145" s="196">
        <f t="shared" si="5"/>
        <v>0</v>
      </c>
      <c r="BG145" s="196">
        <f t="shared" si="6"/>
        <v>0</v>
      </c>
      <c r="BH145" s="196">
        <f t="shared" si="7"/>
        <v>0</v>
      </c>
      <c r="BI145" s="196">
        <f t="shared" si="8"/>
        <v>0</v>
      </c>
      <c r="BJ145" s="14" t="s">
        <v>79</v>
      </c>
      <c r="BK145" s="196">
        <f t="shared" si="9"/>
        <v>0</v>
      </c>
      <c r="BL145" s="14" t="s">
        <v>118</v>
      </c>
      <c r="BM145" s="195" t="s">
        <v>162</v>
      </c>
    </row>
    <row r="146" spans="1:65" s="2" customFormat="1" ht="16.5" customHeight="1">
      <c r="A146" s="31"/>
      <c r="B146" s="32"/>
      <c r="C146" s="183" t="s">
        <v>8</v>
      </c>
      <c r="D146" s="183" t="s">
        <v>114</v>
      </c>
      <c r="E146" s="184" t="s">
        <v>324</v>
      </c>
      <c r="F146" s="185" t="s">
        <v>325</v>
      </c>
      <c r="G146" s="186" t="s">
        <v>117</v>
      </c>
      <c r="H146" s="187">
        <v>42</v>
      </c>
      <c r="I146" s="188"/>
      <c r="J146" s="189">
        <f t="shared" si="0"/>
        <v>0</v>
      </c>
      <c r="K146" s="190"/>
      <c r="L146" s="36"/>
      <c r="M146" s="191" t="s">
        <v>1</v>
      </c>
      <c r="N146" s="192" t="s">
        <v>39</v>
      </c>
      <c r="O146" s="68"/>
      <c r="P146" s="193">
        <f t="shared" si="1"/>
        <v>0</v>
      </c>
      <c r="Q146" s="193">
        <v>0</v>
      </c>
      <c r="R146" s="193">
        <f t="shared" si="2"/>
        <v>0</v>
      </c>
      <c r="S146" s="193">
        <v>0</v>
      </c>
      <c r="T146" s="194">
        <f t="shared" si="3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95" t="s">
        <v>118</v>
      </c>
      <c r="AT146" s="195" t="s">
        <v>114</v>
      </c>
      <c r="AU146" s="195" t="s">
        <v>84</v>
      </c>
      <c r="AY146" s="14" t="s">
        <v>111</v>
      </c>
      <c r="BE146" s="196">
        <f t="shared" si="4"/>
        <v>0</v>
      </c>
      <c r="BF146" s="196">
        <f t="shared" si="5"/>
        <v>0</v>
      </c>
      <c r="BG146" s="196">
        <f t="shared" si="6"/>
        <v>0</v>
      </c>
      <c r="BH146" s="196">
        <f t="shared" si="7"/>
        <v>0</v>
      </c>
      <c r="BI146" s="196">
        <f t="shared" si="8"/>
        <v>0</v>
      </c>
      <c r="BJ146" s="14" t="s">
        <v>79</v>
      </c>
      <c r="BK146" s="196">
        <f t="shared" si="9"/>
        <v>0</v>
      </c>
      <c r="BL146" s="14" t="s">
        <v>118</v>
      </c>
      <c r="BM146" s="195" t="s">
        <v>164</v>
      </c>
    </row>
    <row r="147" spans="1:65" s="2" customFormat="1" ht="55.5" customHeight="1">
      <c r="A147" s="31"/>
      <c r="B147" s="32"/>
      <c r="C147" s="183" t="s">
        <v>167</v>
      </c>
      <c r="D147" s="183" t="s">
        <v>114</v>
      </c>
      <c r="E147" s="184" t="s">
        <v>326</v>
      </c>
      <c r="F147" s="185" t="s">
        <v>327</v>
      </c>
      <c r="G147" s="186" t="s">
        <v>117</v>
      </c>
      <c r="H147" s="187">
        <v>2.5</v>
      </c>
      <c r="I147" s="188"/>
      <c r="J147" s="189">
        <f t="shared" si="0"/>
        <v>0</v>
      </c>
      <c r="K147" s="190"/>
      <c r="L147" s="36"/>
      <c r="M147" s="191" t="s">
        <v>1</v>
      </c>
      <c r="N147" s="192" t="s">
        <v>39</v>
      </c>
      <c r="O147" s="68"/>
      <c r="P147" s="193">
        <f t="shared" si="1"/>
        <v>0</v>
      </c>
      <c r="Q147" s="193">
        <v>0</v>
      </c>
      <c r="R147" s="193">
        <f t="shared" si="2"/>
        <v>0</v>
      </c>
      <c r="S147" s="193">
        <v>0</v>
      </c>
      <c r="T147" s="194">
        <f t="shared" si="3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95" t="s">
        <v>118</v>
      </c>
      <c r="AT147" s="195" t="s">
        <v>114</v>
      </c>
      <c r="AU147" s="195" t="s">
        <v>84</v>
      </c>
      <c r="AY147" s="14" t="s">
        <v>111</v>
      </c>
      <c r="BE147" s="196">
        <f t="shared" si="4"/>
        <v>0</v>
      </c>
      <c r="BF147" s="196">
        <f t="shared" si="5"/>
        <v>0</v>
      </c>
      <c r="BG147" s="196">
        <f t="shared" si="6"/>
        <v>0</v>
      </c>
      <c r="BH147" s="196">
        <f t="shared" si="7"/>
        <v>0</v>
      </c>
      <c r="BI147" s="196">
        <f t="shared" si="8"/>
        <v>0</v>
      </c>
      <c r="BJ147" s="14" t="s">
        <v>79</v>
      </c>
      <c r="BK147" s="196">
        <f t="shared" si="9"/>
        <v>0</v>
      </c>
      <c r="BL147" s="14" t="s">
        <v>118</v>
      </c>
      <c r="BM147" s="195" t="s">
        <v>169</v>
      </c>
    </row>
    <row r="148" spans="1:65" s="2" customFormat="1" ht="37.9" customHeight="1">
      <c r="A148" s="31"/>
      <c r="B148" s="32"/>
      <c r="C148" s="183" t="s">
        <v>150</v>
      </c>
      <c r="D148" s="183" t="s">
        <v>114</v>
      </c>
      <c r="E148" s="184" t="s">
        <v>328</v>
      </c>
      <c r="F148" s="185" t="s">
        <v>329</v>
      </c>
      <c r="G148" s="186" t="s">
        <v>330</v>
      </c>
      <c r="H148" s="187">
        <v>1</v>
      </c>
      <c r="I148" s="188"/>
      <c r="J148" s="189">
        <f t="shared" si="0"/>
        <v>0</v>
      </c>
      <c r="K148" s="190"/>
      <c r="L148" s="36"/>
      <c r="M148" s="191" t="s">
        <v>1</v>
      </c>
      <c r="N148" s="192" t="s">
        <v>39</v>
      </c>
      <c r="O148" s="68"/>
      <c r="P148" s="193">
        <f t="shared" si="1"/>
        <v>0</v>
      </c>
      <c r="Q148" s="193">
        <v>0</v>
      </c>
      <c r="R148" s="193">
        <f t="shared" si="2"/>
        <v>0</v>
      </c>
      <c r="S148" s="193">
        <v>0</v>
      </c>
      <c r="T148" s="194">
        <f t="shared" si="3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95" t="s">
        <v>118</v>
      </c>
      <c r="AT148" s="195" t="s">
        <v>114</v>
      </c>
      <c r="AU148" s="195" t="s">
        <v>84</v>
      </c>
      <c r="AY148" s="14" t="s">
        <v>111</v>
      </c>
      <c r="BE148" s="196">
        <f t="shared" si="4"/>
        <v>0</v>
      </c>
      <c r="BF148" s="196">
        <f t="shared" si="5"/>
        <v>0</v>
      </c>
      <c r="BG148" s="196">
        <f t="shared" si="6"/>
        <v>0</v>
      </c>
      <c r="BH148" s="196">
        <f t="shared" si="7"/>
        <v>0</v>
      </c>
      <c r="BI148" s="196">
        <f t="shared" si="8"/>
        <v>0</v>
      </c>
      <c r="BJ148" s="14" t="s">
        <v>79</v>
      </c>
      <c r="BK148" s="196">
        <f t="shared" si="9"/>
        <v>0</v>
      </c>
      <c r="BL148" s="14" t="s">
        <v>118</v>
      </c>
      <c r="BM148" s="195" t="s">
        <v>171</v>
      </c>
    </row>
    <row r="149" spans="1:65" s="2" customFormat="1" ht="24.2" customHeight="1">
      <c r="A149" s="31"/>
      <c r="B149" s="32"/>
      <c r="C149" s="202" t="s">
        <v>172</v>
      </c>
      <c r="D149" s="202" t="s">
        <v>139</v>
      </c>
      <c r="E149" s="203" t="s">
        <v>331</v>
      </c>
      <c r="F149" s="204" t="s">
        <v>332</v>
      </c>
      <c r="G149" s="205" t="s">
        <v>330</v>
      </c>
      <c r="H149" s="206">
        <v>1</v>
      </c>
      <c r="I149" s="207"/>
      <c r="J149" s="208">
        <f t="shared" si="0"/>
        <v>0</v>
      </c>
      <c r="K149" s="209"/>
      <c r="L149" s="210"/>
      <c r="M149" s="211" t="s">
        <v>1</v>
      </c>
      <c r="N149" s="212" t="s">
        <v>39</v>
      </c>
      <c r="O149" s="68"/>
      <c r="P149" s="193">
        <f t="shared" si="1"/>
        <v>0</v>
      </c>
      <c r="Q149" s="193">
        <v>0</v>
      </c>
      <c r="R149" s="193">
        <f t="shared" si="2"/>
        <v>0</v>
      </c>
      <c r="S149" s="193">
        <v>0</v>
      </c>
      <c r="T149" s="194">
        <f t="shared" si="3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95" t="s">
        <v>141</v>
      </c>
      <c r="AT149" s="195" t="s">
        <v>139</v>
      </c>
      <c r="AU149" s="195" t="s">
        <v>84</v>
      </c>
      <c r="AY149" s="14" t="s">
        <v>111</v>
      </c>
      <c r="BE149" s="196">
        <f t="shared" si="4"/>
        <v>0</v>
      </c>
      <c r="BF149" s="196">
        <f t="shared" si="5"/>
        <v>0</v>
      </c>
      <c r="BG149" s="196">
        <f t="shared" si="6"/>
        <v>0</v>
      </c>
      <c r="BH149" s="196">
        <f t="shared" si="7"/>
        <v>0</v>
      </c>
      <c r="BI149" s="196">
        <f t="shared" si="8"/>
        <v>0</v>
      </c>
      <c r="BJ149" s="14" t="s">
        <v>79</v>
      </c>
      <c r="BK149" s="196">
        <f t="shared" si="9"/>
        <v>0</v>
      </c>
      <c r="BL149" s="14" t="s">
        <v>118</v>
      </c>
      <c r="BM149" s="195" t="s">
        <v>174</v>
      </c>
    </row>
    <row r="150" spans="1:65" s="12" customFormat="1" ht="22.9" customHeight="1">
      <c r="B150" s="167"/>
      <c r="C150" s="168"/>
      <c r="D150" s="169" t="s">
        <v>73</v>
      </c>
      <c r="E150" s="181" t="s">
        <v>155</v>
      </c>
      <c r="F150" s="181" t="s">
        <v>333</v>
      </c>
      <c r="G150" s="168"/>
      <c r="H150" s="168"/>
      <c r="I150" s="171"/>
      <c r="J150" s="182">
        <f>BK150</f>
        <v>0</v>
      </c>
      <c r="K150" s="168"/>
      <c r="L150" s="173"/>
      <c r="M150" s="174"/>
      <c r="N150" s="175"/>
      <c r="O150" s="175"/>
      <c r="P150" s="176">
        <f>SUM(P151:P159)</f>
        <v>0</v>
      </c>
      <c r="Q150" s="175"/>
      <c r="R150" s="176">
        <f>SUM(R151:R159)</f>
        <v>0</v>
      </c>
      <c r="S150" s="175"/>
      <c r="T150" s="177">
        <f>SUM(T151:T159)</f>
        <v>0</v>
      </c>
      <c r="AR150" s="178" t="s">
        <v>79</v>
      </c>
      <c r="AT150" s="179" t="s">
        <v>73</v>
      </c>
      <c r="AU150" s="179" t="s">
        <v>79</v>
      </c>
      <c r="AY150" s="178" t="s">
        <v>111</v>
      </c>
      <c r="BK150" s="180">
        <f>SUM(BK151:BK159)</f>
        <v>0</v>
      </c>
    </row>
    <row r="151" spans="1:65" s="2" customFormat="1" ht="37.9" customHeight="1">
      <c r="A151" s="31"/>
      <c r="B151" s="32"/>
      <c r="C151" s="183" t="s">
        <v>154</v>
      </c>
      <c r="D151" s="183" t="s">
        <v>114</v>
      </c>
      <c r="E151" s="184" t="s">
        <v>334</v>
      </c>
      <c r="F151" s="185" t="s">
        <v>335</v>
      </c>
      <c r="G151" s="186" t="s">
        <v>117</v>
      </c>
      <c r="H151" s="187">
        <v>45</v>
      </c>
      <c r="I151" s="188"/>
      <c r="J151" s="189">
        <f t="shared" ref="J151:J159" si="10">ROUND(I151*H151,2)</f>
        <v>0</v>
      </c>
      <c r="K151" s="190"/>
      <c r="L151" s="36"/>
      <c r="M151" s="191" t="s">
        <v>1</v>
      </c>
      <c r="N151" s="192" t="s">
        <v>39</v>
      </c>
      <c r="O151" s="68"/>
      <c r="P151" s="193">
        <f t="shared" ref="P151:P159" si="11">O151*H151</f>
        <v>0</v>
      </c>
      <c r="Q151" s="193">
        <v>0</v>
      </c>
      <c r="R151" s="193">
        <f t="shared" ref="R151:R159" si="12">Q151*H151</f>
        <v>0</v>
      </c>
      <c r="S151" s="193">
        <v>0</v>
      </c>
      <c r="T151" s="194">
        <f t="shared" ref="T151:T159" si="13">S151*H151</f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95" t="s">
        <v>118</v>
      </c>
      <c r="AT151" s="195" t="s">
        <v>114</v>
      </c>
      <c r="AU151" s="195" t="s">
        <v>84</v>
      </c>
      <c r="AY151" s="14" t="s">
        <v>111</v>
      </c>
      <c r="BE151" s="196">
        <f t="shared" ref="BE151:BE159" si="14">IF(N151="základní",J151,0)</f>
        <v>0</v>
      </c>
      <c r="BF151" s="196">
        <f t="shared" ref="BF151:BF159" si="15">IF(N151="snížená",J151,0)</f>
        <v>0</v>
      </c>
      <c r="BG151" s="196">
        <f t="shared" ref="BG151:BG159" si="16">IF(N151="zákl. přenesená",J151,0)</f>
        <v>0</v>
      </c>
      <c r="BH151" s="196">
        <f t="shared" ref="BH151:BH159" si="17">IF(N151="sníž. přenesená",J151,0)</f>
        <v>0</v>
      </c>
      <c r="BI151" s="196">
        <f t="shared" ref="BI151:BI159" si="18">IF(N151="nulová",J151,0)</f>
        <v>0</v>
      </c>
      <c r="BJ151" s="14" t="s">
        <v>79</v>
      </c>
      <c r="BK151" s="196">
        <f t="shared" ref="BK151:BK159" si="19">ROUND(I151*H151,2)</f>
        <v>0</v>
      </c>
      <c r="BL151" s="14" t="s">
        <v>118</v>
      </c>
      <c r="BM151" s="195" t="s">
        <v>176</v>
      </c>
    </row>
    <row r="152" spans="1:65" s="2" customFormat="1" ht="37.9" customHeight="1">
      <c r="A152" s="31"/>
      <c r="B152" s="32"/>
      <c r="C152" s="183" t="s">
        <v>177</v>
      </c>
      <c r="D152" s="183" t="s">
        <v>114</v>
      </c>
      <c r="E152" s="184" t="s">
        <v>336</v>
      </c>
      <c r="F152" s="185" t="s">
        <v>337</v>
      </c>
      <c r="G152" s="186" t="s">
        <v>117</v>
      </c>
      <c r="H152" s="187">
        <v>42</v>
      </c>
      <c r="I152" s="188"/>
      <c r="J152" s="189">
        <f t="shared" si="10"/>
        <v>0</v>
      </c>
      <c r="K152" s="190"/>
      <c r="L152" s="36"/>
      <c r="M152" s="191" t="s">
        <v>1</v>
      </c>
      <c r="N152" s="192" t="s">
        <v>39</v>
      </c>
      <c r="O152" s="68"/>
      <c r="P152" s="193">
        <f t="shared" si="11"/>
        <v>0</v>
      </c>
      <c r="Q152" s="193">
        <v>0</v>
      </c>
      <c r="R152" s="193">
        <f t="shared" si="12"/>
        <v>0</v>
      </c>
      <c r="S152" s="193">
        <v>0</v>
      </c>
      <c r="T152" s="194">
        <f t="shared" si="13"/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95" t="s">
        <v>118</v>
      </c>
      <c r="AT152" s="195" t="s">
        <v>114</v>
      </c>
      <c r="AU152" s="195" t="s">
        <v>84</v>
      </c>
      <c r="AY152" s="14" t="s">
        <v>111</v>
      </c>
      <c r="BE152" s="196">
        <f t="shared" si="14"/>
        <v>0</v>
      </c>
      <c r="BF152" s="196">
        <f t="shared" si="15"/>
        <v>0</v>
      </c>
      <c r="BG152" s="196">
        <f t="shared" si="16"/>
        <v>0</v>
      </c>
      <c r="BH152" s="196">
        <f t="shared" si="17"/>
        <v>0</v>
      </c>
      <c r="BI152" s="196">
        <f t="shared" si="18"/>
        <v>0</v>
      </c>
      <c r="BJ152" s="14" t="s">
        <v>79</v>
      </c>
      <c r="BK152" s="196">
        <f t="shared" si="19"/>
        <v>0</v>
      </c>
      <c r="BL152" s="14" t="s">
        <v>118</v>
      </c>
      <c r="BM152" s="195" t="s">
        <v>179</v>
      </c>
    </row>
    <row r="153" spans="1:65" s="2" customFormat="1" ht="16.5" customHeight="1">
      <c r="A153" s="31"/>
      <c r="B153" s="32"/>
      <c r="C153" s="183" t="s">
        <v>157</v>
      </c>
      <c r="D153" s="183" t="s">
        <v>114</v>
      </c>
      <c r="E153" s="184" t="s">
        <v>338</v>
      </c>
      <c r="F153" s="185" t="s">
        <v>339</v>
      </c>
      <c r="G153" s="186" t="s">
        <v>340</v>
      </c>
      <c r="H153" s="187">
        <v>1</v>
      </c>
      <c r="I153" s="188"/>
      <c r="J153" s="189">
        <f t="shared" si="10"/>
        <v>0</v>
      </c>
      <c r="K153" s="190"/>
      <c r="L153" s="36"/>
      <c r="M153" s="191" t="s">
        <v>1</v>
      </c>
      <c r="N153" s="192" t="s">
        <v>39</v>
      </c>
      <c r="O153" s="68"/>
      <c r="P153" s="193">
        <f t="shared" si="11"/>
        <v>0</v>
      </c>
      <c r="Q153" s="193">
        <v>0</v>
      </c>
      <c r="R153" s="193">
        <f t="shared" si="12"/>
        <v>0</v>
      </c>
      <c r="S153" s="193">
        <v>0</v>
      </c>
      <c r="T153" s="194">
        <f t="shared" si="13"/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95" t="s">
        <v>118</v>
      </c>
      <c r="AT153" s="195" t="s">
        <v>114</v>
      </c>
      <c r="AU153" s="195" t="s">
        <v>84</v>
      </c>
      <c r="AY153" s="14" t="s">
        <v>111</v>
      </c>
      <c r="BE153" s="196">
        <f t="shared" si="14"/>
        <v>0</v>
      </c>
      <c r="BF153" s="196">
        <f t="shared" si="15"/>
        <v>0</v>
      </c>
      <c r="BG153" s="196">
        <f t="shared" si="16"/>
        <v>0</v>
      </c>
      <c r="BH153" s="196">
        <f t="shared" si="17"/>
        <v>0</v>
      </c>
      <c r="BI153" s="196">
        <f t="shared" si="18"/>
        <v>0</v>
      </c>
      <c r="BJ153" s="14" t="s">
        <v>79</v>
      </c>
      <c r="BK153" s="196">
        <f t="shared" si="19"/>
        <v>0</v>
      </c>
      <c r="BL153" s="14" t="s">
        <v>118</v>
      </c>
      <c r="BM153" s="195" t="s">
        <v>181</v>
      </c>
    </row>
    <row r="154" spans="1:65" s="2" customFormat="1" ht="37.9" customHeight="1">
      <c r="A154" s="31"/>
      <c r="B154" s="32"/>
      <c r="C154" s="183" t="s">
        <v>182</v>
      </c>
      <c r="D154" s="183" t="s">
        <v>114</v>
      </c>
      <c r="E154" s="184" t="s">
        <v>341</v>
      </c>
      <c r="F154" s="185" t="s">
        <v>342</v>
      </c>
      <c r="G154" s="186" t="s">
        <v>330</v>
      </c>
      <c r="H154" s="187">
        <v>4</v>
      </c>
      <c r="I154" s="188"/>
      <c r="J154" s="189">
        <f t="shared" si="10"/>
        <v>0</v>
      </c>
      <c r="K154" s="190"/>
      <c r="L154" s="36"/>
      <c r="M154" s="191" t="s">
        <v>1</v>
      </c>
      <c r="N154" s="192" t="s">
        <v>39</v>
      </c>
      <c r="O154" s="68"/>
      <c r="P154" s="193">
        <f t="shared" si="11"/>
        <v>0</v>
      </c>
      <c r="Q154" s="193">
        <v>0</v>
      </c>
      <c r="R154" s="193">
        <f t="shared" si="12"/>
        <v>0</v>
      </c>
      <c r="S154" s="193">
        <v>0</v>
      </c>
      <c r="T154" s="194">
        <f t="shared" si="13"/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95" t="s">
        <v>118</v>
      </c>
      <c r="AT154" s="195" t="s">
        <v>114</v>
      </c>
      <c r="AU154" s="195" t="s">
        <v>84</v>
      </c>
      <c r="AY154" s="14" t="s">
        <v>111</v>
      </c>
      <c r="BE154" s="196">
        <f t="shared" si="14"/>
        <v>0</v>
      </c>
      <c r="BF154" s="196">
        <f t="shared" si="15"/>
        <v>0</v>
      </c>
      <c r="BG154" s="196">
        <f t="shared" si="16"/>
        <v>0</v>
      </c>
      <c r="BH154" s="196">
        <f t="shared" si="17"/>
        <v>0</v>
      </c>
      <c r="BI154" s="196">
        <f t="shared" si="18"/>
        <v>0</v>
      </c>
      <c r="BJ154" s="14" t="s">
        <v>79</v>
      </c>
      <c r="BK154" s="196">
        <f t="shared" si="19"/>
        <v>0</v>
      </c>
      <c r="BL154" s="14" t="s">
        <v>118</v>
      </c>
      <c r="BM154" s="195" t="s">
        <v>184</v>
      </c>
    </row>
    <row r="155" spans="1:65" s="2" customFormat="1" ht="24.2" customHeight="1">
      <c r="A155" s="31"/>
      <c r="B155" s="32"/>
      <c r="C155" s="202" t="s">
        <v>159</v>
      </c>
      <c r="D155" s="202" t="s">
        <v>139</v>
      </c>
      <c r="E155" s="203" t="s">
        <v>343</v>
      </c>
      <c r="F155" s="204" t="s">
        <v>344</v>
      </c>
      <c r="G155" s="205" t="s">
        <v>306</v>
      </c>
      <c r="H155" s="206">
        <v>5.3999999999999999E-2</v>
      </c>
      <c r="I155" s="207"/>
      <c r="J155" s="208">
        <f t="shared" si="10"/>
        <v>0</v>
      </c>
      <c r="K155" s="209"/>
      <c r="L155" s="210"/>
      <c r="M155" s="211" t="s">
        <v>1</v>
      </c>
      <c r="N155" s="212" t="s">
        <v>39</v>
      </c>
      <c r="O155" s="68"/>
      <c r="P155" s="193">
        <f t="shared" si="11"/>
        <v>0</v>
      </c>
      <c r="Q155" s="193">
        <v>0</v>
      </c>
      <c r="R155" s="193">
        <f t="shared" si="12"/>
        <v>0</v>
      </c>
      <c r="S155" s="193">
        <v>0</v>
      </c>
      <c r="T155" s="194">
        <f t="shared" si="13"/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95" t="s">
        <v>141</v>
      </c>
      <c r="AT155" s="195" t="s">
        <v>139</v>
      </c>
      <c r="AU155" s="195" t="s">
        <v>84</v>
      </c>
      <c r="AY155" s="14" t="s">
        <v>111</v>
      </c>
      <c r="BE155" s="196">
        <f t="shared" si="14"/>
        <v>0</v>
      </c>
      <c r="BF155" s="196">
        <f t="shared" si="15"/>
        <v>0</v>
      </c>
      <c r="BG155" s="196">
        <f t="shared" si="16"/>
        <v>0</v>
      </c>
      <c r="BH155" s="196">
        <f t="shared" si="17"/>
        <v>0</v>
      </c>
      <c r="BI155" s="196">
        <f t="shared" si="18"/>
        <v>0</v>
      </c>
      <c r="BJ155" s="14" t="s">
        <v>79</v>
      </c>
      <c r="BK155" s="196">
        <f t="shared" si="19"/>
        <v>0</v>
      </c>
      <c r="BL155" s="14" t="s">
        <v>118</v>
      </c>
      <c r="BM155" s="195" t="s">
        <v>188</v>
      </c>
    </row>
    <row r="156" spans="1:65" s="2" customFormat="1" ht="44.25" customHeight="1">
      <c r="A156" s="31"/>
      <c r="B156" s="32"/>
      <c r="C156" s="183" t="s">
        <v>7</v>
      </c>
      <c r="D156" s="183" t="s">
        <v>114</v>
      </c>
      <c r="E156" s="184" t="s">
        <v>345</v>
      </c>
      <c r="F156" s="185" t="s">
        <v>346</v>
      </c>
      <c r="G156" s="186" t="s">
        <v>117</v>
      </c>
      <c r="H156" s="187">
        <v>16.5</v>
      </c>
      <c r="I156" s="188"/>
      <c r="J156" s="189">
        <f t="shared" si="10"/>
        <v>0</v>
      </c>
      <c r="K156" s="190"/>
      <c r="L156" s="36"/>
      <c r="M156" s="191" t="s">
        <v>1</v>
      </c>
      <c r="N156" s="192" t="s">
        <v>39</v>
      </c>
      <c r="O156" s="68"/>
      <c r="P156" s="193">
        <f t="shared" si="11"/>
        <v>0</v>
      </c>
      <c r="Q156" s="193">
        <v>0</v>
      </c>
      <c r="R156" s="193">
        <f t="shared" si="12"/>
        <v>0</v>
      </c>
      <c r="S156" s="193">
        <v>0</v>
      </c>
      <c r="T156" s="194">
        <f t="shared" si="13"/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95" t="s">
        <v>118</v>
      </c>
      <c r="AT156" s="195" t="s">
        <v>114</v>
      </c>
      <c r="AU156" s="195" t="s">
        <v>84</v>
      </c>
      <c r="AY156" s="14" t="s">
        <v>111</v>
      </c>
      <c r="BE156" s="196">
        <f t="shared" si="14"/>
        <v>0</v>
      </c>
      <c r="BF156" s="196">
        <f t="shared" si="15"/>
        <v>0</v>
      </c>
      <c r="BG156" s="196">
        <f t="shared" si="16"/>
        <v>0</v>
      </c>
      <c r="BH156" s="196">
        <f t="shared" si="17"/>
        <v>0</v>
      </c>
      <c r="BI156" s="196">
        <f t="shared" si="18"/>
        <v>0</v>
      </c>
      <c r="BJ156" s="14" t="s">
        <v>79</v>
      </c>
      <c r="BK156" s="196">
        <f t="shared" si="19"/>
        <v>0</v>
      </c>
      <c r="BL156" s="14" t="s">
        <v>118</v>
      </c>
      <c r="BM156" s="195" t="s">
        <v>189</v>
      </c>
    </row>
    <row r="157" spans="1:65" s="2" customFormat="1" ht="37.9" customHeight="1">
      <c r="A157" s="31"/>
      <c r="B157" s="32"/>
      <c r="C157" s="183" t="s">
        <v>162</v>
      </c>
      <c r="D157" s="183" t="s">
        <v>114</v>
      </c>
      <c r="E157" s="184" t="s">
        <v>347</v>
      </c>
      <c r="F157" s="185" t="s">
        <v>348</v>
      </c>
      <c r="G157" s="186" t="s">
        <v>117</v>
      </c>
      <c r="H157" s="187">
        <v>1</v>
      </c>
      <c r="I157" s="188"/>
      <c r="J157" s="189">
        <f t="shared" si="10"/>
        <v>0</v>
      </c>
      <c r="K157" s="190"/>
      <c r="L157" s="36"/>
      <c r="M157" s="191" t="s">
        <v>1</v>
      </c>
      <c r="N157" s="192" t="s">
        <v>39</v>
      </c>
      <c r="O157" s="68"/>
      <c r="P157" s="193">
        <f t="shared" si="11"/>
        <v>0</v>
      </c>
      <c r="Q157" s="193">
        <v>0</v>
      </c>
      <c r="R157" s="193">
        <f t="shared" si="12"/>
        <v>0</v>
      </c>
      <c r="S157" s="193">
        <v>0</v>
      </c>
      <c r="T157" s="194">
        <f t="shared" si="13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95" t="s">
        <v>118</v>
      </c>
      <c r="AT157" s="195" t="s">
        <v>114</v>
      </c>
      <c r="AU157" s="195" t="s">
        <v>84</v>
      </c>
      <c r="AY157" s="14" t="s">
        <v>111</v>
      </c>
      <c r="BE157" s="196">
        <f t="shared" si="14"/>
        <v>0</v>
      </c>
      <c r="BF157" s="196">
        <f t="shared" si="15"/>
        <v>0</v>
      </c>
      <c r="BG157" s="196">
        <f t="shared" si="16"/>
        <v>0</v>
      </c>
      <c r="BH157" s="196">
        <f t="shared" si="17"/>
        <v>0</v>
      </c>
      <c r="BI157" s="196">
        <f t="shared" si="18"/>
        <v>0</v>
      </c>
      <c r="BJ157" s="14" t="s">
        <v>79</v>
      </c>
      <c r="BK157" s="196">
        <f t="shared" si="19"/>
        <v>0</v>
      </c>
      <c r="BL157" s="14" t="s">
        <v>118</v>
      </c>
      <c r="BM157" s="195" t="s">
        <v>191</v>
      </c>
    </row>
    <row r="158" spans="1:65" s="2" customFormat="1" ht="37.9" customHeight="1">
      <c r="A158" s="31"/>
      <c r="B158" s="32"/>
      <c r="C158" s="183" t="s">
        <v>192</v>
      </c>
      <c r="D158" s="183" t="s">
        <v>114</v>
      </c>
      <c r="E158" s="184" t="s">
        <v>349</v>
      </c>
      <c r="F158" s="185" t="s">
        <v>350</v>
      </c>
      <c r="G158" s="186" t="s">
        <v>117</v>
      </c>
      <c r="H158" s="187">
        <v>6</v>
      </c>
      <c r="I158" s="188"/>
      <c r="J158" s="189">
        <f t="shared" si="10"/>
        <v>0</v>
      </c>
      <c r="K158" s="190"/>
      <c r="L158" s="36"/>
      <c r="M158" s="191" t="s">
        <v>1</v>
      </c>
      <c r="N158" s="192" t="s">
        <v>39</v>
      </c>
      <c r="O158" s="68"/>
      <c r="P158" s="193">
        <f t="shared" si="11"/>
        <v>0</v>
      </c>
      <c r="Q158" s="193">
        <v>0</v>
      </c>
      <c r="R158" s="193">
        <f t="shared" si="12"/>
        <v>0</v>
      </c>
      <c r="S158" s="193">
        <v>0</v>
      </c>
      <c r="T158" s="194">
        <f t="shared" si="13"/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95" t="s">
        <v>118</v>
      </c>
      <c r="AT158" s="195" t="s">
        <v>114</v>
      </c>
      <c r="AU158" s="195" t="s">
        <v>84</v>
      </c>
      <c r="AY158" s="14" t="s">
        <v>111</v>
      </c>
      <c r="BE158" s="196">
        <f t="shared" si="14"/>
        <v>0</v>
      </c>
      <c r="BF158" s="196">
        <f t="shared" si="15"/>
        <v>0</v>
      </c>
      <c r="BG158" s="196">
        <f t="shared" si="16"/>
        <v>0</v>
      </c>
      <c r="BH158" s="196">
        <f t="shared" si="17"/>
        <v>0</v>
      </c>
      <c r="BI158" s="196">
        <f t="shared" si="18"/>
        <v>0</v>
      </c>
      <c r="BJ158" s="14" t="s">
        <v>79</v>
      </c>
      <c r="BK158" s="196">
        <f t="shared" si="19"/>
        <v>0</v>
      </c>
      <c r="BL158" s="14" t="s">
        <v>118</v>
      </c>
      <c r="BM158" s="195" t="s">
        <v>194</v>
      </c>
    </row>
    <row r="159" spans="1:65" s="2" customFormat="1" ht="16.5" customHeight="1">
      <c r="A159" s="31"/>
      <c r="B159" s="32"/>
      <c r="C159" s="183" t="s">
        <v>164</v>
      </c>
      <c r="D159" s="183" t="s">
        <v>114</v>
      </c>
      <c r="E159" s="184" t="s">
        <v>351</v>
      </c>
      <c r="F159" s="185" t="s">
        <v>352</v>
      </c>
      <c r="G159" s="186" t="s">
        <v>353</v>
      </c>
      <c r="H159" s="187">
        <v>1</v>
      </c>
      <c r="I159" s="188"/>
      <c r="J159" s="189">
        <f t="shared" si="10"/>
        <v>0</v>
      </c>
      <c r="K159" s="190"/>
      <c r="L159" s="36"/>
      <c r="M159" s="191" t="s">
        <v>1</v>
      </c>
      <c r="N159" s="192" t="s">
        <v>39</v>
      </c>
      <c r="O159" s="68"/>
      <c r="P159" s="193">
        <f t="shared" si="11"/>
        <v>0</v>
      </c>
      <c r="Q159" s="193">
        <v>0</v>
      </c>
      <c r="R159" s="193">
        <f t="shared" si="12"/>
        <v>0</v>
      </c>
      <c r="S159" s="193">
        <v>0</v>
      </c>
      <c r="T159" s="194">
        <f t="shared" si="13"/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95" t="s">
        <v>118</v>
      </c>
      <c r="AT159" s="195" t="s">
        <v>114</v>
      </c>
      <c r="AU159" s="195" t="s">
        <v>84</v>
      </c>
      <c r="AY159" s="14" t="s">
        <v>111</v>
      </c>
      <c r="BE159" s="196">
        <f t="shared" si="14"/>
        <v>0</v>
      </c>
      <c r="BF159" s="196">
        <f t="shared" si="15"/>
        <v>0</v>
      </c>
      <c r="BG159" s="196">
        <f t="shared" si="16"/>
        <v>0</v>
      </c>
      <c r="BH159" s="196">
        <f t="shared" si="17"/>
        <v>0</v>
      </c>
      <c r="BI159" s="196">
        <f t="shared" si="18"/>
        <v>0</v>
      </c>
      <c r="BJ159" s="14" t="s">
        <v>79</v>
      </c>
      <c r="BK159" s="196">
        <f t="shared" si="19"/>
        <v>0</v>
      </c>
      <c r="BL159" s="14" t="s">
        <v>118</v>
      </c>
      <c r="BM159" s="195" t="s">
        <v>197</v>
      </c>
    </row>
    <row r="160" spans="1:65" s="12" customFormat="1" ht="22.9" customHeight="1">
      <c r="B160" s="167"/>
      <c r="C160" s="168"/>
      <c r="D160" s="169" t="s">
        <v>73</v>
      </c>
      <c r="E160" s="181" t="s">
        <v>354</v>
      </c>
      <c r="F160" s="181" t="s">
        <v>355</v>
      </c>
      <c r="G160" s="168"/>
      <c r="H160" s="168"/>
      <c r="I160" s="171"/>
      <c r="J160" s="182">
        <f>BK160</f>
        <v>0</v>
      </c>
      <c r="K160" s="168"/>
      <c r="L160" s="173"/>
      <c r="M160" s="174"/>
      <c r="N160" s="175"/>
      <c r="O160" s="175"/>
      <c r="P160" s="176">
        <f>SUM(P161:P164)</f>
        <v>0</v>
      </c>
      <c r="Q160" s="175"/>
      <c r="R160" s="176">
        <f>SUM(R161:R164)</f>
        <v>0</v>
      </c>
      <c r="S160" s="175"/>
      <c r="T160" s="177">
        <f>SUM(T161:T164)</f>
        <v>0</v>
      </c>
      <c r="AR160" s="178" t="s">
        <v>79</v>
      </c>
      <c r="AT160" s="179" t="s">
        <v>73</v>
      </c>
      <c r="AU160" s="179" t="s">
        <v>79</v>
      </c>
      <c r="AY160" s="178" t="s">
        <v>111</v>
      </c>
      <c r="BK160" s="180">
        <f>SUM(BK161:BK164)</f>
        <v>0</v>
      </c>
    </row>
    <row r="161" spans="1:65" s="2" customFormat="1" ht="33" customHeight="1">
      <c r="A161" s="31"/>
      <c r="B161" s="32"/>
      <c r="C161" s="183" t="s">
        <v>200</v>
      </c>
      <c r="D161" s="183" t="s">
        <v>114</v>
      </c>
      <c r="E161" s="184" t="s">
        <v>356</v>
      </c>
      <c r="F161" s="185" t="s">
        <v>357</v>
      </c>
      <c r="G161" s="186" t="s">
        <v>306</v>
      </c>
      <c r="H161" s="187">
        <v>6.86</v>
      </c>
      <c r="I161" s="188"/>
      <c r="J161" s="189">
        <f>ROUND(I161*H161,2)</f>
        <v>0</v>
      </c>
      <c r="K161" s="190"/>
      <c r="L161" s="36"/>
      <c r="M161" s="191" t="s">
        <v>1</v>
      </c>
      <c r="N161" s="192" t="s">
        <v>39</v>
      </c>
      <c r="O161" s="68"/>
      <c r="P161" s="193">
        <f>O161*H161</f>
        <v>0</v>
      </c>
      <c r="Q161" s="193">
        <v>0</v>
      </c>
      <c r="R161" s="193">
        <f>Q161*H161</f>
        <v>0</v>
      </c>
      <c r="S161" s="193">
        <v>0</v>
      </c>
      <c r="T161" s="194">
        <f>S161*H161</f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95" t="s">
        <v>118</v>
      </c>
      <c r="AT161" s="195" t="s">
        <v>114</v>
      </c>
      <c r="AU161" s="195" t="s">
        <v>84</v>
      </c>
      <c r="AY161" s="14" t="s">
        <v>111</v>
      </c>
      <c r="BE161" s="196">
        <f>IF(N161="základní",J161,0)</f>
        <v>0</v>
      </c>
      <c r="BF161" s="196">
        <f>IF(N161="snížená",J161,0)</f>
        <v>0</v>
      </c>
      <c r="BG161" s="196">
        <f>IF(N161="zákl. přenesená",J161,0)</f>
        <v>0</v>
      </c>
      <c r="BH161" s="196">
        <f>IF(N161="sníž. přenesená",J161,0)</f>
        <v>0</v>
      </c>
      <c r="BI161" s="196">
        <f>IF(N161="nulová",J161,0)</f>
        <v>0</v>
      </c>
      <c r="BJ161" s="14" t="s">
        <v>79</v>
      </c>
      <c r="BK161" s="196">
        <f>ROUND(I161*H161,2)</f>
        <v>0</v>
      </c>
      <c r="BL161" s="14" t="s">
        <v>118</v>
      </c>
      <c r="BM161" s="195" t="s">
        <v>202</v>
      </c>
    </row>
    <row r="162" spans="1:65" s="2" customFormat="1" ht="33" customHeight="1">
      <c r="A162" s="31"/>
      <c r="B162" s="32"/>
      <c r="C162" s="183" t="s">
        <v>169</v>
      </c>
      <c r="D162" s="183" t="s">
        <v>114</v>
      </c>
      <c r="E162" s="184" t="s">
        <v>358</v>
      </c>
      <c r="F162" s="185" t="s">
        <v>359</v>
      </c>
      <c r="G162" s="186" t="s">
        <v>306</v>
      </c>
      <c r="H162" s="187">
        <v>6.86</v>
      </c>
      <c r="I162" s="188"/>
      <c r="J162" s="189">
        <f>ROUND(I162*H162,2)</f>
        <v>0</v>
      </c>
      <c r="K162" s="190"/>
      <c r="L162" s="36"/>
      <c r="M162" s="191" t="s">
        <v>1</v>
      </c>
      <c r="N162" s="192" t="s">
        <v>39</v>
      </c>
      <c r="O162" s="68"/>
      <c r="P162" s="193">
        <f>O162*H162</f>
        <v>0</v>
      </c>
      <c r="Q162" s="193">
        <v>0</v>
      </c>
      <c r="R162" s="193">
        <f>Q162*H162</f>
        <v>0</v>
      </c>
      <c r="S162" s="193">
        <v>0</v>
      </c>
      <c r="T162" s="194">
        <f>S162*H162</f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95" t="s">
        <v>118</v>
      </c>
      <c r="AT162" s="195" t="s">
        <v>114</v>
      </c>
      <c r="AU162" s="195" t="s">
        <v>84</v>
      </c>
      <c r="AY162" s="14" t="s">
        <v>111</v>
      </c>
      <c r="BE162" s="196">
        <f>IF(N162="základní",J162,0)</f>
        <v>0</v>
      </c>
      <c r="BF162" s="196">
        <f>IF(N162="snížená",J162,0)</f>
        <v>0</v>
      </c>
      <c r="BG162" s="196">
        <f>IF(N162="zákl. přenesená",J162,0)</f>
        <v>0</v>
      </c>
      <c r="BH162" s="196">
        <f>IF(N162="sníž. přenesená",J162,0)</f>
        <v>0</v>
      </c>
      <c r="BI162" s="196">
        <f>IF(N162="nulová",J162,0)</f>
        <v>0</v>
      </c>
      <c r="BJ162" s="14" t="s">
        <v>79</v>
      </c>
      <c r="BK162" s="196">
        <f>ROUND(I162*H162,2)</f>
        <v>0</v>
      </c>
      <c r="BL162" s="14" t="s">
        <v>118</v>
      </c>
      <c r="BM162" s="195" t="s">
        <v>206</v>
      </c>
    </row>
    <row r="163" spans="1:65" s="2" customFormat="1" ht="44.25" customHeight="1">
      <c r="A163" s="31"/>
      <c r="B163" s="32"/>
      <c r="C163" s="183" t="s">
        <v>207</v>
      </c>
      <c r="D163" s="183" t="s">
        <v>114</v>
      </c>
      <c r="E163" s="184" t="s">
        <v>360</v>
      </c>
      <c r="F163" s="185" t="s">
        <v>361</v>
      </c>
      <c r="G163" s="186" t="s">
        <v>306</v>
      </c>
      <c r="H163" s="187">
        <v>82.32</v>
      </c>
      <c r="I163" s="188"/>
      <c r="J163" s="189">
        <f>ROUND(I163*H163,2)</f>
        <v>0</v>
      </c>
      <c r="K163" s="190"/>
      <c r="L163" s="36"/>
      <c r="M163" s="191" t="s">
        <v>1</v>
      </c>
      <c r="N163" s="192" t="s">
        <v>39</v>
      </c>
      <c r="O163" s="68"/>
      <c r="P163" s="193">
        <f>O163*H163</f>
        <v>0</v>
      </c>
      <c r="Q163" s="193">
        <v>0</v>
      </c>
      <c r="R163" s="193">
        <f>Q163*H163</f>
        <v>0</v>
      </c>
      <c r="S163" s="193">
        <v>0</v>
      </c>
      <c r="T163" s="194">
        <f>S163*H163</f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195" t="s">
        <v>118</v>
      </c>
      <c r="AT163" s="195" t="s">
        <v>114</v>
      </c>
      <c r="AU163" s="195" t="s">
        <v>84</v>
      </c>
      <c r="AY163" s="14" t="s">
        <v>111</v>
      </c>
      <c r="BE163" s="196">
        <f>IF(N163="základní",J163,0)</f>
        <v>0</v>
      </c>
      <c r="BF163" s="196">
        <f>IF(N163="snížená",J163,0)</f>
        <v>0</v>
      </c>
      <c r="BG163" s="196">
        <f>IF(N163="zákl. přenesená",J163,0)</f>
        <v>0</v>
      </c>
      <c r="BH163" s="196">
        <f>IF(N163="sníž. přenesená",J163,0)</f>
        <v>0</v>
      </c>
      <c r="BI163" s="196">
        <f>IF(N163="nulová",J163,0)</f>
        <v>0</v>
      </c>
      <c r="BJ163" s="14" t="s">
        <v>79</v>
      </c>
      <c r="BK163" s="196">
        <f>ROUND(I163*H163,2)</f>
        <v>0</v>
      </c>
      <c r="BL163" s="14" t="s">
        <v>118</v>
      </c>
      <c r="BM163" s="195" t="s">
        <v>209</v>
      </c>
    </row>
    <row r="164" spans="1:65" s="2" customFormat="1" ht="44.25" customHeight="1">
      <c r="A164" s="31"/>
      <c r="B164" s="32"/>
      <c r="C164" s="183" t="s">
        <v>171</v>
      </c>
      <c r="D164" s="183" t="s">
        <v>114</v>
      </c>
      <c r="E164" s="184" t="s">
        <v>362</v>
      </c>
      <c r="F164" s="185" t="s">
        <v>363</v>
      </c>
      <c r="G164" s="186" t="s">
        <v>306</v>
      </c>
      <c r="H164" s="187">
        <v>6.86</v>
      </c>
      <c r="I164" s="188"/>
      <c r="J164" s="189">
        <f>ROUND(I164*H164,2)</f>
        <v>0</v>
      </c>
      <c r="K164" s="190"/>
      <c r="L164" s="36"/>
      <c r="M164" s="191" t="s">
        <v>1</v>
      </c>
      <c r="N164" s="192" t="s">
        <v>39</v>
      </c>
      <c r="O164" s="68"/>
      <c r="P164" s="193">
        <f>O164*H164</f>
        <v>0</v>
      </c>
      <c r="Q164" s="193">
        <v>0</v>
      </c>
      <c r="R164" s="193">
        <f>Q164*H164</f>
        <v>0</v>
      </c>
      <c r="S164" s="193">
        <v>0</v>
      </c>
      <c r="T164" s="194">
        <f>S164*H164</f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95" t="s">
        <v>118</v>
      </c>
      <c r="AT164" s="195" t="s">
        <v>114</v>
      </c>
      <c r="AU164" s="195" t="s">
        <v>84</v>
      </c>
      <c r="AY164" s="14" t="s">
        <v>111</v>
      </c>
      <c r="BE164" s="196">
        <f>IF(N164="základní",J164,0)</f>
        <v>0</v>
      </c>
      <c r="BF164" s="196">
        <f>IF(N164="snížená",J164,0)</f>
        <v>0</v>
      </c>
      <c r="BG164" s="196">
        <f>IF(N164="zákl. přenesená",J164,0)</f>
        <v>0</v>
      </c>
      <c r="BH164" s="196">
        <f>IF(N164="sníž. přenesená",J164,0)</f>
        <v>0</v>
      </c>
      <c r="BI164" s="196">
        <f>IF(N164="nulová",J164,0)</f>
        <v>0</v>
      </c>
      <c r="BJ164" s="14" t="s">
        <v>79</v>
      </c>
      <c r="BK164" s="196">
        <f>ROUND(I164*H164,2)</f>
        <v>0</v>
      </c>
      <c r="BL164" s="14" t="s">
        <v>118</v>
      </c>
      <c r="BM164" s="195" t="s">
        <v>211</v>
      </c>
    </row>
    <row r="165" spans="1:65" s="12" customFormat="1" ht="22.9" customHeight="1">
      <c r="B165" s="167"/>
      <c r="C165" s="168"/>
      <c r="D165" s="169" t="s">
        <v>73</v>
      </c>
      <c r="E165" s="181" t="s">
        <v>364</v>
      </c>
      <c r="F165" s="181" t="s">
        <v>365</v>
      </c>
      <c r="G165" s="168"/>
      <c r="H165" s="168"/>
      <c r="I165" s="171"/>
      <c r="J165" s="182">
        <f>BK165</f>
        <v>0</v>
      </c>
      <c r="K165" s="168"/>
      <c r="L165" s="173"/>
      <c r="M165" s="174"/>
      <c r="N165" s="175"/>
      <c r="O165" s="175"/>
      <c r="P165" s="176">
        <f>P166</f>
        <v>0</v>
      </c>
      <c r="Q165" s="175"/>
      <c r="R165" s="176">
        <f>R166</f>
        <v>0</v>
      </c>
      <c r="S165" s="175"/>
      <c r="T165" s="177">
        <f>T166</f>
        <v>0</v>
      </c>
      <c r="AR165" s="178" t="s">
        <v>79</v>
      </c>
      <c r="AT165" s="179" t="s">
        <v>73</v>
      </c>
      <c r="AU165" s="179" t="s">
        <v>79</v>
      </c>
      <c r="AY165" s="178" t="s">
        <v>111</v>
      </c>
      <c r="BK165" s="180">
        <f>BK166</f>
        <v>0</v>
      </c>
    </row>
    <row r="166" spans="1:65" s="2" customFormat="1" ht="21.75" customHeight="1">
      <c r="A166" s="31"/>
      <c r="B166" s="32"/>
      <c r="C166" s="183" t="s">
        <v>214</v>
      </c>
      <c r="D166" s="183" t="s">
        <v>114</v>
      </c>
      <c r="E166" s="184" t="s">
        <v>366</v>
      </c>
      <c r="F166" s="185" t="s">
        <v>367</v>
      </c>
      <c r="G166" s="186" t="s">
        <v>306</v>
      </c>
      <c r="H166" s="187">
        <v>15.6</v>
      </c>
      <c r="I166" s="188"/>
      <c r="J166" s="189">
        <f>ROUND(I166*H166,2)</f>
        <v>0</v>
      </c>
      <c r="K166" s="190"/>
      <c r="L166" s="36"/>
      <c r="M166" s="191" t="s">
        <v>1</v>
      </c>
      <c r="N166" s="192" t="s">
        <v>39</v>
      </c>
      <c r="O166" s="68"/>
      <c r="P166" s="193">
        <f>O166*H166</f>
        <v>0</v>
      </c>
      <c r="Q166" s="193">
        <v>0</v>
      </c>
      <c r="R166" s="193">
        <f>Q166*H166</f>
        <v>0</v>
      </c>
      <c r="S166" s="193">
        <v>0</v>
      </c>
      <c r="T166" s="194">
        <f>S166*H166</f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195" t="s">
        <v>118</v>
      </c>
      <c r="AT166" s="195" t="s">
        <v>114</v>
      </c>
      <c r="AU166" s="195" t="s">
        <v>84</v>
      </c>
      <c r="AY166" s="14" t="s">
        <v>111</v>
      </c>
      <c r="BE166" s="196">
        <f>IF(N166="základní",J166,0)</f>
        <v>0</v>
      </c>
      <c r="BF166" s="196">
        <f>IF(N166="snížená",J166,0)</f>
        <v>0</v>
      </c>
      <c r="BG166" s="196">
        <f>IF(N166="zákl. přenesená",J166,0)</f>
        <v>0</v>
      </c>
      <c r="BH166" s="196">
        <f>IF(N166="sníž. přenesená",J166,0)</f>
        <v>0</v>
      </c>
      <c r="BI166" s="196">
        <f>IF(N166="nulová",J166,0)</f>
        <v>0</v>
      </c>
      <c r="BJ166" s="14" t="s">
        <v>79</v>
      </c>
      <c r="BK166" s="196">
        <f>ROUND(I166*H166,2)</f>
        <v>0</v>
      </c>
      <c r="BL166" s="14" t="s">
        <v>118</v>
      </c>
      <c r="BM166" s="195" t="s">
        <v>216</v>
      </c>
    </row>
    <row r="167" spans="1:65" s="12" customFormat="1" ht="25.9" customHeight="1">
      <c r="B167" s="167"/>
      <c r="C167" s="168"/>
      <c r="D167" s="169" t="s">
        <v>73</v>
      </c>
      <c r="E167" s="170" t="s">
        <v>368</v>
      </c>
      <c r="F167" s="170" t="s">
        <v>369</v>
      </c>
      <c r="G167" s="168"/>
      <c r="H167" s="168"/>
      <c r="I167" s="171"/>
      <c r="J167" s="172">
        <f>BK167</f>
        <v>0</v>
      </c>
      <c r="K167" s="168"/>
      <c r="L167" s="173"/>
      <c r="M167" s="174"/>
      <c r="N167" s="175"/>
      <c r="O167" s="175"/>
      <c r="P167" s="176">
        <f>P168+P174+P177+P182+P190+P194</f>
        <v>0</v>
      </c>
      <c r="Q167" s="175"/>
      <c r="R167" s="176">
        <f>R168+R174+R177+R182+R190+R194</f>
        <v>0</v>
      </c>
      <c r="S167" s="175"/>
      <c r="T167" s="177">
        <f>T168+T174+T177+T182+T190+T194</f>
        <v>0</v>
      </c>
      <c r="AR167" s="178" t="s">
        <v>84</v>
      </c>
      <c r="AT167" s="179" t="s">
        <v>73</v>
      </c>
      <c r="AU167" s="179" t="s">
        <v>74</v>
      </c>
      <c r="AY167" s="178" t="s">
        <v>111</v>
      </c>
      <c r="BK167" s="180">
        <f>BK168+BK174+BK177+BK182+BK190+BK194</f>
        <v>0</v>
      </c>
    </row>
    <row r="168" spans="1:65" s="12" customFormat="1" ht="22.9" customHeight="1">
      <c r="B168" s="167"/>
      <c r="C168" s="168"/>
      <c r="D168" s="169" t="s">
        <v>73</v>
      </c>
      <c r="E168" s="181" t="s">
        <v>370</v>
      </c>
      <c r="F168" s="181" t="s">
        <v>371</v>
      </c>
      <c r="G168" s="168"/>
      <c r="H168" s="168"/>
      <c r="I168" s="171"/>
      <c r="J168" s="182">
        <f>BK168</f>
        <v>0</v>
      </c>
      <c r="K168" s="168"/>
      <c r="L168" s="173"/>
      <c r="M168" s="174"/>
      <c r="N168" s="175"/>
      <c r="O168" s="175"/>
      <c r="P168" s="176">
        <f>SUM(P169:P173)</f>
        <v>0</v>
      </c>
      <c r="Q168" s="175"/>
      <c r="R168" s="176">
        <f>SUM(R169:R173)</f>
        <v>0</v>
      </c>
      <c r="S168" s="175"/>
      <c r="T168" s="177">
        <f>SUM(T169:T173)</f>
        <v>0</v>
      </c>
      <c r="AR168" s="178" t="s">
        <v>84</v>
      </c>
      <c r="AT168" s="179" t="s">
        <v>73</v>
      </c>
      <c r="AU168" s="179" t="s">
        <v>79</v>
      </c>
      <c r="AY168" s="178" t="s">
        <v>111</v>
      </c>
      <c r="BK168" s="180">
        <f>SUM(BK169:BK173)</f>
        <v>0</v>
      </c>
    </row>
    <row r="169" spans="1:65" s="2" customFormat="1" ht="55.5" customHeight="1">
      <c r="A169" s="31"/>
      <c r="B169" s="32"/>
      <c r="C169" s="183" t="s">
        <v>174</v>
      </c>
      <c r="D169" s="183" t="s">
        <v>114</v>
      </c>
      <c r="E169" s="184" t="s">
        <v>372</v>
      </c>
      <c r="F169" s="185" t="s">
        <v>373</v>
      </c>
      <c r="G169" s="186" t="s">
        <v>117</v>
      </c>
      <c r="H169" s="187">
        <v>22.4</v>
      </c>
      <c r="I169" s="188"/>
      <c r="J169" s="189">
        <f>ROUND(I169*H169,2)</f>
        <v>0</v>
      </c>
      <c r="K169" s="190"/>
      <c r="L169" s="36"/>
      <c r="M169" s="191" t="s">
        <v>1</v>
      </c>
      <c r="N169" s="192" t="s">
        <v>39</v>
      </c>
      <c r="O169" s="68"/>
      <c r="P169" s="193">
        <f>O169*H169</f>
        <v>0</v>
      </c>
      <c r="Q169" s="193">
        <v>0</v>
      </c>
      <c r="R169" s="193">
        <f>Q169*H169</f>
        <v>0</v>
      </c>
      <c r="S169" s="193">
        <v>0</v>
      </c>
      <c r="T169" s="194">
        <f>S169*H169</f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195" t="s">
        <v>154</v>
      </c>
      <c r="AT169" s="195" t="s">
        <v>114</v>
      </c>
      <c r="AU169" s="195" t="s">
        <v>84</v>
      </c>
      <c r="AY169" s="14" t="s">
        <v>111</v>
      </c>
      <c r="BE169" s="196">
        <f>IF(N169="základní",J169,0)</f>
        <v>0</v>
      </c>
      <c r="BF169" s="196">
        <f>IF(N169="snížená",J169,0)</f>
        <v>0</v>
      </c>
      <c r="BG169" s="196">
        <f>IF(N169="zákl. přenesená",J169,0)</f>
        <v>0</v>
      </c>
      <c r="BH169" s="196">
        <f>IF(N169="sníž. přenesená",J169,0)</f>
        <v>0</v>
      </c>
      <c r="BI169" s="196">
        <f>IF(N169="nulová",J169,0)</f>
        <v>0</v>
      </c>
      <c r="BJ169" s="14" t="s">
        <v>79</v>
      </c>
      <c r="BK169" s="196">
        <f>ROUND(I169*H169,2)</f>
        <v>0</v>
      </c>
      <c r="BL169" s="14" t="s">
        <v>154</v>
      </c>
      <c r="BM169" s="195" t="s">
        <v>218</v>
      </c>
    </row>
    <row r="170" spans="1:65" s="2" customFormat="1" ht="44.25" customHeight="1">
      <c r="A170" s="31"/>
      <c r="B170" s="32"/>
      <c r="C170" s="183" t="s">
        <v>219</v>
      </c>
      <c r="D170" s="183" t="s">
        <v>114</v>
      </c>
      <c r="E170" s="184" t="s">
        <v>374</v>
      </c>
      <c r="F170" s="185" t="s">
        <v>375</v>
      </c>
      <c r="G170" s="186" t="s">
        <v>117</v>
      </c>
      <c r="H170" s="187">
        <v>44.8</v>
      </c>
      <c r="I170" s="188"/>
      <c r="J170" s="189">
        <f>ROUND(I170*H170,2)</f>
        <v>0</v>
      </c>
      <c r="K170" s="190"/>
      <c r="L170" s="36"/>
      <c r="M170" s="191" t="s">
        <v>1</v>
      </c>
      <c r="N170" s="192" t="s">
        <v>39</v>
      </c>
      <c r="O170" s="68"/>
      <c r="P170" s="193">
        <f>O170*H170</f>
        <v>0</v>
      </c>
      <c r="Q170" s="193">
        <v>0</v>
      </c>
      <c r="R170" s="193">
        <f>Q170*H170</f>
        <v>0</v>
      </c>
      <c r="S170" s="193">
        <v>0</v>
      </c>
      <c r="T170" s="194">
        <f>S170*H170</f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195" t="s">
        <v>154</v>
      </c>
      <c r="AT170" s="195" t="s">
        <v>114</v>
      </c>
      <c r="AU170" s="195" t="s">
        <v>84</v>
      </c>
      <c r="AY170" s="14" t="s">
        <v>111</v>
      </c>
      <c r="BE170" s="196">
        <f>IF(N170="základní",J170,0)</f>
        <v>0</v>
      </c>
      <c r="BF170" s="196">
        <f>IF(N170="snížená",J170,0)</f>
        <v>0</v>
      </c>
      <c r="BG170" s="196">
        <f>IF(N170="zákl. přenesená",J170,0)</f>
        <v>0</v>
      </c>
      <c r="BH170" s="196">
        <f>IF(N170="sníž. přenesená",J170,0)</f>
        <v>0</v>
      </c>
      <c r="BI170" s="196">
        <f>IF(N170="nulová",J170,0)</f>
        <v>0</v>
      </c>
      <c r="BJ170" s="14" t="s">
        <v>79</v>
      </c>
      <c r="BK170" s="196">
        <f>ROUND(I170*H170,2)</f>
        <v>0</v>
      </c>
      <c r="BL170" s="14" t="s">
        <v>154</v>
      </c>
      <c r="BM170" s="195" t="s">
        <v>221</v>
      </c>
    </row>
    <row r="171" spans="1:65" s="2" customFormat="1" ht="44.25" customHeight="1">
      <c r="A171" s="31"/>
      <c r="B171" s="32"/>
      <c r="C171" s="183" t="s">
        <v>176</v>
      </c>
      <c r="D171" s="183" t="s">
        <v>114</v>
      </c>
      <c r="E171" s="184" t="s">
        <v>376</v>
      </c>
      <c r="F171" s="185" t="s">
        <v>377</v>
      </c>
      <c r="G171" s="186" t="s">
        <v>117</v>
      </c>
      <c r="H171" s="187">
        <v>44.8</v>
      </c>
      <c r="I171" s="188"/>
      <c r="J171" s="189">
        <f>ROUND(I171*H171,2)</f>
        <v>0</v>
      </c>
      <c r="K171" s="190"/>
      <c r="L171" s="36"/>
      <c r="M171" s="191" t="s">
        <v>1</v>
      </c>
      <c r="N171" s="192" t="s">
        <v>39</v>
      </c>
      <c r="O171" s="68"/>
      <c r="P171" s="193">
        <f>O171*H171</f>
        <v>0</v>
      </c>
      <c r="Q171" s="193">
        <v>0</v>
      </c>
      <c r="R171" s="193">
        <f>Q171*H171</f>
        <v>0</v>
      </c>
      <c r="S171" s="193">
        <v>0</v>
      </c>
      <c r="T171" s="194">
        <f>S171*H171</f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195" t="s">
        <v>154</v>
      </c>
      <c r="AT171" s="195" t="s">
        <v>114</v>
      </c>
      <c r="AU171" s="195" t="s">
        <v>84</v>
      </c>
      <c r="AY171" s="14" t="s">
        <v>111</v>
      </c>
      <c r="BE171" s="196">
        <f>IF(N171="základní",J171,0)</f>
        <v>0</v>
      </c>
      <c r="BF171" s="196">
        <f>IF(N171="snížená",J171,0)</f>
        <v>0</v>
      </c>
      <c r="BG171" s="196">
        <f>IF(N171="zákl. přenesená",J171,0)</f>
        <v>0</v>
      </c>
      <c r="BH171" s="196">
        <f>IF(N171="sníž. přenesená",J171,0)</f>
        <v>0</v>
      </c>
      <c r="BI171" s="196">
        <f>IF(N171="nulová",J171,0)</f>
        <v>0</v>
      </c>
      <c r="BJ171" s="14" t="s">
        <v>79</v>
      </c>
      <c r="BK171" s="196">
        <f>ROUND(I171*H171,2)</f>
        <v>0</v>
      </c>
      <c r="BL171" s="14" t="s">
        <v>154</v>
      </c>
      <c r="BM171" s="195" t="s">
        <v>223</v>
      </c>
    </row>
    <row r="172" spans="1:65" s="2" customFormat="1" ht="24.2" customHeight="1">
      <c r="A172" s="31"/>
      <c r="B172" s="32"/>
      <c r="C172" s="202" t="s">
        <v>224</v>
      </c>
      <c r="D172" s="202" t="s">
        <v>139</v>
      </c>
      <c r="E172" s="203" t="s">
        <v>378</v>
      </c>
      <c r="F172" s="204" t="s">
        <v>379</v>
      </c>
      <c r="G172" s="205" t="s">
        <v>117</v>
      </c>
      <c r="H172" s="206">
        <v>50</v>
      </c>
      <c r="I172" s="207"/>
      <c r="J172" s="208">
        <f>ROUND(I172*H172,2)</f>
        <v>0</v>
      </c>
      <c r="K172" s="209"/>
      <c r="L172" s="210"/>
      <c r="M172" s="211" t="s">
        <v>1</v>
      </c>
      <c r="N172" s="212" t="s">
        <v>39</v>
      </c>
      <c r="O172" s="68"/>
      <c r="P172" s="193">
        <f>O172*H172</f>
        <v>0</v>
      </c>
      <c r="Q172" s="193">
        <v>0</v>
      </c>
      <c r="R172" s="193">
        <f>Q172*H172</f>
        <v>0</v>
      </c>
      <c r="S172" s="193">
        <v>0</v>
      </c>
      <c r="T172" s="194">
        <f>S172*H172</f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195" t="s">
        <v>176</v>
      </c>
      <c r="AT172" s="195" t="s">
        <v>139</v>
      </c>
      <c r="AU172" s="195" t="s">
        <v>84</v>
      </c>
      <c r="AY172" s="14" t="s">
        <v>111</v>
      </c>
      <c r="BE172" s="196">
        <f>IF(N172="základní",J172,0)</f>
        <v>0</v>
      </c>
      <c r="BF172" s="196">
        <f>IF(N172="snížená",J172,0)</f>
        <v>0</v>
      </c>
      <c r="BG172" s="196">
        <f>IF(N172="zákl. přenesená",J172,0)</f>
        <v>0</v>
      </c>
      <c r="BH172" s="196">
        <f>IF(N172="sníž. přenesená",J172,0)</f>
        <v>0</v>
      </c>
      <c r="BI172" s="196">
        <f>IF(N172="nulová",J172,0)</f>
        <v>0</v>
      </c>
      <c r="BJ172" s="14" t="s">
        <v>79</v>
      </c>
      <c r="BK172" s="196">
        <f>ROUND(I172*H172,2)</f>
        <v>0</v>
      </c>
      <c r="BL172" s="14" t="s">
        <v>154</v>
      </c>
      <c r="BM172" s="195" t="s">
        <v>226</v>
      </c>
    </row>
    <row r="173" spans="1:65" s="2" customFormat="1" ht="44.25" customHeight="1">
      <c r="A173" s="31"/>
      <c r="B173" s="32"/>
      <c r="C173" s="183" t="s">
        <v>179</v>
      </c>
      <c r="D173" s="183" t="s">
        <v>114</v>
      </c>
      <c r="E173" s="184" t="s">
        <v>380</v>
      </c>
      <c r="F173" s="185" t="s">
        <v>381</v>
      </c>
      <c r="G173" s="186" t="s">
        <v>382</v>
      </c>
      <c r="H173" s="213"/>
      <c r="I173" s="188"/>
      <c r="J173" s="189">
        <f>ROUND(I173*H173,2)</f>
        <v>0</v>
      </c>
      <c r="K173" s="190"/>
      <c r="L173" s="36"/>
      <c r="M173" s="191" t="s">
        <v>1</v>
      </c>
      <c r="N173" s="192" t="s">
        <v>39</v>
      </c>
      <c r="O173" s="68"/>
      <c r="P173" s="193">
        <f>O173*H173</f>
        <v>0</v>
      </c>
      <c r="Q173" s="193">
        <v>0</v>
      </c>
      <c r="R173" s="193">
        <f>Q173*H173</f>
        <v>0</v>
      </c>
      <c r="S173" s="193">
        <v>0</v>
      </c>
      <c r="T173" s="194">
        <f>S173*H173</f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195" t="s">
        <v>154</v>
      </c>
      <c r="AT173" s="195" t="s">
        <v>114</v>
      </c>
      <c r="AU173" s="195" t="s">
        <v>84</v>
      </c>
      <c r="AY173" s="14" t="s">
        <v>111</v>
      </c>
      <c r="BE173" s="196">
        <f>IF(N173="základní",J173,0)</f>
        <v>0</v>
      </c>
      <c r="BF173" s="196">
        <f>IF(N173="snížená",J173,0)</f>
        <v>0</v>
      </c>
      <c r="BG173" s="196">
        <f>IF(N173="zákl. přenesená",J173,0)</f>
        <v>0</v>
      </c>
      <c r="BH173" s="196">
        <f>IF(N173="sníž. přenesená",J173,0)</f>
        <v>0</v>
      </c>
      <c r="BI173" s="196">
        <f>IF(N173="nulová",J173,0)</f>
        <v>0</v>
      </c>
      <c r="BJ173" s="14" t="s">
        <v>79</v>
      </c>
      <c r="BK173" s="196">
        <f>ROUND(I173*H173,2)</f>
        <v>0</v>
      </c>
      <c r="BL173" s="14" t="s">
        <v>154</v>
      </c>
      <c r="BM173" s="195" t="s">
        <v>228</v>
      </c>
    </row>
    <row r="174" spans="1:65" s="12" customFormat="1" ht="22.9" customHeight="1">
      <c r="B174" s="167"/>
      <c r="C174" s="168"/>
      <c r="D174" s="169" t="s">
        <v>73</v>
      </c>
      <c r="E174" s="181" t="s">
        <v>383</v>
      </c>
      <c r="F174" s="181" t="s">
        <v>384</v>
      </c>
      <c r="G174" s="168"/>
      <c r="H174" s="168"/>
      <c r="I174" s="171"/>
      <c r="J174" s="182">
        <f>BK174</f>
        <v>0</v>
      </c>
      <c r="K174" s="168"/>
      <c r="L174" s="173"/>
      <c r="M174" s="174"/>
      <c r="N174" s="175"/>
      <c r="O174" s="175"/>
      <c r="P174" s="176">
        <f>SUM(P175:P176)</f>
        <v>0</v>
      </c>
      <c r="Q174" s="175"/>
      <c r="R174" s="176">
        <f>SUM(R175:R176)</f>
        <v>0</v>
      </c>
      <c r="S174" s="175"/>
      <c r="T174" s="177">
        <f>SUM(T175:T176)</f>
        <v>0</v>
      </c>
      <c r="AR174" s="178" t="s">
        <v>84</v>
      </c>
      <c r="AT174" s="179" t="s">
        <v>73</v>
      </c>
      <c r="AU174" s="179" t="s">
        <v>79</v>
      </c>
      <c r="AY174" s="178" t="s">
        <v>111</v>
      </c>
      <c r="BK174" s="180">
        <f>SUM(BK175:BK176)</f>
        <v>0</v>
      </c>
    </row>
    <row r="175" spans="1:65" s="2" customFormat="1" ht="16.5" customHeight="1">
      <c r="A175" s="31"/>
      <c r="B175" s="32"/>
      <c r="C175" s="183" t="s">
        <v>229</v>
      </c>
      <c r="D175" s="183" t="s">
        <v>114</v>
      </c>
      <c r="E175" s="184" t="s">
        <v>385</v>
      </c>
      <c r="F175" s="185" t="s">
        <v>386</v>
      </c>
      <c r="G175" s="186" t="s">
        <v>266</v>
      </c>
      <c r="H175" s="187">
        <v>1</v>
      </c>
      <c r="I175" s="188"/>
      <c r="J175" s="189">
        <f>ROUND(I175*H175,2)</f>
        <v>0</v>
      </c>
      <c r="K175" s="190"/>
      <c r="L175" s="36"/>
      <c r="M175" s="191" t="s">
        <v>1</v>
      </c>
      <c r="N175" s="192" t="s">
        <v>39</v>
      </c>
      <c r="O175" s="68"/>
      <c r="P175" s="193">
        <f>O175*H175</f>
        <v>0</v>
      </c>
      <c r="Q175" s="193">
        <v>0</v>
      </c>
      <c r="R175" s="193">
        <f>Q175*H175</f>
        <v>0</v>
      </c>
      <c r="S175" s="193">
        <v>0</v>
      </c>
      <c r="T175" s="194">
        <f>S175*H175</f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195" t="s">
        <v>154</v>
      </c>
      <c r="AT175" s="195" t="s">
        <v>114</v>
      </c>
      <c r="AU175" s="195" t="s">
        <v>84</v>
      </c>
      <c r="AY175" s="14" t="s">
        <v>111</v>
      </c>
      <c r="BE175" s="196">
        <f>IF(N175="základní",J175,0)</f>
        <v>0</v>
      </c>
      <c r="BF175" s="196">
        <f>IF(N175="snížená",J175,0)</f>
        <v>0</v>
      </c>
      <c r="BG175" s="196">
        <f>IF(N175="zákl. přenesená",J175,0)</f>
        <v>0</v>
      </c>
      <c r="BH175" s="196">
        <f>IF(N175="sníž. přenesená",J175,0)</f>
        <v>0</v>
      </c>
      <c r="BI175" s="196">
        <f>IF(N175="nulová",J175,0)</f>
        <v>0</v>
      </c>
      <c r="BJ175" s="14" t="s">
        <v>79</v>
      </c>
      <c r="BK175" s="196">
        <f>ROUND(I175*H175,2)</f>
        <v>0</v>
      </c>
      <c r="BL175" s="14" t="s">
        <v>154</v>
      </c>
      <c r="BM175" s="195" t="s">
        <v>231</v>
      </c>
    </row>
    <row r="176" spans="1:65" s="2" customFormat="1" ht="16.5" customHeight="1">
      <c r="A176" s="31"/>
      <c r="B176" s="32"/>
      <c r="C176" s="183" t="s">
        <v>181</v>
      </c>
      <c r="D176" s="183" t="s">
        <v>114</v>
      </c>
      <c r="E176" s="184" t="s">
        <v>387</v>
      </c>
      <c r="F176" s="185" t="s">
        <v>388</v>
      </c>
      <c r="G176" s="186" t="s">
        <v>266</v>
      </c>
      <c r="H176" s="187">
        <v>1</v>
      </c>
      <c r="I176" s="188"/>
      <c r="J176" s="189">
        <f>ROUND(I176*H176,2)</f>
        <v>0</v>
      </c>
      <c r="K176" s="190"/>
      <c r="L176" s="36"/>
      <c r="M176" s="191" t="s">
        <v>1</v>
      </c>
      <c r="N176" s="192" t="s">
        <v>39</v>
      </c>
      <c r="O176" s="68"/>
      <c r="P176" s="193">
        <f>O176*H176</f>
        <v>0</v>
      </c>
      <c r="Q176" s="193">
        <v>0</v>
      </c>
      <c r="R176" s="193">
        <f>Q176*H176</f>
        <v>0</v>
      </c>
      <c r="S176" s="193">
        <v>0</v>
      </c>
      <c r="T176" s="194">
        <f>S176*H176</f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195" t="s">
        <v>154</v>
      </c>
      <c r="AT176" s="195" t="s">
        <v>114</v>
      </c>
      <c r="AU176" s="195" t="s">
        <v>84</v>
      </c>
      <c r="AY176" s="14" t="s">
        <v>111</v>
      </c>
      <c r="BE176" s="196">
        <f>IF(N176="základní",J176,0)</f>
        <v>0</v>
      </c>
      <c r="BF176" s="196">
        <f>IF(N176="snížená",J176,0)</f>
        <v>0</v>
      </c>
      <c r="BG176" s="196">
        <f>IF(N176="zákl. přenesená",J176,0)</f>
        <v>0</v>
      </c>
      <c r="BH176" s="196">
        <f>IF(N176="sníž. přenesená",J176,0)</f>
        <v>0</v>
      </c>
      <c r="BI176" s="196">
        <f>IF(N176="nulová",J176,0)</f>
        <v>0</v>
      </c>
      <c r="BJ176" s="14" t="s">
        <v>79</v>
      </c>
      <c r="BK176" s="196">
        <f>ROUND(I176*H176,2)</f>
        <v>0</v>
      </c>
      <c r="BL176" s="14" t="s">
        <v>154</v>
      </c>
      <c r="BM176" s="195" t="s">
        <v>233</v>
      </c>
    </row>
    <row r="177" spans="1:65" s="12" customFormat="1" ht="22.9" customHeight="1">
      <c r="B177" s="167"/>
      <c r="C177" s="168"/>
      <c r="D177" s="169" t="s">
        <v>73</v>
      </c>
      <c r="E177" s="181" t="s">
        <v>389</v>
      </c>
      <c r="F177" s="181" t="s">
        <v>390</v>
      </c>
      <c r="G177" s="168"/>
      <c r="H177" s="168"/>
      <c r="I177" s="171"/>
      <c r="J177" s="182">
        <f>BK177</f>
        <v>0</v>
      </c>
      <c r="K177" s="168"/>
      <c r="L177" s="173"/>
      <c r="M177" s="174"/>
      <c r="N177" s="175"/>
      <c r="O177" s="175"/>
      <c r="P177" s="176">
        <f>SUM(P178:P181)</f>
        <v>0</v>
      </c>
      <c r="Q177" s="175"/>
      <c r="R177" s="176">
        <f>SUM(R178:R181)</f>
        <v>0</v>
      </c>
      <c r="S177" s="175"/>
      <c r="T177" s="177">
        <f>SUM(T178:T181)</f>
        <v>0</v>
      </c>
      <c r="AR177" s="178" t="s">
        <v>84</v>
      </c>
      <c r="AT177" s="179" t="s">
        <v>73</v>
      </c>
      <c r="AU177" s="179" t="s">
        <v>79</v>
      </c>
      <c r="AY177" s="178" t="s">
        <v>111</v>
      </c>
      <c r="BK177" s="180">
        <f>SUM(BK178:BK181)</f>
        <v>0</v>
      </c>
    </row>
    <row r="178" spans="1:65" s="2" customFormat="1" ht="37.9" customHeight="1">
      <c r="A178" s="31"/>
      <c r="B178" s="32"/>
      <c r="C178" s="183" t="s">
        <v>241</v>
      </c>
      <c r="D178" s="183" t="s">
        <v>114</v>
      </c>
      <c r="E178" s="184" t="s">
        <v>391</v>
      </c>
      <c r="F178" s="185" t="s">
        <v>392</v>
      </c>
      <c r="G178" s="186" t="s">
        <v>330</v>
      </c>
      <c r="H178" s="187">
        <v>1</v>
      </c>
      <c r="I178" s="188"/>
      <c r="J178" s="189">
        <f>ROUND(I178*H178,2)</f>
        <v>0</v>
      </c>
      <c r="K178" s="190"/>
      <c r="L178" s="36"/>
      <c r="M178" s="191" t="s">
        <v>1</v>
      </c>
      <c r="N178" s="192" t="s">
        <v>39</v>
      </c>
      <c r="O178" s="68"/>
      <c r="P178" s="193">
        <f>O178*H178</f>
        <v>0</v>
      </c>
      <c r="Q178" s="193">
        <v>0</v>
      </c>
      <c r="R178" s="193">
        <f>Q178*H178</f>
        <v>0</v>
      </c>
      <c r="S178" s="193">
        <v>0</v>
      </c>
      <c r="T178" s="194">
        <f>S178*H178</f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195" t="s">
        <v>154</v>
      </c>
      <c r="AT178" s="195" t="s">
        <v>114</v>
      </c>
      <c r="AU178" s="195" t="s">
        <v>84</v>
      </c>
      <c r="AY178" s="14" t="s">
        <v>111</v>
      </c>
      <c r="BE178" s="196">
        <f>IF(N178="základní",J178,0)</f>
        <v>0</v>
      </c>
      <c r="BF178" s="196">
        <f>IF(N178="snížená",J178,0)</f>
        <v>0</v>
      </c>
      <c r="BG178" s="196">
        <f>IF(N178="zákl. přenesená",J178,0)</f>
        <v>0</v>
      </c>
      <c r="BH178" s="196">
        <f>IF(N178="sníž. přenesená",J178,0)</f>
        <v>0</v>
      </c>
      <c r="BI178" s="196">
        <f>IF(N178="nulová",J178,0)</f>
        <v>0</v>
      </c>
      <c r="BJ178" s="14" t="s">
        <v>79</v>
      </c>
      <c r="BK178" s="196">
        <f>ROUND(I178*H178,2)</f>
        <v>0</v>
      </c>
      <c r="BL178" s="14" t="s">
        <v>154</v>
      </c>
      <c r="BM178" s="195" t="s">
        <v>238</v>
      </c>
    </row>
    <row r="179" spans="1:65" s="2" customFormat="1" ht="16.5" customHeight="1">
      <c r="A179" s="31"/>
      <c r="B179" s="32"/>
      <c r="C179" s="202" t="s">
        <v>188</v>
      </c>
      <c r="D179" s="202" t="s">
        <v>139</v>
      </c>
      <c r="E179" s="203" t="s">
        <v>393</v>
      </c>
      <c r="F179" s="204" t="s">
        <v>394</v>
      </c>
      <c r="G179" s="205" t="s">
        <v>330</v>
      </c>
      <c r="H179" s="206">
        <v>1</v>
      </c>
      <c r="I179" s="207"/>
      <c r="J179" s="208">
        <f>ROUND(I179*H179,2)</f>
        <v>0</v>
      </c>
      <c r="K179" s="209"/>
      <c r="L179" s="210"/>
      <c r="M179" s="211" t="s">
        <v>1</v>
      </c>
      <c r="N179" s="212" t="s">
        <v>39</v>
      </c>
      <c r="O179" s="68"/>
      <c r="P179" s="193">
        <f>O179*H179</f>
        <v>0</v>
      </c>
      <c r="Q179" s="193">
        <v>0</v>
      </c>
      <c r="R179" s="193">
        <f>Q179*H179</f>
        <v>0</v>
      </c>
      <c r="S179" s="193">
        <v>0</v>
      </c>
      <c r="T179" s="194">
        <f>S179*H179</f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195" t="s">
        <v>176</v>
      </c>
      <c r="AT179" s="195" t="s">
        <v>139</v>
      </c>
      <c r="AU179" s="195" t="s">
        <v>84</v>
      </c>
      <c r="AY179" s="14" t="s">
        <v>111</v>
      </c>
      <c r="BE179" s="196">
        <f>IF(N179="základní",J179,0)</f>
        <v>0</v>
      </c>
      <c r="BF179" s="196">
        <f>IF(N179="snížená",J179,0)</f>
        <v>0</v>
      </c>
      <c r="BG179" s="196">
        <f>IF(N179="zákl. přenesená",J179,0)</f>
        <v>0</v>
      </c>
      <c r="BH179" s="196">
        <f>IF(N179="sníž. přenesená",J179,0)</f>
        <v>0</v>
      </c>
      <c r="BI179" s="196">
        <f>IF(N179="nulová",J179,0)</f>
        <v>0</v>
      </c>
      <c r="BJ179" s="14" t="s">
        <v>79</v>
      </c>
      <c r="BK179" s="196">
        <f>ROUND(I179*H179,2)</f>
        <v>0</v>
      </c>
      <c r="BL179" s="14" t="s">
        <v>154</v>
      </c>
      <c r="BM179" s="195" t="s">
        <v>240</v>
      </c>
    </row>
    <row r="180" spans="1:65" s="2" customFormat="1" ht="16.5" customHeight="1">
      <c r="A180" s="31"/>
      <c r="B180" s="32"/>
      <c r="C180" s="183" t="s">
        <v>248</v>
      </c>
      <c r="D180" s="183" t="s">
        <v>114</v>
      </c>
      <c r="E180" s="184" t="s">
        <v>395</v>
      </c>
      <c r="F180" s="185" t="s">
        <v>396</v>
      </c>
      <c r="G180" s="186" t="s">
        <v>196</v>
      </c>
      <c r="H180" s="187">
        <v>2.5</v>
      </c>
      <c r="I180" s="188"/>
      <c r="J180" s="189">
        <f>ROUND(I180*H180,2)</f>
        <v>0</v>
      </c>
      <c r="K180" s="190"/>
      <c r="L180" s="36"/>
      <c r="M180" s="191" t="s">
        <v>1</v>
      </c>
      <c r="N180" s="192" t="s">
        <v>39</v>
      </c>
      <c r="O180" s="68"/>
      <c r="P180" s="193">
        <f>O180*H180</f>
        <v>0</v>
      </c>
      <c r="Q180" s="193">
        <v>0</v>
      </c>
      <c r="R180" s="193">
        <f>Q180*H180</f>
        <v>0</v>
      </c>
      <c r="S180" s="193">
        <v>0</v>
      </c>
      <c r="T180" s="194">
        <f>S180*H180</f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195" t="s">
        <v>154</v>
      </c>
      <c r="AT180" s="195" t="s">
        <v>114</v>
      </c>
      <c r="AU180" s="195" t="s">
        <v>84</v>
      </c>
      <c r="AY180" s="14" t="s">
        <v>111</v>
      </c>
      <c r="BE180" s="196">
        <f>IF(N180="základní",J180,0)</f>
        <v>0</v>
      </c>
      <c r="BF180" s="196">
        <f>IF(N180="snížená",J180,0)</f>
        <v>0</v>
      </c>
      <c r="BG180" s="196">
        <f>IF(N180="zákl. přenesená",J180,0)</f>
        <v>0</v>
      </c>
      <c r="BH180" s="196">
        <f>IF(N180="sníž. přenesená",J180,0)</f>
        <v>0</v>
      </c>
      <c r="BI180" s="196">
        <f>IF(N180="nulová",J180,0)</f>
        <v>0</v>
      </c>
      <c r="BJ180" s="14" t="s">
        <v>79</v>
      </c>
      <c r="BK180" s="196">
        <f>ROUND(I180*H180,2)</f>
        <v>0</v>
      </c>
      <c r="BL180" s="14" t="s">
        <v>154</v>
      </c>
      <c r="BM180" s="195" t="s">
        <v>243</v>
      </c>
    </row>
    <row r="181" spans="1:65" s="2" customFormat="1" ht="24.2" customHeight="1">
      <c r="A181" s="31"/>
      <c r="B181" s="32"/>
      <c r="C181" s="183" t="s">
        <v>189</v>
      </c>
      <c r="D181" s="183" t="s">
        <v>114</v>
      </c>
      <c r="E181" s="184" t="s">
        <v>397</v>
      </c>
      <c r="F181" s="185" t="s">
        <v>398</v>
      </c>
      <c r="G181" s="186" t="s">
        <v>306</v>
      </c>
      <c r="H181" s="187">
        <v>0.52</v>
      </c>
      <c r="I181" s="188"/>
      <c r="J181" s="189">
        <f>ROUND(I181*H181,2)</f>
        <v>0</v>
      </c>
      <c r="K181" s="190"/>
      <c r="L181" s="36"/>
      <c r="M181" s="191" t="s">
        <v>1</v>
      </c>
      <c r="N181" s="192" t="s">
        <v>39</v>
      </c>
      <c r="O181" s="68"/>
      <c r="P181" s="193">
        <f>O181*H181</f>
        <v>0</v>
      </c>
      <c r="Q181" s="193">
        <v>0</v>
      </c>
      <c r="R181" s="193">
        <f>Q181*H181</f>
        <v>0</v>
      </c>
      <c r="S181" s="193">
        <v>0</v>
      </c>
      <c r="T181" s="194">
        <f>S181*H181</f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195" t="s">
        <v>154</v>
      </c>
      <c r="AT181" s="195" t="s">
        <v>114</v>
      </c>
      <c r="AU181" s="195" t="s">
        <v>84</v>
      </c>
      <c r="AY181" s="14" t="s">
        <v>111</v>
      </c>
      <c r="BE181" s="196">
        <f>IF(N181="základní",J181,0)</f>
        <v>0</v>
      </c>
      <c r="BF181" s="196">
        <f>IF(N181="snížená",J181,0)</f>
        <v>0</v>
      </c>
      <c r="BG181" s="196">
        <f>IF(N181="zákl. přenesená",J181,0)</f>
        <v>0</v>
      </c>
      <c r="BH181" s="196">
        <f>IF(N181="sníž. přenesená",J181,0)</f>
        <v>0</v>
      </c>
      <c r="BI181" s="196">
        <f>IF(N181="nulová",J181,0)</f>
        <v>0</v>
      </c>
      <c r="BJ181" s="14" t="s">
        <v>79</v>
      </c>
      <c r="BK181" s="196">
        <f>ROUND(I181*H181,2)</f>
        <v>0</v>
      </c>
      <c r="BL181" s="14" t="s">
        <v>154</v>
      </c>
      <c r="BM181" s="195" t="s">
        <v>247</v>
      </c>
    </row>
    <row r="182" spans="1:65" s="12" customFormat="1" ht="22.9" customHeight="1">
      <c r="B182" s="167"/>
      <c r="C182" s="168"/>
      <c r="D182" s="169" t="s">
        <v>73</v>
      </c>
      <c r="E182" s="181" t="s">
        <v>399</v>
      </c>
      <c r="F182" s="181" t="s">
        <v>400</v>
      </c>
      <c r="G182" s="168"/>
      <c r="H182" s="168"/>
      <c r="I182" s="171"/>
      <c r="J182" s="182">
        <f>BK182</f>
        <v>0</v>
      </c>
      <c r="K182" s="168"/>
      <c r="L182" s="173"/>
      <c r="M182" s="174"/>
      <c r="N182" s="175"/>
      <c r="O182" s="175"/>
      <c r="P182" s="176">
        <f>SUM(P183:P189)</f>
        <v>0</v>
      </c>
      <c r="Q182" s="175"/>
      <c r="R182" s="176">
        <f>SUM(R183:R189)</f>
        <v>0</v>
      </c>
      <c r="S182" s="175"/>
      <c r="T182" s="177">
        <f>SUM(T183:T189)</f>
        <v>0</v>
      </c>
      <c r="AR182" s="178" t="s">
        <v>84</v>
      </c>
      <c r="AT182" s="179" t="s">
        <v>73</v>
      </c>
      <c r="AU182" s="179" t="s">
        <v>79</v>
      </c>
      <c r="AY182" s="178" t="s">
        <v>111</v>
      </c>
      <c r="BK182" s="180">
        <f>SUM(BK183:BK189)</f>
        <v>0</v>
      </c>
    </row>
    <row r="183" spans="1:65" s="2" customFormat="1" ht="24.2" customHeight="1">
      <c r="A183" s="31"/>
      <c r="B183" s="32"/>
      <c r="C183" s="183" t="s">
        <v>253</v>
      </c>
      <c r="D183" s="183" t="s">
        <v>114</v>
      </c>
      <c r="E183" s="184" t="s">
        <v>401</v>
      </c>
      <c r="F183" s="185" t="s">
        <v>402</v>
      </c>
      <c r="G183" s="186" t="s">
        <v>117</v>
      </c>
      <c r="H183" s="187">
        <v>17.45</v>
      </c>
      <c r="I183" s="188"/>
      <c r="J183" s="189">
        <f t="shared" ref="J183:J189" si="20">ROUND(I183*H183,2)</f>
        <v>0</v>
      </c>
      <c r="K183" s="190"/>
      <c r="L183" s="36"/>
      <c r="M183" s="191" t="s">
        <v>1</v>
      </c>
      <c r="N183" s="192" t="s">
        <v>39</v>
      </c>
      <c r="O183" s="68"/>
      <c r="P183" s="193">
        <f t="shared" ref="P183:P189" si="21">O183*H183</f>
        <v>0</v>
      </c>
      <c r="Q183" s="193">
        <v>0</v>
      </c>
      <c r="R183" s="193">
        <f t="shared" ref="R183:R189" si="22">Q183*H183</f>
        <v>0</v>
      </c>
      <c r="S183" s="193">
        <v>0</v>
      </c>
      <c r="T183" s="194">
        <f t="shared" ref="T183:T189" si="23">S183*H183</f>
        <v>0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195" t="s">
        <v>154</v>
      </c>
      <c r="AT183" s="195" t="s">
        <v>114</v>
      </c>
      <c r="AU183" s="195" t="s">
        <v>84</v>
      </c>
      <c r="AY183" s="14" t="s">
        <v>111</v>
      </c>
      <c r="BE183" s="196">
        <f t="shared" ref="BE183:BE189" si="24">IF(N183="základní",J183,0)</f>
        <v>0</v>
      </c>
      <c r="BF183" s="196">
        <f t="shared" ref="BF183:BF189" si="25">IF(N183="snížená",J183,0)</f>
        <v>0</v>
      </c>
      <c r="BG183" s="196">
        <f t="shared" ref="BG183:BG189" si="26">IF(N183="zákl. přenesená",J183,0)</f>
        <v>0</v>
      </c>
      <c r="BH183" s="196">
        <f t="shared" ref="BH183:BH189" si="27">IF(N183="sníž. přenesená",J183,0)</f>
        <v>0</v>
      </c>
      <c r="BI183" s="196">
        <f t="shared" ref="BI183:BI189" si="28">IF(N183="nulová",J183,0)</f>
        <v>0</v>
      </c>
      <c r="BJ183" s="14" t="s">
        <v>79</v>
      </c>
      <c r="BK183" s="196">
        <f t="shared" ref="BK183:BK189" si="29">ROUND(I183*H183,2)</f>
        <v>0</v>
      </c>
      <c r="BL183" s="14" t="s">
        <v>154</v>
      </c>
      <c r="BM183" s="195" t="s">
        <v>250</v>
      </c>
    </row>
    <row r="184" spans="1:65" s="2" customFormat="1" ht="24.2" customHeight="1">
      <c r="A184" s="31"/>
      <c r="B184" s="32"/>
      <c r="C184" s="183" t="s">
        <v>191</v>
      </c>
      <c r="D184" s="183" t="s">
        <v>114</v>
      </c>
      <c r="E184" s="184" t="s">
        <v>403</v>
      </c>
      <c r="F184" s="185" t="s">
        <v>404</v>
      </c>
      <c r="G184" s="186" t="s">
        <v>117</v>
      </c>
      <c r="H184" s="187">
        <v>17.45</v>
      </c>
      <c r="I184" s="188"/>
      <c r="J184" s="189">
        <f t="shared" si="20"/>
        <v>0</v>
      </c>
      <c r="K184" s="190"/>
      <c r="L184" s="36"/>
      <c r="M184" s="191" t="s">
        <v>1</v>
      </c>
      <c r="N184" s="192" t="s">
        <v>39</v>
      </c>
      <c r="O184" s="68"/>
      <c r="P184" s="193">
        <f t="shared" si="21"/>
        <v>0</v>
      </c>
      <c r="Q184" s="193">
        <v>0</v>
      </c>
      <c r="R184" s="193">
        <f t="shared" si="22"/>
        <v>0</v>
      </c>
      <c r="S184" s="193">
        <v>0</v>
      </c>
      <c r="T184" s="194">
        <f t="shared" si="23"/>
        <v>0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195" t="s">
        <v>154</v>
      </c>
      <c r="AT184" s="195" t="s">
        <v>114</v>
      </c>
      <c r="AU184" s="195" t="s">
        <v>84</v>
      </c>
      <c r="AY184" s="14" t="s">
        <v>111</v>
      </c>
      <c r="BE184" s="196">
        <f t="shared" si="24"/>
        <v>0</v>
      </c>
      <c r="BF184" s="196">
        <f t="shared" si="25"/>
        <v>0</v>
      </c>
      <c r="BG184" s="196">
        <f t="shared" si="26"/>
        <v>0</v>
      </c>
      <c r="BH184" s="196">
        <f t="shared" si="27"/>
        <v>0</v>
      </c>
      <c r="BI184" s="196">
        <f t="shared" si="28"/>
        <v>0</v>
      </c>
      <c r="BJ184" s="14" t="s">
        <v>79</v>
      </c>
      <c r="BK184" s="196">
        <f t="shared" si="29"/>
        <v>0</v>
      </c>
      <c r="BL184" s="14" t="s">
        <v>154</v>
      </c>
      <c r="BM184" s="195" t="s">
        <v>252</v>
      </c>
    </row>
    <row r="185" spans="1:65" s="2" customFormat="1" ht="24.2" customHeight="1">
      <c r="A185" s="31"/>
      <c r="B185" s="32"/>
      <c r="C185" s="183" t="s">
        <v>258</v>
      </c>
      <c r="D185" s="183" t="s">
        <v>114</v>
      </c>
      <c r="E185" s="184" t="s">
        <v>405</v>
      </c>
      <c r="F185" s="185" t="s">
        <v>406</v>
      </c>
      <c r="G185" s="186" t="s">
        <v>117</v>
      </c>
      <c r="H185" s="187">
        <v>6.5</v>
      </c>
      <c r="I185" s="188"/>
      <c r="J185" s="189">
        <f t="shared" si="20"/>
        <v>0</v>
      </c>
      <c r="K185" s="190"/>
      <c r="L185" s="36"/>
      <c r="M185" s="191" t="s">
        <v>1</v>
      </c>
      <c r="N185" s="192" t="s">
        <v>39</v>
      </c>
      <c r="O185" s="68"/>
      <c r="P185" s="193">
        <f t="shared" si="21"/>
        <v>0</v>
      </c>
      <c r="Q185" s="193">
        <v>0</v>
      </c>
      <c r="R185" s="193">
        <f t="shared" si="22"/>
        <v>0</v>
      </c>
      <c r="S185" s="193">
        <v>0</v>
      </c>
      <c r="T185" s="194">
        <f t="shared" si="23"/>
        <v>0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195" t="s">
        <v>154</v>
      </c>
      <c r="AT185" s="195" t="s">
        <v>114</v>
      </c>
      <c r="AU185" s="195" t="s">
        <v>84</v>
      </c>
      <c r="AY185" s="14" t="s">
        <v>111</v>
      </c>
      <c r="BE185" s="196">
        <f t="shared" si="24"/>
        <v>0</v>
      </c>
      <c r="BF185" s="196">
        <f t="shared" si="25"/>
        <v>0</v>
      </c>
      <c r="BG185" s="196">
        <f t="shared" si="26"/>
        <v>0</v>
      </c>
      <c r="BH185" s="196">
        <f t="shared" si="27"/>
        <v>0</v>
      </c>
      <c r="BI185" s="196">
        <f t="shared" si="28"/>
        <v>0</v>
      </c>
      <c r="BJ185" s="14" t="s">
        <v>79</v>
      </c>
      <c r="BK185" s="196">
        <f t="shared" si="29"/>
        <v>0</v>
      </c>
      <c r="BL185" s="14" t="s">
        <v>154</v>
      </c>
      <c r="BM185" s="195" t="s">
        <v>255</v>
      </c>
    </row>
    <row r="186" spans="1:65" s="2" customFormat="1" ht="37.9" customHeight="1">
      <c r="A186" s="31"/>
      <c r="B186" s="32"/>
      <c r="C186" s="183" t="s">
        <v>194</v>
      </c>
      <c r="D186" s="183" t="s">
        <v>114</v>
      </c>
      <c r="E186" s="184" t="s">
        <v>407</v>
      </c>
      <c r="F186" s="185" t="s">
        <v>408</v>
      </c>
      <c r="G186" s="186" t="s">
        <v>117</v>
      </c>
      <c r="H186" s="187">
        <v>17.45</v>
      </c>
      <c r="I186" s="188"/>
      <c r="J186" s="189">
        <f t="shared" si="20"/>
        <v>0</v>
      </c>
      <c r="K186" s="190"/>
      <c r="L186" s="36"/>
      <c r="M186" s="191" t="s">
        <v>1</v>
      </c>
      <c r="N186" s="192" t="s">
        <v>39</v>
      </c>
      <c r="O186" s="68"/>
      <c r="P186" s="193">
        <f t="shared" si="21"/>
        <v>0</v>
      </c>
      <c r="Q186" s="193">
        <v>0</v>
      </c>
      <c r="R186" s="193">
        <f t="shared" si="22"/>
        <v>0</v>
      </c>
      <c r="S186" s="193">
        <v>0</v>
      </c>
      <c r="T186" s="194">
        <f t="shared" si="23"/>
        <v>0</v>
      </c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195" t="s">
        <v>154</v>
      </c>
      <c r="AT186" s="195" t="s">
        <v>114</v>
      </c>
      <c r="AU186" s="195" t="s">
        <v>84</v>
      </c>
      <c r="AY186" s="14" t="s">
        <v>111</v>
      </c>
      <c r="BE186" s="196">
        <f t="shared" si="24"/>
        <v>0</v>
      </c>
      <c r="BF186" s="196">
        <f t="shared" si="25"/>
        <v>0</v>
      </c>
      <c r="BG186" s="196">
        <f t="shared" si="26"/>
        <v>0</v>
      </c>
      <c r="BH186" s="196">
        <f t="shared" si="27"/>
        <v>0</v>
      </c>
      <c r="BI186" s="196">
        <f t="shared" si="28"/>
        <v>0</v>
      </c>
      <c r="BJ186" s="14" t="s">
        <v>79</v>
      </c>
      <c r="BK186" s="196">
        <f t="shared" si="29"/>
        <v>0</v>
      </c>
      <c r="BL186" s="14" t="s">
        <v>154</v>
      </c>
      <c r="BM186" s="195" t="s">
        <v>257</v>
      </c>
    </row>
    <row r="187" spans="1:65" s="2" customFormat="1" ht="16.5" customHeight="1">
      <c r="A187" s="31"/>
      <c r="B187" s="32"/>
      <c r="C187" s="202" t="s">
        <v>264</v>
      </c>
      <c r="D187" s="202" t="s">
        <v>139</v>
      </c>
      <c r="E187" s="203" t="s">
        <v>409</v>
      </c>
      <c r="F187" s="204" t="s">
        <v>410</v>
      </c>
      <c r="G187" s="205" t="s">
        <v>117</v>
      </c>
      <c r="H187" s="206">
        <v>26.17</v>
      </c>
      <c r="I187" s="207"/>
      <c r="J187" s="208">
        <f t="shared" si="20"/>
        <v>0</v>
      </c>
      <c r="K187" s="209"/>
      <c r="L187" s="210"/>
      <c r="M187" s="211" t="s">
        <v>1</v>
      </c>
      <c r="N187" s="212" t="s">
        <v>39</v>
      </c>
      <c r="O187" s="68"/>
      <c r="P187" s="193">
        <f t="shared" si="21"/>
        <v>0</v>
      </c>
      <c r="Q187" s="193">
        <v>0</v>
      </c>
      <c r="R187" s="193">
        <f t="shared" si="22"/>
        <v>0</v>
      </c>
      <c r="S187" s="193">
        <v>0</v>
      </c>
      <c r="T187" s="194">
        <f t="shared" si="23"/>
        <v>0</v>
      </c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R187" s="195" t="s">
        <v>176</v>
      </c>
      <c r="AT187" s="195" t="s">
        <v>139</v>
      </c>
      <c r="AU187" s="195" t="s">
        <v>84</v>
      </c>
      <c r="AY187" s="14" t="s">
        <v>111</v>
      </c>
      <c r="BE187" s="196">
        <f t="shared" si="24"/>
        <v>0</v>
      </c>
      <c r="BF187" s="196">
        <f t="shared" si="25"/>
        <v>0</v>
      </c>
      <c r="BG187" s="196">
        <f t="shared" si="26"/>
        <v>0</v>
      </c>
      <c r="BH187" s="196">
        <f t="shared" si="27"/>
        <v>0</v>
      </c>
      <c r="BI187" s="196">
        <f t="shared" si="28"/>
        <v>0</v>
      </c>
      <c r="BJ187" s="14" t="s">
        <v>79</v>
      </c>
      <c r="BK187" s="196">
        <f t="shared" si="29"/>
        <v>0</v>
      </c>
      <c r="BL187" s="14" t="s">
        <v>154</v>
      </c>
      <c r="BM187" s="195" t="s">
        <v>261</v>
      </c>
    </row>
    <row r="188" spans="1:65" s="2" customFormat="1" ht="24.2" customHeight="1">
      <c r="A188" s="31"/>
      <c r="B188" s="32"/>
      <c r="C188" s="183" t="s">
        <v>197</v>
      </c>
      <c r="D188" s="183" t="s">
        <v>114</v>
      </c>
      <c r="E188" s="184" t="s">
        <v>411</v>
      </c>
      <c r="F188" s="185" t="s">
        <v>412</v>
      </c>
      <c r="G188" s="186" t="s">
        <v>117</v>
      </c>
      <c r="H188" s="187">
        <v>17.46</v>
      </c>
      <c r="I188" s="188"/>
      <c r="J188" s="189">
        <f t="shared" si="20"/>
        <v>0</v>
      </c>
      <c r="K188" s="190"/>
      <c r="L188" s="36"/>
      <c r="M188" s="191" t="s">
        <v>1</v>
      </c>
      <c r="N188" s="192" t="s">
        <v>39</v>
      </c>
      <c r="O188" s="68"/>
      <c r="P188" s="193">
        <f t="shared" si="21"/>
        <v>0</v>
      </c>
      <c r="Q188" s="193">
        <v>0</v>
      </c>
      <c r="R188" s="193">
        <f t="shared" si="22"/>
        <v>0</v>
      </c>
      <c r="S188" s="193">
        <v>0</v>
      </c>
      <c r="T188" s="194">
        <f t="shared" si="23"/>
        <v>0</v>
      </c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R188" s="195" t="s">
        <v>154</v>
      </c>
      <c r="AT188" s="195" t="s">
        <v>114</v>
      </c>
      <c r="AU188" s="195" t="s">
        <v>84</v>
      </c>
      <c r="AY188" s="14" t="s">
        <v>111</v>
      </c>
      <c r="BE188" s="196">
        <f t="shared" si="24"/>
        <v>0</v>
      </c>
      <c r="BF188" s="196">
        <f t="shared" si="25"/>
        <v>0</v>
      </c>
      <c r="BG188" s="196">
        <f t="shared" si="26"/>
        <v>0</v>
      </c>
      <c r="BH188" s="196">
        <f t="shared" si="27"/>
        <v>0</v>
      </c>
      <c r="BI188" s="196">
        <f t="shared" si="28"/>
        <v>0</v>
      </c>
      <c r="BJ188" s="14" t="s">
        <v>79</v>
      </c>
      <c r="BK188" s="196">
        <f t="shared" si="29"/>
        <v>0</v>
      </c>
      <c r="BL188" s="14" t="s">
        <v>154</v>
      </c>
      <c r="BM188" s="195" t="s">
        <v>263</v>
      </c>
    </row>
    <row r="189" spans="1:65" s="2" customFormat="1" ht="24.2" customHeight="1">
      <c r="A189" s="31"/>
      <c r="B189" s="32"/>
      <c r="C189" s="183" t="s">
        <v>270</v>
      </c>
      <c r="D189" s="183" t="s">
        <v>114</v>
      </c>
      <c r="E189" s="184" t="s">
        <v>413</v>
      </c>
      <c r="F189" s="185" t="s">
        <v>414</v>
      </c>
      <c r="G189" s="186" t="s">
        <v>382</v>
      </c>
      <c r="H189" s="213"/>
      <c r="I189" s="188"/>
      <c r="J189" s="189">
        <f t="shared" si="20"/>
        <v>0</v>
      </c>
      <c r="K189" s="190"/>
      <c r="L189" s="36"/>
      <c r="M189" s="191" t="s">
        <v>1</v>
      </c>
      <c r="N189" s="192" t="s">
        <v>39</v>
      </c>
      <c r="O189" s="68"/>
      <c r="P189" s="193">
        <f t="shared" si="21"/>
        <v>0</v>
      </c>
      <c r="Q189" s="193">
        <v>0</v>
      </c>
      <c r="R189" s="193">
        <f t="shared" si="22"/>
        <v>0</v>
      </c>
      <c r="S189" s="193">
        <v>0</v>
      </c>
      <c r="T189" s="194">
        <f t="shared" si="23"/>
        <v>0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195" t="s">
        <v>154</v>
      </c>
      <c r="AT189" s="195" t="s">
        <v>114</v>
      </c>
      <c r="AU189" s="195" t="s">
        <v>84</v>
      </c>
      <c r="AY189" s="14" t="s">
        <v>111</v>
      </c>
      <c r="BE189" s="196">
        <f t="shared" si="24"/>
        <v>0</v>
      </c>
      <c r="BF189" s="196">
        <f t="shared" si="25"/>
        <v>0</v>
      </c>
      <c r="BG189" s="196">
        <f t="shared" si="26"/>
        <v>0</v>
      </c>
      <c r="BH189" s="196">
        <f t="shared" si="27"/>
        <v>0</v>
      </c>
      <c r="BI189" s="196">
        <f t="shared" si="28"/>
        <v>0</v>
      </c>
      <c r="BJ189" s="14" t="s">
        <v>79</v>
      </c>
      <c r="BK189" s="196">
        <f t="shared" si="29"/>
        <v>0</v>
      </c>
      <c r="BL189" s="14" t="s">
        <v>154</v>
      </c>
      <c r="BM189" s="195" t="s">
        <v>267</v>
      </c>
    </row>
    <row r="190" spans="1:65" s="12" customFormat="1" ht="22.9" customHeight="1">
      <c r="B190" s="167"/>
      <c r="C190" s="168"/>
      <c r="D190" s="169" t="s">
        <v>73</v>
      </c>
      <c r="E190" s="181" t="s">
        <v>415</v>
      </c>
      <c r="F190" s="181" t="s">
        <v>416</v>
      </c>
      <c r="G190" s="168"/>
      <c r="H190" s="168"/>
      <c r="I190" s="171"/>
      <c r="J190" s="182">
        <f>BK190</f>
        <v>0</v>
      </c>
      <c r="K190" s="168"/>
      <c r="L190" s="173"/>
      <c r="M190" s="174"/>
      <c r="N190" s="175"/>
      <c r="O190" s="175"/>
      <c r="P190" s="176">
        <f>SUM(P191:P193)</f>
        <v>0</v>
      </c>
      <c r="Q190" s="175"/>
      <c r="R190" s="176">
        <f>SUM(R191:R193)</f>
        <v>0</v>
      </c>
      <c r="S190" s="175"/>
      <c r="T190" s="177">
        <f>SUM(T191:T193)</f>
        <v>0</v>
      </c>
      <c r="AR190" s="178" t="s">
        <v>84</v>
      </c>
      <c r="AT190" s="179" t="s">
        <v>73</v>
      </c>
      <c r="AU190" s="179" t="s">
        <v>79</v>
      </c>
      <c r="AY190" s="178" t="s">
        <v>111</v>
      </c>
      <c r="BK190" s="180">
        <f>SUM(BK191:BK193)</f>
        <v>0</v>
      </c>
    </row>
    <row r="191" spans="1:65" s="2" customFormat="1" ht="37.9" customHeight="1">
      <c r="A191" s="31"/>
      <c r="B191" s="32"/>
      <c r="C191" s="183" t="s">
        <v>202</v>
      </c>
      <c r="D191" s="183" t="s">
        <v>114</v>
      </c>
      <c r="E191" s="184" t="s">
        <v>417</v>
      </c>
      <c r="F191" s="185" t="s">
        <v>418</v>
      </c>
      <c r="G191" s="186" t="s">
        <v>117</v>
      </c>
      <c r="H191" s="187">
        <v>4.5</v>
      </c>
      <c r="I191" s="188"/>
      <c r="J191" s="189">
        <f>ROUND(I191*H191,2)</f>
        <v>0</v>
      </c>
      <c r="K191" s="190"/>
      <c r="L191" s="36"/>
      <c r="M191" s="191" t="s">
        <v>1</v>
      </c>
      <c r="N191" s="192" t="s">
        <v>39</v>
      </c>
      <c r="O191" s="68"/>
      <c r="P191" s="193">
        <f>O191*H191</f>
        <v>0</v>
      </c>
      <c r="Q191" s="193">
        <v>0</v>
      </c>
      <c r="R191" s="193">
        <f>Q191*H191</f>
        <v>0</v>
      </c>
      <c r="S191" s="193">
        <v>0</v>
      </c>
      <c r="T191" s="194">
        <f>S191*H191</f>
        <v>0</v>
      </c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R191" s="195" t="s">
        <v>154</v>
      </c>
      <c r="AT191" s="195" t="s">
        <v>114</v>
      </c>
      <c r="AU191" s="195" t="s">
        <v>84</v>
      </c>
      <c r="AY191" s="14" t="s">
        <v>111</v>
      </c>
      <c r="BE191" s="196">
        <f>IF(N191="základní",J191,0)</f>
        <v>0</v>
      </c>
      <c r="BF191" s="196">
        <f>IF(N191="snížená",J191,0)</f>
        <v>0</v>
      </c>
      <c r="BG191" s="196">
        <f>IF(N191="zákl. přenesená",J191,0)</f>
        <v>0</v>
      </c>
      <c r="BH191" s="196">
        <f>IF(N191="sníž. přenesená",J191,0)</f>
        <v>0</v>
      </c>
      <c r="BI191" s="196">
        <f>IF(N191="nulová",J191,0)</f>
        <v>0</v>
      </c>
      <c r="BJ191" s="14" t="s">
        <v>79</v>
      </c>
      <c r="BK191" s="196">
        <f>ROUND(I191*H191,2)</f>
        <v>0</v>
      </c>
      <c r="BL191" s="14" t="s">
        <v>154</v>
      </c>
      <c r="BM191" s="195" t="s">
        <v>269</v>
      </c>
    </row>
    <row r="192" spans="1:65" s="2" customFormat="1" ht="24.2" customHeight="1">
      <c r="A192" s="31"/>
      <c r="B192" s="32"/>
      <c r="C192" s="183" t="s">
        <v>275</v>
      </c>
      <c r="D192" s="183" t="s">
        <v>114</v>
      </c>
      <c r="E192" s="184" t="s">
        <v>419</v>
      </c>
      <c r="F192" s="185" t="s">
        <v>420</v>
      </c>
      <c r="G192" s="186" t="s">
        <v>117</v>
      </c>
      <c r="H192" s="187">
        <v>4.5</v>
      </c>
      <c r="I192" s="188"/>
      <c r="J192" s="189">
        <f>ROUND(I192*H192,2)</f>
        <v>0</v>
      </c>
      <c r="K192" s="190"/>
      <c r="L192" s="36"/>
      <c r="M192" s="191" t="s">
        <v>1</v>
      </c>
      <c r="N192" s="192" t="s">
        <v>39</v>
      </c>
      <c r="O192" s="68"/>
      <c r="P192" s="193">
        <f>O192*H192</f>
        <v>0</v>
      </c>
      <c r="Q192" s="193">
        <v>0</v>
      </c>
      <c r="R192" s="193">
        <f>Q192*H192</f>
        <v>0</v>
      </c>
      <c r="S192" s="193">
        <v>0</v>
      </c>
      <c r="T192" s="194">
        <f>S192*H192</f>
        <v>0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195" t="s">
        <v>154</v>
      </c>
      <c r="AT192" s="195" t="s">
        <v>114</v>
      </c>
      <c r="AU192" s="195" t="s">
        <v>84</v>
      </c>
      <c r="AY192" s="14" t="s">
        <v>111</v>
      </c>
      <c r="BE192" s="196">
        <f>IF(N192="základní",J192,0)</f>
        <v>0</v>
      </c>
      <c r="BF192" s="196">
        <f>IF(N192="snížená",J192,0)</f>
        <v>0</v>
      </c>
      <c r="BG192" s="196">
        <f>IF(N192="zákl. přenesená",J192,0)</f>
        <v>0</v>
      </c>
      <c r="BH192" s="196">
        <f>IF(N192="sníž. přenesená",J192,0)</f>
        <v>0</v>
      </c>
      <c r="BI192" s="196">
        <f>IF(N192="nulová",J192,0)</f>
        <v>0</v>
      </c>
      <c r="BJ192" s="14" t="s">
        <v>79</v>
      </c>
      <c r="BK192" s="196">
        <f>ROUND(I192*H192,2)</f>
        <v>0</v>
      </c>
      <c r="BL192" s="14" t="s">
        <v>154</v>
      </c>
      <c r="BM192" s="195" t="s">
        <v>272</v>
      </c>
    </row>
    <row r="193" spans="1:65" s="2" customFormat="1" ht="24.2" customHeight="1">
      <c r="A193" s="31"/>
      <c r="B193" s="32"/>
      <c r="C193" s="183" t="s">
        <v>206</v>
      </c>
      <c r="D193" s="183" t="s">
        <v>114</v>
      </c>
      <c r="E193" s="184" t="s">
        <v>421</v>
      </c>
      <c r="F193" s="185" t="s">
        <v>422</v>
      </c>
      <c r="G193" s="186" t="s">
        <v>117</v>
      </c>
      <c r="H193" s="187">
        <v>4.5</v>
      </c>
      <c r="I193" s="188"/>
      <c r="J193" s="189">
        <f>ROUND(I193*H193,2)</f>
        <v>0</v>
      </c>
      <c r="K193" s="190"/>
      <c r="L193" s="36"/>
      <c r="M193" s="191" t="s">
        <v>1</v>
      </c>
      <c r="N193" s="192" t="s">
        <v>39</v>
      </c>
      <c r="O193" s="68"/>
      <c r="P193" s="193">
        <f>O193*H193</f>
        <v>0</v>
      </c>
      <c r="Q193" s="193">
        <v>0</v>
      </c>
      <c r="R193" s="193">
        <f>Q193*H193</f>
        <v>0</v>
      </c>
      <c r="S193" s="193">
        <v>0</v>
      </c>
      <c r="T193" s="194">
        <f>S193*H193</f>
        <v>0</v>
      </c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R193" s="195" t="s">
        <v>154</v>
      </c>
      <c r="AT193" s="195" t="s">
        <v>114</v>
      </c>
      <c r="AU193" s="195" t="s">
        <v>84</v>
      </c>
      <c r="AY193" s="14" t="s">
        <v>111</v>
      </c>
      <c r="BE193" s="196">
        <f>IF(N193="základní",J193,0)</f>
        <v>0</v>
      </c>
      <c r="BF193" s="196">
        <f>IF(N193="snížená",J193,0)</f>
        <v>0</v>
      </c>
      <c r="BG193" s="196">
        <f>IF(N193="zákl. přenesená",J193,0)</f>
        <v>0</v>
      </c>
      <c r="BH193" s="196">
        <f>IF(N193="sníž. přenesená",J193,0)</f>
        <v>0</v>
      </c>
      <c r="BI193" s="196">
        <f>IF(N193="nulová",J193,0)</f>
        <v>0</v>
      </c>
      <c r="BJ193" s="14" t="s">
        <v>79</v>
      </c>
      <c r="BK193" s="196">
        <f>ROUND(I193*H193,2)</f>
        <v>0</v>
      </c>
      <c r="BL193" s="14" t="s">
        <v>154</v>
      </c>
      <c r="BM193" s="195" t="s">
        <v>274</v>
      </c>
    </row>
    <row r="194" spans="1:65" s="12" customFormat="1" ht="22.9" customHeight="1">
      <c r="B194" s="167"/>
      <c r="C194" s="168"/>
      <c r="D194" s="169" t="s">
        <v>73</v>
      </c>
      <c r="E194" s="181" t="s">
        <v>423</v>
      </c>
      <c r="F194" s="181" t="s">
        <v>424</v>
      </c>
      <c r="G194" s="168"/>
      <c r="H194" s="168"/>
      <c r="I194" s="171"/>
      <c r="J194" s="182">
        <f>BK194</f>
        <v>0</v>
      </c>
      <c r="K194" s="168"/>
      <c r="L194" s="173"/>
      <c r="M194" s="174"/>
      <c r="N194" s="175"/>
      <c r="O194" s="175"/>
      <c r="P194" s="176">
        <f>SUM(P195:P199)</f>
        <v>0</v>
      </c>
      <c r="Q194" s="175"/>
      <c r="R194" s="176">
        <f>SUM(R195:R199)</f>
        <v>0</v>
      </c>
      <c r="S194" s="175"/>
      <c r="T194" s="177">
        <f>SUM(T195:T199)</f>
        <v>0</v>
      </c>
      <c r="AR194" s="178" t="s">
        <v>84</v>
      </c>
      <c r="AT194" s="179" t="s">
        <v>73</v>
      </c>
      <c r="AU194" s="179" t="s">
        <v>79</v>
      </c>
      <c r="AY194" s="178" t="s">
        <v>111</v>
      </c>
      <c r="BK194" s="180">
        <f>SUM(BK195:BK199)</f>
        <v>0</v>
      </c>
    </row>
    <row r="195" spans="1:65" s="2" customFormat="1" ht="24.2" customHeight="1">
      <c r="A195" s="31"/>
      <c r="B195" s="32"/>
      <c r="C195" s="183" t="s">
        <v>280</v>
      </c>
      <c r="D195" s="183" t="s">
        <v>114</v>
      </c>
      <c r="E195" s="184" t="s">
        <v>425</v>
      </c>
      <c r="F195" s="185" t="s">
        <v>426</v>
      </c>
      <c r="G195" s="186" t="s">
        <v>117</v>
      </c>
      <c r="H195" s="187">
        <v>144</v>
      </c>
      <c r="I195" s="188"/>
      <c r="J195" s="189">
        <f>ROUND(I195*H195,2)</f>
        <v>0</v>
      </c>
      <c r="K195" s="190"/>
      <c r="L195" s="36"/>
      <c r="M195" s="191" t="s">
        <v>1</v>
      </c>
      <c r="N195" s="192" t="s">
        <v>39</v>
      </c>
      <c r="O195" s="68"/>
      <c r="P195" s="193">
        <f>O195*H195</f>
        <v>0</v>
      </c>
      <c r="Q195" s="193">
        <v>0</v>
      </c>
      <c r="R195" s="193">
        <f>Q195*H195</f>
        <v>0</v>
      </c>
      <c r="S195" s="193">
        <v>0</v>
      </c>
      <c r="T195" s="194">
        <f>S195*H195</f>
        <v>0</v>
      </c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R195" s="195" t="s">
        <v>154</v>
      </c>
      <c r="AT195" s="195" t="s">
        <v>114</v>
      </c>
      <c r="AU195" s="195" t="s">
        <v>84</v>
      </c>
      <c r="AY195" s="14" t="s">
        <v>111</v>
      </c>
      <c r="BE195" s="196">
        <f>IF(N195="základní",J195,0)</f>
        <v>0</v>
      </c>
      <c r="BF195" s="196">
        <f>IF(N195="snížená",J195,0)</f>
        <v>0</v>
      </c>
      <c r="BG195" s="196">
        <f>IF(N195="zákl. přenesená",J195,0)</f>
        <v>0</v>
      </c>
      <c r="BH195" s="196">
        <f>IF(N195="sníž. přenesená",J195,0)</f>
        <v>0</v>
      </c>
      <c r="BI195" s="196">
        <f>IF(N195="nulová",J195,0)</f>
        <v>0</v>
      </c>
      <c r="BJ195" s="14" t="s">
        <v>79</v>
      </c>
      <c r="BK195" s="196">
        <f>ROUND(I195*H195,2)</f>
        <v>0</v>
      </c>
      <c r="BL195" s="14" t="s">
        <v>154</v>
      </c>
      <c r="BM195" s="195" t="s">
        <v>277</v>
      </c>
    </row>
    <row r="196" spans="1:65" s="2" customFormat="1" ht="44.25" customHeight="1">
      <c r="A196" s="31"/>
      <c r="B196" s="32"/>
      <c r="C196" s="183" t="s">
        <v>209</v>
      </c>
      <c r="D196" s="183" t="s">
        <v>114</v>
      </c>
      <c r="E196" s="184" t="s">
        <v>427</v>
      </c>
      <c r="F196" s="185" t="s">
        <v>428</v>
      </c>
      <c r="G196" s="186" t="s">
        <v>117</v>
      </c>
      <c r="H196" s="187">
        <v>56</v>
      </c>
      <c r="I196" s="188"/>
      <c r="J196" s="189">
        <f>ROUND(I196*H196,2)</f>
        <v>0</v>
      </c>
      <c r="K196" s="190"/>
      <c r="L196" s="36"/>
      <c r="M196" s="191" t="s">
        <v>1</v>
      </c>
      <c r="N196" s="192" t="s">
        <v>39</v>
      </c>
      <c r="O196" s="68"/>
      <c r="P196" s="193">
        <f>O196*H196</f>
        <v>0</v>
      </c>
      <c r="Q196" s="193">
        <v>0</v>
      </c>
      <c r="R196" s="193">
        <f>Q196*H196</f>
        <v>0</v>
      </c>
      <c r="S196" s="193">
        <v>0</v>
      </c>
      <c r="T196" s="194">
        <f>S196*H196</f>
        <v>0</v>
      </c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R196" s="195" t="s">
        <v>154</v>
      </c>
      <c r="AT196" s="195" t="s">
        <v>114</v>
      </c>
      <c r="AU196" s="195" t="s">
        <v>84</v>
      </c>
      <c r="AY196" s="14" t="s">
        <v>111</v>
      </c>
      <c r="BE196" s="196">
        <f>IF(N196="základní",J196,0)</f>
        <v>0</v>
      </c>
      <c r="BF196" s="196">
        <f>IF(N196="snížená",J196,0)</f>
        <v>0</v>
      </c>
      <c r="BG196" s="196">
        <f>IF(N196="zákl. přenesená",J196,0)</f>
        <v>0</v>
      </c>
      <c r="BH196" s="196">
        <f>IF(N196="sníž. přenesená",J196,0)</f>
        <v>0</v>
      </c>
      <c r="BI196" s="196">
        <f>IF(N196="nulová",J196,0)</f>
        <v>0</v>
      </c>
      <c r="BJ196" s="14" t="s">
        <v>79</v>
      </c>
      <c r="BK196" s="196">
        <f>ROUND(I196*H196,2)</f>
        <v>0</v>
      </c>
      <c r="BL196" s="14" t="s">
        <v>154</v>
      </c>
      <c r="BM196" s="195" t="s">
        <v>279</v>
      </c>
    </row>
    <row r="197" spans="1:65" s="2" customFormat="1" ht="16.5" customHeight="1">
      <c r="A197" s="31"/>
      <c r="B197" s="32"/>
      <c r="C197" s="202" t="s">
        <v>285</v>
      </c>
      <c r="D197" s="202" t="s">
        <v>139</v>
      </c>
      <c r="E197" s="203" t="s">
        <v>429</v>
      </c>
      <c r="F197" s="204" t="s">
        <v>430</v>
      </c>
      <c r="G197" s="205" t="s">
        <v>117</v>
      </c>
      <c r="H197" s="206">
        <v>56</v>
      </c>
      <c r="I197" s="207"/>
      <c r="J197" s="208">
        <f>ROUND(I197*H197,2)</f>
        <v>0</v>
      </c>
      <c r="K197" s="209"/>
      <c r="L197" s="210"/>
      <c r="M197" s="211" t="s">
        <v>1</v>
      </c>
      <c r="N197" s="212" t="s">
        <v>39</v>
      </c>
      <c r="O197" s="68"/>
      <c r="P197" s="193">
        <f>O197*H197</f>
        <v>0</v>
      </c>
      <c r="Q197" s="193">
        <v>0</v>
      </c>
      <c r="R197" s="193">
        <f>Q197*H197</f>
        <v>0</v>
      </c>
      <c r="S197" s="193">
        <v>0</v>
      </c>
      <c r="T197" s="194">
        <f>S197*H197</f>
        <v>0</v>
      </c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R197" s="195" t="s">
        <v>176</v>
      </c>
      <c r="AT197" s="195" t="s">
        <v>139</v>
      </c>
      <c r="AU197" s="195" t="s">
        <v>84</v>
      </c>
      <c r="AY197" s="14" t="s">
        <v>111</v>
      </c>
      <c r="BE197" s="196">
        <f>IF(N197="základní",J197,0)</f>
        <v>0</v>
      </c>
      <c r="BF197" s="196">
        <f>IF(N197="snížená",J197,0)</f>
        <v>0</v>
      </c>
      <c r="BG197" s="196">
        <f>IF(N197="zákl. přenesená",J197,0)</f>
        <v>0</v>
      </c>
      <c r="BH197" s="196">
        <f>IF(N197="sníž. přenesená",J197,0)</f>
        <v>0</v>
      </c>
      <c r="BI197" s="196">
        <f>IF(N197="nulová",J197,0)</f>
        <v>0</v>
      </c>
      <c r="BJ197" s="14" t="s">
        <v>79</v>
      </c>
      <c r="BK197" s="196">
        <f>ROUND(I197*H197,2)</f>
        <v>0</v>
      </c>
      <c r="BL197" s="14" t="s">
        <v>154</v>
      </c>
      <c r="BM197" s="195" t="s">
        <v>282</v>
      </c>
    </row>
    <row r="198" spans="1:65" s="2" customFormat="1" ht="24.2" customHeight="1">
      <c r="A198" s="31"/>
      <c r="B198" s="32"/>
      <c r="C198" s="183" t="s">
        <v>211</v>
      </c>
      <c r="D198" s="183" t="s">
        <v>114</v>
      </c>
      <c r="E198" s="184" t="s">
        <v>431</v>
      </c>
      <c r="F198" s="185" t="s">
        <v>432</v>
      </c>
      <c r="G198" s="186" t="s">
        <v>117</v>
      </c>
      <c r="H198" s="187">
        <v>144</v>
      </c>
      <c r="I198" s="188"/>
      <c r="J198" s="189">
        <f>ROUND(I198*H198,2)</f>
        <v>0</v>
      </c>
      <c r="K198" s="190"/>
      <c r="L198" s="36"/>
      <c r="M198" s="191" t="s">
        <v>1</v>
      </c>
      <c r="N198" s="192" t="s">
        <v>39</v>
      </c>
      <c r="O198" s="68"/>
      <c r="P198" s="193">
        <f>O198*H198</f>
        <v>0</v>
      </c>
      <c r="Q198" s="193">
        <v>0</v>
      </c>
      <c r="R198" s="193">
        <f>Q198*H198</f>
        <v>0</v>
      </c>
      <c r="S198" s="193">
        <v>0</v>
      </c>
      <c r="T198" s="194">
        <f>S198*H198</f>
        <v>0</v>
      </c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R198" s="195" t="s">
        <v>154</v>
      </c>
      <c r="AT198" s="195" t="s">
        <v>114</v>
      </c>
      <c r="AU198" s="195" t="s">
        <v>84</v>
      </c>
      <c r="AY198" s="14" t="s">
        <v>111</v>
      </c>
      <c r="BE198" s="196">
        <f>IF(N198="základní",J198,0)</f>
        <v>0</v>
      </c>
      <c r="BF198" s="196">
        <f>IF(N198="snížená",J198,0)</f>
        <v>0</v>
      </c>
      <c r="BG198" s="196">
        <f>IF(N198="zákl. přenesená",J198,0)</f>
        <v>0</v>
      </c>
      <c r="BH198" s="196">
        <f>IF(N198="sníž. přenesená",J198,0)</f>
        <v>0</v>
      </c>
      <c r="BI198" s="196">
        <f>IF(N198="nulová",J198,0)</f>
        <v>0</v>
      </c>
      <c r="BJ198" s="14" t="s">
        <v>79</v>
      </c>
      <c r="BK198" s="196">
        <f>ROUND(I198*H198,2)</f>
        <v>0</v>
      </c>
      <c r="BL198" s="14" t="s">
        <v>154</v>
      </c>
      <c r="BM198" s="195" t="s">
        <v>284</v>
      </c>
    </row>
    <row r="199" spans="1:65" s="2" customFormat="1" ht="37.9" customHeight="1">
      <c r="A199" s="31"/>
      <c r="B199" s="32"/>
      <c r="C199" s="183" t="s">
        <v>433</v>
      </c>
      <c r="D199" s="183" t="s">
        <v>114</v>
      </c>
      <c r="E199" s="184" t="s">
        <v>434</v>
      </c>
      <c r="F199" s="185" t="s">
        <v>435</v>
      </c>
      <c r="G199" s="186" t="s">
        <v>117</v>
      </c>
      <c r="H199" s="187">
        <v>144</v>
      </c>
      <c r="I199" s="188"/>
      <c r="J199" s="189">
        <f>ROUND(I199*H199,2)</f>
        <v>0</v>
      </c>
      <c r="K199" s="190"/>
      <c r="L199" s="36"/>
      <c r="M199" s="197" t="s">
        <v>1</v>
      </c>
      <c r="N199" s="198" t="s">
        <v>39</v>
      </c>
      <c r="O199" s="199"/>
      <c r="P199" s="200">
        <f>O199*H199</f>
        <v>0</v>
      </c>
      <c r="Q199" s="200">
        <v>0</v>
      </c>
      <c r="R199" s="200">
        <f>Q199*H199</f>
        <v>0</v>
      </c>
      <c r="S199" s="200">
        <v>0</v>
      </c>
      <c r="T199" s="201">
        <f>S199*H199</f>
        <v>0</v>
      </c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R199" s="195" t="s">
        <v>154</v>
      </c>
      <c r="AT199" s="195" t="s">
        <v>114</v>
      </c>
      <c r="AU199" s="195" t="s">
        <v>84</v>
      </c>
      <c r="AY199" s="14" t="s">
        <v>111</v>
      </c>
      <c r="BE199" s="196">
        <f>IF(N199="základní",J199,0)</f>
        <v>0</v>
      </c>
      <c r="BF199" s="196">
        <f>IF(N199="snížená",J199,0)</f>
        <v>0</v>
      </c>
      <c r="BG199" s="196">
        <f>IF(N199="zákl. přenesená",J199,0)</f>
        <v>0</v>
      </c>
      <c r="BH199" s="196">
        <f>IF(N199="sníž. přenesená",J199,0)</f>
        <v>0</v>
      </c>
      <c r="BI199" s="196">
        <f>IF(N199="nulová",J199,0)</f>
        <v>0</v>
      </c>
      <c r="BJ199" s="14" t="s">
        <v>79</v>
      </c>
      <c r="BK199" s="196">
        <f>ROUND(I199*H199,2)</f>
        <v>0</v>
      </c>
      <c r="BL199" s="14" t="s">
        <v>154</v>
      </c>
      <c r="BM199" s="195" t="s">
        <v>287</v>
      </c>
    </row>
    <row r="200" spans="1:65" s="2" customFormat="1" ht="6.95" customHeight="1">
      <c r="A200" s="31"/>
      <c r="B200" s="51"/>
      <c r="C200" s="52"/>
      <c r="D200" s="52"/>
      <c r="E200" s="52"/>
      <c r="F200" s="52"/>
      <c r="G200" s="52"/>
      <c r="H200" s="52"/>
      <c r="I200" s="52"/>
      <c r="J200" s="52"/>
      <c r="K200" s="52"/>
      <c r="L200" s="36"/>
      <c r="M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</row>
  </sheetData>
  <sheetProtection algorithmName="SHA-512" hashValue="gkRncDoLepLSb8MlNJuIDBx3LfTvV0QFaOLniHreSFdVvlLRaCpwIolEK8YhuJFbMUNAt3id+CH4F8vcHGuTTg==" saltValue="QXOfvzWS7fV+fcEB0jz34ReOp4lmTtK+Fq5dE4uEy7l4S6DfdTCX9zbCf2GZAkPCjsGSqY1tI3GLD80qD4gLAQ==" spinCount="100000" sheet="1" objects="1" scenarios="1" formatColumns="0" formatRows="0" autoFilter="0"/>
  <autoFilter ref="C129:K199" xr:uid="{00000000-0009-0000-0000-000003000000}"/>
  <mergeCells count="9">
    <mergeCell ref="E87:H87"/>
    <mergeCell ref="E120:H120"/>
    <mergeCell ref="E122:H12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8</vt:i4>
      </vt:variant>
    </vt:vector>
  </HeadingPairs>
  <TitlesOfParts>
    <vt:vector size="12" baseType="lpstr">
      <vt:lpstr>Rekapitulace stavby</vt:lpstr>
      <vt:lpstr>2025_5 - porodní pokoj</vt:lpstr>
      <vt:lpstr>VV elektroinstalace</vt:lpstr>
      <vt:lpstr>VV stavební</vt:lpstr>
      <vt:lpstr>'2025_5 - porodní pokoj'!Názvy_tisku</vt:lpstr>
      <vt:lpstr>'Rekapitulace stavby'!Názvy_tisku</vt:lpstr>
      <vt:lpstr>'VV elektroinstalace'!Názvy_tisku</vt:lpstr>
      <vt:lpstr>'VV stavební'!Názvy_tisku</vt:lpstr>
      <vt:lpstr>'2025_5 - porodní pokoj'!Oblast_tisku</vt:lpstr>
      <vt:lpstr>'Rekapitulace stavby'!Oblast_tisku</vt:lpstr>
      <vt:lpstr>'VV elektroinstalace'!Oblast_tisku</vt:lpstr>
      <vt:lpstr>'VV stavební'!Oblast_tisku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Václavík Lukáš</dc:creator>
  <cp:lastModifiedBy>Václavík Lukáš</cp:lastModifiedBy>
  <dcterms:created xsi:type="dcterms:W3CDTF">2025-05-14T08:00:50Z</dcterms:created>
  <dcterms:modified xsi:type="dcterms:W3CDTF">2025-05-14T11:04:15Z</dcterms:modified>
</cp:coreProperties>
</file>