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Kratochvil\Desktop\"/>
    </mc:Choice>
  </mc:AlternateContent>
  <bookViews>
    <workbookView xWindow="-120" yWindow="-120" windowWidth="29040" windowHeight="15720"/>
  </bookViews>
  <sheets>
    <sheet name="SO-01.1 - Architektonicko..." sheetId="2" r:id="rId1"/>
  </sheets>
  <definedNames>
    <definedName name="_xlnm._FilterDatabase" localSheetId="0" hidden="1">'SO-01.1 - Architektonicko...'!$C$14:$J$91</definedName>
    <definedName name="_xlnm.Print_Titles" localSheetId="0">'SO-01.1 - Architektonicko...'!$14:$14</definedName>
    <definedName name="_xlnm.Print_Area" localSheetId="0">'SO-01.1 - Architektonicko...'!#REF!,'SO-01.1 - Architektonicko...'!#REF!,'SO-01.1 - Architektonicko...'!$C$2:$J$91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2" l="1"/>
  <c r="J62" i="2" s="1"/>
  <c r="J58" i="2"/>
  <c r="J57" i="2"/>
  <c r="J56" i="2"/>
  <c r="J55" i="2"/>
  <c r="J54" i="2"/>
  <c r="J85" i="2"/>
  <c r="J84" i="2"/>
  <c r="J83" i="2"/>
  <c r="J53" i="2" l="1"/>
  <c r="J81" i="2"/>
  <c r="J80" i="2"/>
  <c r="J79" i="2"/>
  <c r="J78" i="2"/>
  <c r="J77" i="2"/>
  <c r="J76" i="2"/>
  <c r="J75" i="2"/>
  <c r="J74" i="2" l="1"/>
  <c r="J70" i="2"/>
  <c r="J61" i="2"/>
  <c r="J60" i="2"/>
  <c r="J68" i="2"/>
  <c r="J67" i="2" s="1"/>
  <c r="J19" i="2"/>
  <c r="AG19" i="2"/>
  <c r="AH19" i="2"/>
  <c r="AI19" i="2"/>
  <c r="AJ19" i="2"/>
  <c r="AK19" i="2"/>
  <c r="AM19" i="2"/>
  <c r="J59" i="2" l="1"/>
  <c r="AK91" i="2" l="1"/>
  <c r="AJ91" i="2"/>
  <c r="AI91" i="2"/>
  <c r="AH91" i="2"/>
  <c r="AK90" i="2"/>
  <c r="AJ90" i="2"/>
  <c r="AI90" i="2"/>
  <c r="AH90" i="2"/>
  <c r="AK89" i="2"/>
  <c r="AJ89" i="2"/>
  <c r="AI89" i="2"/>
  <c r="AH89" i="2"/>
  <c r="AK88" i="2"/>
  <c r="AJ88" i="2"/>
  <c r="AI88" i="2"/>
  <c r="AH88" i="2"/>
  <c r="AK87" i="2"/>
  <c r="AJ87" i="2"/>
  <c r="AI87" i="2"/>
  <c r="AH87" i="2"/>
  <c r="AK85" i="2"/>
  <c r="AJ85" i="2"/>
  <c r="AI85" i="2"/>
  <c r="AH85" i="2"/>
  <c r="AK84" i="2"/>
  <c r="AJ84" i="2"/>
  <c r="AI84" i="2"/>
  <c r="AH84" i="2"/>
  <c r="AK83" i="2"/>
  <c r="AJ83" i="2"/>
  <c r="AI83" i="2"/>
  <c r="AH83" i="2"/>
  <c r="AK73" i="2"/>
  <c r="AJ73" i="2"/>
  <c r="AI73" i="2"/>
  <c r="AH73" i="2"/>
  <c r="AK72" i="2"/>
  <c r="AJ72" i="2"/>
  <c r="AI72" i="2"/>
  <c r="AH72" i="2"/>
  <c r="AK71" i="2"/>
  <c r="AJ71" i="2"/>
  <c r="AI71" i="2"/>
  <c r="AH71" i="2"/>
  <c r="AK70" i="2"/>
  <c r="AJ70" i="2"/>
  <c r="AI70" i="2"/>
  <c r="AH70" i="2"/>
  <c r="AK68" i="2"/>
  <c r="AJ68" i="2"/>
  <c r="AI68" i="2"/>
  <c r="AH68" i="2"/>
  <c r="AK67" i="2"/>
  <c r="AJ67" i="2"/>
  <c r="AI67" i="2"/>
  <c r="AH67" i="2"/>
  <c r="AK66" i="2"/>
  <c r="AJ66" i="2"/>
  <c r="AI66" i="2"/>
  <c r="AH66" i="2"/>
  <c r="AK65" i="2"/>
  <c r="AJ65" i="2"/>
  <c r="AI65" i="2"/>
  <c r="AH65" i="2"/>
  <c r="AK51" i="2"/>
  <c r="AJ51" i="2"/>
  <c r="AI51" i="2"/>
  <c r="AH51" i="2"/>
  <c r="AK49" i="2"/>
  <c r="AJ49" i="2"/>
  <c r="AI49" i="2"/>
  <c r="AH49" i="2"/>
  <c r="AK48" i="2"/>
  <c r="AJ48" i="2"/>
  <c r="AI48" i="2"/>
  <c r="AH48" i="2"/>
  <c r="AK47" i="2"/>
  <c r="AJ47" i="2"/>
  <c r="AI47" i="2"/>
  <c r="AH47" i="2"/>
  <c r="AK46" i="2"/>
  <c r="AJ46" i="2"/>
  <c r="AI46" i="2"/>
  <c r="AH46" i="2"/>
  <c r="AK44" i="2"/>
  <c r="AJ44" i="2"/>
  <c r="AI44" i="2"/>
  <c r="AH44" i="2"/>
  <c r="AK43" i="2"/>
  <c r="AJ43" i="2"/>
  <c r="AI43" i="2"/>
  <c r="AH43" i="2"/>
  <c r="AK42" i="2"/>
  <c r="AJ42" i="2"/>
  <c r="AI42" i="2"/>
  <c r="AH42" i="2"/>
  <c r="AK41" i="2"/>
  <c r="AJ41" i="2"/>
  <c r="AI41" i="2"/>
  <c r="AH41" i="2"/>
  <c r="AK40" i="2"/>
  <c r="AJ40" i="2"/>
  <c r="AI40" i="2"/>
  <c r="AH40" i="2"/>
  <c r="AK39" i="2"/>
  <c r="AJ39" i="2"/>
  <c r="AI39" i="2"/>
  <c r="AH39" i="2"/>
  <c r="AK38" i="2"/>
  <c r="AJ38" i="2"/>
  <c r="AI38" i="2"/>
  <c r="AH38" i="2"/>
  <c r="AK37" i="2"/>
  <c r="AJ37" i="2"/>
  <c r="AI37" i="2"/>
  <c r="AH37" i="2"/>
  <c r="AK36" i="2"/>
  <c r="AJ36" i="2"/>
  <c r="AI36" i="2"/>
  <c r="AH36" i="2"/>
  <c r="AK34" i="2"/>
  <c r="AJ34" i="2"/>
  <c r="AI34" i="2"/>
  <c r="AH34" i="2"/>
  <c r="AK33" i="2"/>
  <c r="AJ33" i="2"/>
  <c r="AI33" i="2"/>
  <c r="AH33" i="2"/>
  <c r="AK32" i="2"/>
  <c r="AJ32" i="2"/>
  <c r="AI32" i="2"/>
  <c r="AH32" i="2"/>
  <c r="AK31" i="2"/>
  <c r="AJ31" i="2"/>
  <c r="AI31" i="2"/>
  <c r="AH31" i="2"/>
  <c r="AK30" i="2"/>
  <c r="AJ30" i="2"/>
  <c r="AI30" i="2"/>
  <c r="AH30" i="2"/>
  <c r="AK29" i="2"/>
  <c r="AJ29" i="2"/>
  <c r="AI29" i="2"/>
  <c r="AH29" i="2"/>
  <c r="AK28" i="2"/>
  <c r="AJ28" i="2"/>
  <c r="AI28" i="2"/>
  <c r="AH28" i="2"/>
  <c r="AK27" i="2"/>
  <c r="AJ27" i="2"/>
  <c r="AI27" i="2"/>
  <c r="AH27" i="2"/>
  <c r="AK26" i="2"/>
  <c r="AJ26" i="2"/>
  <c r="AI26" i="2"/>
  <c r="AH26" i="2"/>
  <c r="AK25" i="2"/>
  <c r="AJ25" i="2"/>
  <c r="AI25" i="2"/>
  <c r="AH25" i="2"/>
  <c r="AK24" i="2"/>
  <c r="AJ24" i="2"/>
  <c r="AI24" i="2"/>
  <c r="AH24" i="2"/>
  <c r="AK22" i="2"/>
  <c r="AJ22" i="2"/>
  <c r="AI22" i="2"/>
  <c r="AH22" i="2"/>
  <c r="AK21" i="2"/>
  <c r="AJ21" i="2"/>
  <c r="AI21" i="2"/>
  <c r="AH21" i="2"/>
  <c r="AK18" i="2"/>
  <c r="AJ18" i="2"/>
  <c r="AI18" i="2"/>
  <c r="AH18" i="2"/>
  <c r="J90" i="2"/>
  <c r="J89" i="2"/>
  <c r="J87" i="2"/>
  <c r="J73" i="2"/>
  <c r="J72" i="2"/>
  <c r="AM67" i="2"/>
  <c r="AM48" i="2"/>
  <c r="J44" i="2"/>
  <c r="J42" i="2"/>
  <c r="AM40" i="2"/>
  <c r="AM39" i="2"/>
  <c r="J38" i="2"/>
  <c r="AM37" i="2"/>
  <c r="J36" i="2"/>
  <c r="AM34" i="2"/>
  <c r="AM33" i="2"/>
  <c r="AM32" i="2"/>
  <c r="AM31" i="2"/>
  <c r="AM30" i="2"/>
  <c r="AM29" i="2"/>
  <c r="AM28" i="2"/>
  <c r="AM26" i="2"/>
  <c r="AM18" i="2"/>
  <c r="AM89" i="2"/>
  <c r="AM87" i="2"/>
  <c r="AM85" i="2"/>
  <c r="AM73" i="2"/>
  <c r="AM66" i="2"/>
  <c r="J51" i="2"/>
  <c r="AM46" i="2"/>
  <c r="AM43" i="2"/>
  <c r="AM38" i="2"/>
  <c r="J37" i="2"/>
  <c r="AM27" i="2"/>
  <c r="J26" i="2"/>
  <c r="J25" i="2"/>
  <c r="AM24" i="2"/>
  <c r="J22" i="2"/>
  <c r="J18" i="2"/>
  <c r="J91" i="2"/>
  <c r="AM90" i="2"/>
  <c r="AM88" i="2"/>
  <c r="AM84" i="2"/>
  <c r="AM83" i="2"/>
  <c r="AM72" i="2"/>
  <c r="AM71" i="2"/>
  <c r="J66" i="2"/>
  <c r="J65" i="2"/>
  <c r="J49" i="2"/>
  <c r="J48" i="2"/>
  <c r="J47" i="2"/>
  <c r="J46" i="2"/>
  <c r="AM44" i="2"/>
  <c r="J43" i="2"/>
  <c r="AM42" i="2"/>
  <c r="J41" i="2"/>
  <c r="J40" i="2"/>
  <c r="J34" i="2"/>
  <c r="J30" i="2"/>
  <c r="J28" i="2"/>
  <c r="J27" i="2"/>
  <c r="AM21" i="2"/>
  <c r="AM91" i="2"/>
  <c r="J88" i="2"/>
  <c r="J71" i="2"/>
  <c r="AM70" i="2"/>
  <c r="AM68" i="2"/>
  <c r="AM65" i="2"/>
  <c r="AM51" i="2"/>
  <c r="AM49" i="2"/>
  <c r="AM47" i="2"/>
  <c r="AM41" i="2"/>
  <c r="J39" i="2"/>
  <c r="AM36" i="2"/>
  <c r="J33" i="2"/>
  <c r="J32" i="2"/>
  <c r="J31" i="2"/>
  <c r="J29" i="2"/>
  <c r="AM25" i="2"/>
  <c r="J24" i="2"/>
  <c r="AM22" i="2"/>
  <c r="J21" i="2"/>
  <c r="J64" i="2" l="1"/>
  <c r="J17" i="2"/>
  <c r="J20" i="2"/>
  <c r="J23" i="2"/>
  <c r="J35" i="2"/>
  <c r="AM17" i="2"/>
  <c r="AM20" i="2"/>
  <c r="AM23" i="2"/>
  <c r="AM35" i="2"/>
  <c r="AM45" i="2"/>
  <c r="J45" i="2" s="1"/>
  <c r="AM69" i="2"/>
  <c r="J69" i="2" s="1"/>
  <c r="AM82" i="2"/>
  <c r="J82" i="2" s="1"/>
  <c r="AM64" i="2"/>
  <c r="AM86" i="2"/>
  <c r="J86" i="2" s="1"/>
  <c r="AG26" i="2"/>
  <c r="AG28" i="2"/>
  <c r="AG37" i="2"/>
  <c r="AG40" i="2"/>
  <c r="AG43" i="2"/>
  <c r="AG66" i="2"/>
  <c r="AG72" i="2"/>
  <c r="AG83" i="2"/>
  <c r="AG89" i="2"/>
  <c r="AG90" i="2"/>
  <c r="AM50" i="2"/>
  <c r="J50" i="2" s="1"/>
  <c r="AG18" i="2"/>
  <c r="AG22" i="2"/>
  <c r="AG25" i="2"/>
  <c r="AG29" i="2"/>
  <c r="AG32" i="2"/>
  <c r="AG34" i="2"/>
  <c r="AG36" i="2"/>
  <c r="AG38" i="2"/>
  <c r="AG68" i="2"/>
  <c r="AG73" i="2"/>
  <c r="AG85" i="2"/>
  <c r="AG91" i="2"/>
  <c r="AG30" i="2"/>
  <c r="AG31" i="2"/>
  <c r="AG33" i="2"/>
  <c r="AG39" i="2"/>
  <c r="AG41" i="2"/>
  <c r="AG42" i="2"/>
  <c r="AG44" i="2"/>
  <c r="AG47" i="2"/>
  <c r="AG48" i="2"/>
  <c r="AG67" i="2"/>
  <c r="AG71" i="2"/>
  <c r="AG88" i="2"/>
  <c r="AG21" i="2"/>
  <c r="AG24" i="2"/>
  <c r="AG27" i="2"/>
  <c r="AG46" i="2"/>
  <c r="AG49" i="2"/>
  <c r="AG51" i="2"/>
  <c r="AG65" i="2"/>
  <c r="AG70" i="2"/>
  <c r="AG84" i="2"/>
  <c r="AG87" i="2"/>
  <c r="J52" i="2" l="1"/>
  <c r="J16" i="2"/>
  <c r="J15" i="2" s="1"/>
  <c r="AM52" i="2"/>
  <c r="AM16" i="2"/>
  <c r="AM15" i="2" l="1"/>
</calcChain>
</file>

<file path=xl/sharedStrings.xml><?xml version="1.0" encoding="utf-8"?>
<sst xmlns="http://schemas.openxmlformats.org/spreadsheetml/2006/main" count="671" uniqueCount="236">
  <si>
    <t>Stavba:</t>
  </si>
  <si>
    <t>Místo:</t>
  </si>
  <si>
    <t>Datum:</t>
  </si>
  <si>
    <t>Zadavatel:</t>
  </si>
  <si>
    <t>Zhotovitel:</t>
  </si>
  <si>
    <t>Projektant:</t>
  </si>
  <si>
    <t>Zpracovatel:</t>
  </si>
  <si>
    <t>Kód</t>
  </si>
  <si>
    <t>Popis</t>
  </si>
  <si>
    <t>Typ</t>
  </si>
  <si>
    <t>D</t>
  </si>
  <si>
    <t>0</t>
  </si>
  <si>
    <t>1</t>
  </si>
  <si>
    <t>2</t>
  </si>
  <si>
    <t>Objekt:</t>
  </si>
  <si>
    <t>Cena celkem [CZK]</t>
  </si>
  <si>
    <t>-1</t>
  </si>
  <si>
    <t>SOUPIS PRACÍ</t>
  </si>
  <si>
    <t>PČ</t>
  </si>
  <si>
    <t>MJ</t>
  </si>
  <si>
    <t>Množství</t>
  </si>
  <si>
    <t>J.cena [CZK]</t>
  </si>
  <si>
    <t>Náklady soupisu celkem</t>
  </si>
  <si>
    <t>HSV</t>
  </si>
  <si>
    <t>Práce a dodávky HSV</t>
  </si>
  <si>
    <t>ROZPOCET</t>
  </si>
  <si>
    <t>K</t>
  </si>
  <si>
    <t>4</t>
  </si>
  <si>
    <t>3</t>
  </si>
  <si>
    <t>6</t>
  </si>
  <si>
    <t>8</t>
  </si>
  <si>
    <t>16</t>
  </si>
  <si>
    <t>9</t>
  </si>
  <si>
    <t>t</t>
  </si>
  <si>
    <t>m2</t>
  </si>
  <si>
    <t>32</t>
  </si>
  <si>
    <t>Svislé a kompletní konstrukce</t>
  </si>
  <si>
    <t>42</t>
  </si>
  <si>
    <t>44</t>
  </si>
  <si>
    <t>soubor</t>
  </si>
  <si>
    <t>kus</t>
  </si>
  <si>
    <t>M</t>
  </si>
  <si>
    <t>m</t>
  </si>
  <si>
    <t>Vodorovné konstrukce</t>
  </si>
  <si>
    <t>413941123</t>
  </si>
  <si>
    <t>Osazování ocelových válcovaných nosníků ve stropech I nebo IE nebo U nebo UE nebo L č. 14 až 22 nebo výšky do 220 mm</t>
  </si>
  <si>
    <t>66</t>
  </si>
  <si>
    <t>13010982</t>
  </si>
  <si>
    <t>ocel profilová HE-B 220 jakost 11 375</t>
  </si>
  <si>
    <t>68</t>
  </si>
  <si>
    <t>Úpravy povrchů, podlahy a osazování výplní</t>
  </si>
  <si>
    <t>612131101</t>
  </si>
  <si>
    <t>Podkladní a spojovací vrstva vnitřních omítaných ploch cementový postřik nanášený ručně celoplošně stěn</t>
  </si>
  <si>
    <t>90</t>
  </si>
  <si>
    <t>612131121</t>
  </si>
  <si>
    <t>Podkladní a spojovací vrstva vnitřních omítaných ploch penetrace akrylát-silikonová nanášená ručně stěn</t>
  </si>
  <si>
    <t>92</t>
  </si>
  <si>
    <t>612311131</t>
  </si>
  <si>
    <t>Potažení vnitřních ploch štukem tloušťky do 3 mm svislých konstrukcí stěn</t>
  </si>
  <si>
    <t>94</t>
  </si>
  <si>
    <t>612321121</t>
  </si>
  <si>
    <t>Omítka vápenocementová vnitřních ploch nanášená ručně jednovrstvá, tloušťky do 10 mm hladká svislých konstrukcí stěn</t>
  </si>
  <si>
    <t>96</t>
  </si>
  <si>
    <t>612325302</t>
  </si>
  <si>
    <t>Vápenocementová omítka ostění nebo nadpraží štuková</t>
  </si>
  <si>
    <t>100</t>
  </si>
  <si>
    <t>102</t>
  </si>
  <si>
    <t>116</t>
  </si>
  <si>
    <t>150</t>
  </si>
  <si>
    <t>632451421</t>
  </si>
  <si>
    <t>Doplnění cementového potěru na mazaninách a betonových podkladech (s dodáním hmot), hlazeného dřevěným nebo ocelovým hladítkem, plochy jednotlivě do 1 m2 a tl. přes 10 do 20 mm</t>
  </si>
  <si>
    <t>156</t>
  </si>
  <si>
    <t>642944121</t>
  </si>
  <si>
    <t>Osazení ocelových dveřních zárubní lisovaných nebo z úhelníků dodatečně s vybetonováním prahu, plochy do 2,5 m2</t>
  </si>
  <si>
    <t>158</t>
  </si>
  <si>
    <t>55331350</t>
  </si>
  <si>
    <t>zárubeň ocelová pro běžné zdění a porobeton 100 levá/pravá 800</t>
  </si>
  <si>
    <t>160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</si>
  <si>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</si>
  <si>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</si>
  <si>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</si>
  <si>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176</t>
  </si>
  <si>
    <t>952901111</t>
  </si>
  <si>
    <t>Vyčištění budov nebo objektů před předáním do užívání budov bytové nebo občanské výstavby, světlé výšky podlaží do 4 m</t>
  </si>
  <si>
    <t>178</t>
  </si>
  <si>
    <t>95394173</t>
  </si>
  <si>
    <t>Pozn. 1 -oprava trhlin ve zdivu</t>
  </si>
  <si>
    <t>180</t>
  </si>
  <si>
    <t>953942121</t>
  </si>
  <si>
    <t>Osazování drobných kovových předmětů se zalitím maltou cementovou, do vysekaných kapes nebo připravených otvorů ochranných úhelníků</t>
  </si>
  <si>
    <t>182</t>
  </si>
  <si>
    <t>13010412</t>
  </si>
  <si>
    <t>úhelník ocelový rovnostranný jakost 11 375 40x40x3mm</t>
  </si>
  <si>
    <t>184</t>
  </si>
  <si>
    <t>962031133</t>
  </si>
  <si>
    <t>Bourání příček z cihel, tvárnic nebo příčkovek z cihel pálených, plných nebo dutých na maltu vápennou nebo vápenocementovou, tl. do 150 mm</t>
  </si>
  <si>
    <t>192</t>
  </si>
  <si>
    <t>968062374</t>
  </si>
  <si>
    <t>Vybourání dřevěných rámů oken s křídly, dveřních zárubní, vrat, stěn, ostění nebo obkladů rámů oken s křídly zdvojených, plochy do 1 m2</t>
  </si>
  <si>
    <t>196</t>
  </si>
  <si>
    <t>978059641</t>
  </si>
  <si>
    <t>Odsekání obkladů stěn včetně otlučení podkladní omítky až na zdivo z obkládaček vnějších, z jakýchkoliv materiálů, plochy přes 1 m2</t>
  </si>
  <si>
    <t>210</t>
  </si>
  <si>
    <t>979033</t>
  </si>
  <si>
    <t>soub</t>
  </si>
  <si>
    <t>212</t>
  </si>
  <si>
    <t>997</t>
  </si>
  <si>
    <t>Přesun sutě</t>
  </si>
  <si>
    <t>216</t>
  </si>
  <si>
    <t>997013501</t>
  </si>
  <si>
    <t>Odvoz suti a vybouraných hmot na skládku nebo meziskládku se složením, na vzdálenost do 1 km</t>
  </si>
  <si>
    <t>218</t>
  </si>
  <si>
    <t>997013509</t>
  </si>
  <si>
    <t>Odvoz suti a vybouraných hmot na skládku nebo meziskládku se složením, na vzdálenost Příplatek k ceně za každý další i započatý 1 km přes 1 km</t>
  </si>
  <si>
    <t>220</t>
  </si>
  <si>
    <t>997013831</t>
  </si>
  <si>
    <t>Poplatek za uložení stavebního odpadu na skládce (skládkovné) směsného stavebního a demoličního zatříděného do Katalogu odpadů pod kódem 170 904</t>
  </si>
  <si>
    <t>222</t>
  </si>
  <si>
    <t>998</t>
  </si>
  <si>
    <t>Přesun hmot</t>
  </si>
  <si>
    <t>224</t>
  </si>
  <si>
    <t>PSV</t>
  </si>
  <si>
    <t>Práce a dodávky PSV</t>
  </si>
  <si>
    <t>763</t>
  </si>
  <si>
    <t>Konstrukce suché výstavby</t>
  </si>
  <si>
    <t>282</t>
  </si>
  <si>
    <t>284</t>
  </si>
  <si>
    <t>290</t>
  </si>
  <si>
    <t>292</t>
  </si>
  <si>
    <t>766</t>
  </si>
  <si>
    <t>Konstrukce truhlářské</t>
  </si>
  <si>
    <t>766660001</t>
  </si>
  <si>
    <t>Montáž dveřních křídel dřevěných nebo plastových otevíravých do ocelové zárubně povrchově upravených jednokřídlových, šířky do 800 mm</t>
  </si>
  <si>
    <t>366</t>
  </si>
  <si>
    <t>61162857</t>
  </si>
  <si>
    <t>dveře vnitřní foliované plné 1křídlé 800x1970mm</t>
  </si>
  <si>
    <t>372</t>
  </si>
  <si>
    <t>7668114</t>
  </si>
  <si>
    <t>D+M kuchyňská linka, dřez, sporák</t>
  </si>
  <si>
    <t>398</t>
  </si>
  <si>
    <t>400</t>
  </si>
  <si>
    <t>781</t>
  </si>
  <si>
    <t>Dokončovací práce - obklady</t>
  </si>
  <si>
    <t>781121011</t>
  </si>
  <si>
    <t>Příprava podkladu před provedením obkladu nátěr penetrační na stěnu</t>
  </si>
  <si>
    <t>781131112</t>
  </si>
  <si>
    <t>Izolace stěny pod obklad izolace nátěrem nebo stěrkou ve dvou vrstvách</t>
  </si>
  <si>
    <t>783</t>
  </si>
  <si>
    <t>Dokončovací práce - nátěry</t>
  </si>
  <si>
    <t>500</t>
  </si>
  <si>
    <t>502</t>
  </si>
  <si>
    <t>ks</t>
  </si>
  <si>
    <t>504</t>
  </si>
  <si>
    <t>784</t>
  </si>
  <si>
    <t>Dokončovací práce - malby a tapety</t>
  </si>
  <si>
    <t>784111011</t>
  </si>
  <si>
    <t>Obroušení podkladu omítky v místnostech výšky do 3,80 m</t>
  </si>
  <si>
    <t>514</t>
  </si>
  <si>
    <t>784171111</t>
  </si>
  <si>
    <t>Zakrytí nemalovaných ploch (materiál ve specifikaci) včetně pozdějšího odkrytí svislých ploch např. stěn, oken, dveří v místnostech výšky do 3,80</t>
  </si>
  <si>
    <t>520</t>
  </si>
  <si>
    <t>58124844</t>
  </si>
  <si>
    <t>fólie pro malířské potřeby zakrývací tl 25µ 4x5m</t>
  </si>
  <si>
    <t>522</t>
  </si>
  <si>
    <t>784181101</t>
  </si>
  <si>
    <t>Penetrace podkladu jednonásobná základní akrylátová v místnostech výšky do 3,80 m</t>
  </si>
  <si>
    <t>524</t>
  </si>
  <si>
    <t>784211101</t>
  </si>
  <si>
    <t>Malby z malířských směsí otěruvzdorných za mokra dvojnásobné, bílé za mokra otěruvzdorné výborně v místnostech výšky do 3,80 m</t>
  </si>
  <si>
    <t>526</t>
  </si>
  <si>
    <t>kpl</t>
  </si>
  <si>
    <t>%</t>
  </si>
  <si>
    <t>612325413</t>
  </si>
  <si>
    <t>Oprava vnitřní vápenocementové hladké omítky tl do 20 mm stěn v rozsahu plochy přes 30 do 50 %</t>
  </si>
  <si>
    <t>612142001</t>
  </si>
  <si>
    <t>Pletivo sklovláknité vnitřních stěn vtlačené do tmelu</t>
  </si>
  <si>
    <t>619991001</t>
  </si>
  <si>
    <t>Zakrytí podlahy fólií</t>
  </si>
  <si>
    <t>Přesun stávajícího vybavení, nábytku</t>
  </si>
  <si>
    <t>997013157</t>
  </si>
  <si>
    <t>Vnitrostaveništní doprava suti a vybouraných hmot pro budovy v přes 21 do 24 m s omezením mechanizace</t>
  </si>
  <si>
    <t>998011003</t>
  </si>
  <si>
    <t>Přesun hmot pro budovy zděné v přes 12 do 24 m</t>
  </si>
  <si>
    <t>Elektroinstalace - slaboproud</t>
  </si>
  <si>
    <t>Elektroinstalace - silnoproud</t>
  </si>
  <si>
    <t>Zdravotnětechnické instalace budov</t>
  </si>
  <si>
    <t>998766103</t>
  </si>
  <si>
    <t>Přesun hmot tonážní pro kce truhlářské v objektech v přes 12 do 24 m</t>
  </si>
  <si>
    <t>781111011</t>
  </si>
  <si>
    <t>Příprava podkladu před provedením obkladu oprášení (ometení) stěny</t>
  </si>
  <si>
    <t>59761071</t>
  </si>
  <si>
    <t>781495211</t>
  </si>
  <si>
    <t>Čištění vnitřních ploch po provedení obkladu stěn chemickými prostředky</t>
  </si>
  <si>
    <t>781472319</t>
  </si>
  <si>
    <t>Montáž obkladů vnitřních keramických hladkých lepených cementovým flexibilním rychletuhnoucím lepidlem přes 22 do 25 ks/m2</t>
  </si>
  <si>
    <t>obklad keramický hladký přes 22 do 25ks/m2</t>
  </si>
  <si>
    <t>998781203</t>
  </si>
  <si>
    <t>Přesun hmot procentní pro obklady keramické v objektech v přes 12 do 24 m</t>
  </si>
  <si>
    <t>783301313</t>
  </si>
  <si>
    <t>Příprava podkladu zámečnických konstrukcí před provedením nátěru odmaštění odmašťovačem ředidlovým</t>
  </si>
  <si>
    <t>783314201</t>
  </si>
  <si>
    <t>Základní antikorozní nátěr zámečnických konstrukcí jednonásobný syntetický standardní</t>
  </si>
  <si>
    <t>783317101</t>
  </si>
  <si>
    <t>Krycí nátěr (email) zámečnických konstrukcí jednonásobný syntetický standardní</t>
  </si>
  <si>
    <t>310231021</t>
  </si>
  <si>
    <t>Zazdívka otvorů ve zdivu nadzákladovém pl do 1 m2 cihlami děrovanými do P10 tl 200 mm</t>
  </si>
  <si>
    <t>310231025</t>
  </si>
  <si>
    <t>Zazdívka otvorů ve zdivu nadzákladovém pl přes 1 do 4 m2 cihlami děrovanými tl 200 mm</t>
  </si>
  <si>
    <t>763111314</t>
  </si>
  <si>
    <t>Příčka ze sádrokartonových desek s nosnou konstrukcí z jednoduchých ocelových profilů UW, CW jednoduše opláštěná deskou standardní A tl. 12,5 mm, příčka tl. 100 mm, profil 75, s izolací, EI 30, Rw do 45 dB</t>
  </si>
  <si>
    <t>763111717</t>
  </si>
  <si>
    <t>Příčka ze sádrokartonových desek  ostatní konstrukce a práce na příčkách ze sádrokartonových desek základní penetrační nátěr (oboustranný)</t>
  </si>
  <si>
    <t>763111741</t>
  </si>
  <si>
    <t>Příčka ze sádrokartonových desek  ostatní konstrukce a práce na příčkách ze sádrokartonových desek montáž parotěsné zábrany</t>
  </si>
  <si>
    <t>28329274</t>
  </si>
  <si>
    <t>fólie PE vyztužená pro parotěsnou vrstvu (reakce na oheň - třída E) 110g/m2</t>
  </si>
  <si>
    <t>998763201</t>
  </si>
  <si>
    <t>Přesun hmot pro dřevostavby stanovený procentní sazbou (%) z ceny vodorovná dopravní vzdálenost do 50 m v objektech výšky přes 6 do 12 m</t>
  </si>
  <si>
    <t>Úprava vnitřních rozvodů vody</t>
  </si>
  <si>
    <t>Úprava vnitřních rozvodů kanalizace</t>
  </si>
  <si>
    <t>721.1</t>
  </si>
  <si>
    <t>Rozvod medicínských plynů</t>
  </si>
  <si>
    <t>7211500A</t>
  </si>
  <si>
    <t>7211500B</t>
  </si>
  <si>
    <t>72100</t>
  </si>
  <si>
    <t xml:space="preserve">Úprava a rozvod medi plynu ( 2x VZ, 2x O2 ) </t>
  </si>
  <si>
    <t>Úprava elektroinstalace při odstraňování konstrukcí</t>
  </si>
  <si>
    <t>El.1</t>
  </si>
  <si>
    <t>El.2</t>
  </si>
  <si>
    <t>Vybudování zásuvek včetně úpravy rozvaděče</t>
  </si>
  <si>
    <t>Sl.1</t>
  </si>
  <si>
    <t>Vybudování přípojky datové trasy, zapojení - odhad dle délky trasy</t>
  </si>
  <si>
    <t>Oprava stávajících prostor rodinného pokoje na odd Gynekologie</t>
  </si>
  <si>
    <t>Most</t>
  </si>
  <si>
    <t>Krajská zdravotní, a.s.</t>
  </si>
  <si>
    <t>Krajská zdravotní, a.s. - Nemocnice Most, o.z.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</si>
</sst>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0"/>
  </numFmts>
  <fonts count="14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9" fillId="0" borderId="0" xfId="0" applyNumberFormat="1" applyFont="1" applyAlignment="1"/>
    <xf numFmtId="4" fontId="10" fillId="0" borderId="0" xfId="0" applyNumberFormat="1" applyFont="1" applyAlignment="1">
      <alignment vertical="center"/>
    </xf>
    <xf numFmtId="0" fontId="6" fillId="0" borderId="3" xfId="0" applyFont="1" applyBorder="1" applyAlignment="1"/>
    <xf numFmtId="0" fontId="6" fillId="0" borderId="0" xfId="0" applyFont="1" applyAlignment="1">
      <alignment horizontal="left"/>
    </xf>
    <xf numFmtId="4" fontId="4" fillId="0" borderId="0" xfId="0" applyNumberFormat="1" applyFont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 applyAlignment="1"/>
    <xf numFmtId="4" fontId="8" fillId="0" borderId="9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0" xfId="0"/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4" fontId="8" fillId="0" borderId="0" xfId="0" applyNumberFormat="1" applyFont="1" applyBorder="1" applyAlignment="1" applyProtection="1">
      <alignment vertical="center"/>
      <protection locked="0"/>
    </xf>
    <xf numFmtId="4" fontId="11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" fontId="9" fillId="0" borderId="0" xfId="0" applyNumberFormat="1" applyFont="1" applyAlignment="1" applyProtection="1"/>
    <xf numFmtId="0" fontId="6" fillId="0" borderId="3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4" fontId="4" fillId="0" borderId="0" xfId="0" applyNumberFormat="1" applyFont="1" applyAlignment="1" applyProtection="1"/>
    <xf numFmtId="0" fontId="5" fillId="0" borderId="0" xfId="0" applyFont="1" applyAlignment="1" applyProtection="1">
      <alignment horizontal="left"/>
    </xf>
    <xf numFmtId="4" fontId="5" fillId="0" borderId="0" xfId="0" applyNumberFormat="1" applyFont="1" applyAlignment="1" applyProtection="1"/>
    <xf numFmtId="0" fontId="8" fillId="0" borderId="9" xfId="0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 wrapText="1"/>
    </xf>
    <xf numFmtId="165" fontId="8" fillId="0" borderId="9" xfId="0" applyNumberFormat="1" applyFont="1" applyBorder="1" applyAlignment="1" applyProtection="1">
      <alignment vertical="center"/>
    </xf>
    <xf numFmtId="4" fontId="8" fillId="0" borderId="9" xfId="0" applyNumberFormat="1" applyFont="1" applyBorder="1" applyAlignment="1" applyProtection="1">
      <alignment vertical="center"/>
    </xf>
    <xf numFmtId="0" fontId="11" fillId="0" borderId="9" xfId="0" applyFont="1" applyBorder="1" applyAlignment="1" applyProtection="1">
      <alignment horizontal="center" vertical="center"/>
    </xf>
    <xf numFmtId="49" fontId="11" fillId="0" borderId="9" xfId="0" applyNumberFormat="1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vertical="center"/>
    </xf>
    <xf numFmtId="4" fontId="11" fillId="0" borderId="9" xfId="0" applyNumberFormat="1" applyFont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65" fontId="8" fillId="0" borderId="9" xfId="0" applyNumberFormat="1" applyFont="1" applyFill="1" applyBorder="1" applyAlignment="1" applyProtection="1">
      <alignment vertical="center"/>
    </xf>
    <xf numFmtId="4" fontId="8" fillId="0" borderId="9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/>
    </xf>
    <xf numFmtId="0" fontId="6" fillId="0" borderId="0" xfId="0" applyFont="1" applyProtection="1"/>
    <xf numFmtId="4" fontId="5" fillId="0" borderId="0" xfId="0" applyNumberFormat="1" applyFont="1" applyProtection="1"/>
  </cellXfs>
  <cellStyles count="2">
    <cellStyle name="Normální" xfId="0" builtinId="0" customBuiltin="1"/>
    <cellStyle name="Normální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showGridLines="0" tabSelected="1" zoomScale="80" zoomScaleNormal="80" workbookViewId="0">
      <selection activeCell="N19" sqref="N1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99.33203125" style="1" customWidth="1"/>
    <col min="7" max="7" width="7" style="1" customWidth="1"/>
    <col min="8" max="8" width="12.83203125" style="1" customWidth="1"/>
    <col min="9" max="9" width="20.1640625" style="1" customWidth="1"/>
    <col min="10" max="10" width="20.5" style="1" customWidth="1"/>
    <col min="11" max="11" width="2.33203125" style="32" customWidth="1"/>
    <col min="12" max="12" width="2.5" style="1" customWidth="1"/>
    <col min="20" max="41" width="9.33203125" style="1" hidden="1"/>
  </cols>
  <sheetData>
    <row r="1" spans="1:39" s="2" customFormat="1" ht="6.95" customHeight="1" x14ac:dyDescent="0.2">
      <c r="A1" s="10"/>
      <c r="B1" s="15"/>
      <c r="C1" s="16"/>
      <c r="D1" s="16"/>
      <c r="E1" s="16"/>
      <c r="F1" s="16"/>
      <c r="G1" s="16"/>
      <c r="H1" s="16"/>
      <c r="I1" s="16"/>
      <c r="J1" s="16"/>
      <c r="K1" s="40"/>
      <c r="L1" s="12"/>
    </row>
    <row r="2" spans="1:39" s="2" customFormat="1" ht="24.95" customHeight="1" x14ac:dyDescent="0.2">
      <c r="A2" s="10"/>
      <c r="B2" s="11"/>
      <c r="C2" s="6" t="s">
        <v>17</v>
      </c>
      <c r="D2" s="10"/>
      <c r="E2" s="10"/>
      <c r="F2" s="10"/>
      <c r="G2" s="10"/>
      <c r="H2" s="10"/>
      <c r="I2" s="10"/>
      <c r="J2" s="10"/>
      <c r="K2" s="35"/>
      <c r="L2" s="12"/>
    </row>
    <row r="3" spans="1:39" s="2" customFormat="1" ht="6.95" customHeight="1" x14ac:dyDescent="0.2">
      <c r="A3" s="10"/>
      <c r="B3" s="11"/>
      <c r="C3" s="10"/>
      <c r="D3" s="10"/>
      <c r="E3" s="10"/>
      <c r="F3" s="10"/>
      <c r="G3" s="10"/>
      <c r="H3" s="10"/>
      <c r="I3" s="10"/>
      <c r="J3" s="10"/>
      <c r="K3" s="35"/>
      <c r="L3" s="12"/>
    </row>
    <row r="4" spans="1:39" s="2" customFormat="1" ht="12" customHeight="1" x14ac:dyDescent="0.2">
      <c r="A4" s="10"/>
      <c r="B4" s="11"/>
      <c r="C4" s="8" t="s">
        <v>0</v>
      </c>
      <c r="D4" s="10"/>
      <c r="E4" s="10"/>
      <c r="F4" s="10"/>
      <c r="G4" s="10"/>
      <c r="H4" s="10"/>
      <c r="I4" s="10"/>
      <c r="J4" s="10"/>
      <c r="K4" s="35"/>
      <c r="L4" s="12"/>
    </row>
    <row r="5" spans="1:39" s="2" customFormat="1" ht="23.25" customHeight="1" x14ac:dyDescent="0.2">
      <c r="A5" s="10"/>
      <c r="B5" s="11"/>
      <c r="C5" s="10"/>
      <c r="D5" s="10"/>
      <c r="E5" s="42" t="s">
        <v>232</v>
      </c>
      <c r="F5" s="43"/>
      <c r="G5" s="43"/>
      <c r="H5" s="43"/>
      <c r="I5" s="10"/>
      <c r="J5" s="10"/>
      <c r="K5" s="35"/>
      <c r="L5" s="12"/>
    </row>
    <row r="6" spans="1:39" s="2" customFormat="1" ht="12" customHeight="1" x14ac:dyDescent="0.2">
      <c r="A6" s="10"/>
      <c r="B6" s="11"/>
      <c r="C6" s="8" t="s">
        <v>14</v>
      </c>
      <c r="D6" s="10"/>
      <c r="E6" s="10"/>
      <c r="F6" s="10"/>
      <c r="G6" s="10"/>
      <c r="H6" s="10"/>
      <c r="I6" s="10"/>
      <c r="J6" s="10"/>
      <c r="K6" s="35"/>
      <c r="L6" s="12"/>
    </row>
    <row r="7" spans="1:39" s="2" customFormat="1" ht="16.5" customHeight="1" x14ac:dyDescent="0.2">
      <c r="A7" s="10"/>
      <c r="B7" s="11"/>
      <c r="C7" s="10"/>
      <c r="D7" s="10"/>
      <c r="E7" s="44" t="s">
        <v>235</v>
      </c>
      <c r="F7" s="45"/>
      <c r="G7" s="45"/>
      <c r="H7" s="45"/>
      <c r="I7" s="10"/>
      <c r="J7" s="10"/>
      <c r="K7" s="35"/>
      <c r="L7" s="12"/>
    </row>
    <row r="8" spans="1:39" s="2" customFormat="1" ht="6.95" customHeight="1" x14ac:dyDescent="0.2">
      <c r="A8" s="10"/>
      <c r="B8" s="11"/>
      <c r="C8" s="10"/>
      <c r="D8" s="10"/>
      <c r="E8" s="10"/>
      <c r="F8" s="10"/>
      <c r="G8" s="10"/>
      <c r="H8" s="10"/>
      <c r="I8" s="10"/>
      <c r="J8" s="10"/>
      <c r="K8" s="35"/>
      <c r="L8" s="12"/>
    </row>
    <row r="9" spans="1:39" s="2" customFormat="1" ht="12" customHeight="1" x14ac:dyDescent="0.2">
      <c r="A9" s="10"/>
      <c r="B9" s="11"/>
      <c r="C9" s="8" t="s">
        <v>1</v>
      </c>
      <c r="D9" s="10"/>
      <c r="E9" s="10"/>
      <c r="F9" s="7" t="s">
        <v>233</v>
      </c>
      <c r="G9" s="10"/>
      <c r="H9" s="10"/>
      <c r="I9" s="8" t="s">
        <v>2</v>
      </c>
      <c r="J9" s="17"/>
      <c r="K9" s="33"/>
      <c r="L9" s="12"/>
    </row>
    <row r="10" spans="1:39" s="2" customFormat="1" ht="6.95" customHeight="1" x14ac:dyDescent="0.2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35"/>
      <c r="L10" s="12"/>
    </row>
    <row r="11" spans="1:39" s="2" customFormat="1" ht="15.2" customHeight="1" x14ac:dyDescent="0.2">
      <c r="A11" s="10"/>
      <c r="B11" s="11"/>
      <c r="C11" s="8" t="s">
        <v>3</v>
      </c>
      <c r="D11" s="10"/>
      <c r="E11" s="10"/>
      <c r="F11" s="7" t="s">
        <v>234</v>
      </c>
      <c r="G11" s="10"/>
      <c r="H11" s="10"/>
      <c r="I11" s="8" t="s">
        <v>5</v>
      </c>
      <c r="J11" s="9"/>
      <c r="K11" s="34"/>
      <c r="L11" s="12"/>
    </row>
    <row r="12" spans="1:39" s="2" customFormat="1" ht="11.25" customHeight="1" x14ac:dyDescent="0.2">
      <c r="A12" s="10"/>
      <c r="B12" s="11"/>
      <c r="C12" s="8" t="s">
        <v>4</v>
      </c>
      <c r="D12" s="10"/>
      <c r="E12" s="10"/>
      <c r="F12" s="7"/>
      <c r="G12" s="10"/>
      <c r="H12" s="10"/>
      <c r="I12" s="8" t="s">
        <v>6</v>
      </c>
      <c r="J12" s="9"/>
      <c r="K12" s="34"/>
      <c r="L12" s="12"/>
    </row>
    <row r="13" spans="1:39" s="2" customFormat="1" ht="16.5" customHeight="1" x14ac:dyDescent="0.2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35"/>
      <c r="L13" s="12"/>
    </row>
    <row r="14" spans="1:39" s="3" customFormat="1" ht="18.75" customHeight="1" x14ac:dyDescent="0.2">
      <c r="A14" s="18"/>
      <c r="B14" s="46"/>
      <c r="C14" s="47" t="s">
        <v>18</v>
      </c>
      <c r="D14" s="48" t="s">
        <v>9</v>
      </c>
      <c r="E14" s="48" t="s">
        <v>7</v>
      </c>
      <c r="F14" s="48" t="s">
        <v>8</v>
      </c>
      <c r="G14" s="48" t="s">
        <v>19</v>
      </c>
      <c r="H14" s="48" t="s">
        <v>20</v>
      </c>
      <c r="I14" s="48" t="s">
        <v>21</v>
      </c>
      <c r="J14" s="49" t="s">
        <v>15</v>
      </c>
      <c r="K14" s="38"/>
      <c r="L14" s="19"/>
    </row>
    <row r="15" spans="1:39" s="2" customFormat="1" ht="22.9" customHeight="1" x14ac:dyDescent="0.25">
      <c r="A15" s="10"/>
      <c r="B15" s="50"/>
      <c r="C15" s="51" t="s">
        <v>22</v>
      </c>
      <c r="D15" s="52"/>
      <c r="E15" s="52"/>
      <c r="F15" s="52"/>
      <c r="G15" s="52"/>
      <c r="H15" s="52"/>
      <c r="I15" s="52"/>
      <c r="J15" s="53">
        <f>SUM(J16+J52)</f>
        <v>0</v>
      </c>
      <c r="K15" s="20"/>
      <c r="L15" s="11"/>
      <c r="V15" s="5" t="s">
        <v>10</v>
      </c>
      <c r="W15" s="5" t="s">
        <v>16</v>
      </c>
      <c r="AM15" s="21" t="e">
        <f>AM16+AM52</f>
        <v>#REF!</v>
      </c>
    </row>
    <row r="16" spans="1:39" s="4" customFormat="1" ht="25.9" customHeight="1" x14ac:dyDescent="0.2">
      <c r="B16" s="54"/>
      <c r="C16" s="55"/>
      <c r="D16" s="56" t="s">
        <v>10</v>
      </c>
      <c r="E16" s="57" t="s">
        <v>23</v>
      </c>
      <c r="F16" s="57" t="s">
        <v>24</v>
      </c>
      <c r="G16" s="55"/>
      <c r="H16" s="55"/>
      <c r="I16" s="55"/>
      <c r="J16" s="58">
        <f>SUM(J17+J20+J23+J35+J45+J50)</f>
        <v>0</v>
      </c>
      <c r="K16" s="24"/>
      <c r="L16" s="22"/>
      <c r="T16" s="23" t="s">
        <v>12</v>
      </c>
      <c r="V16" s="25" t="s">
        <v>10</v>
      </c>
      <c r="W16" s="25" t="s">
        <v>11</v>
      </c>
      <c r="AA16" s="23" t="s">
        <v>25</v>
      </c>
      <c r="AM16" s="26" t="e">
        <f>#REF!+#REF!+AM17+AM20+AM23+AM35+AM45+AM50</f>
        <v>#REF!</v>
      </c>
    </row>
    <row r="17" spans="1:41" s="4" customFormat="1" ht="22.9" customHeight="1" x14ac:dyDescent="0.2">
      <c r="B17" s="54"/>
      <c r="C17" s="55"/>
      <c r="D17" s="56" t="s">
        <v>10</v>
      </c>
      <c r="E17" s="59" t="s">
        <v>28</v>
      </c>
      <c r="F17" s="59" t="s">
        <v>36</v>
      </c>
      <c r="G17" s="55"/>
      <c r="H17" s="55"/>
      <c r="I17" s="55"/>
      <c r="J17" s="60">
        <f>SUM(J18:J19)</f>
        <v>0</v>
      </c>
      <c r="K17" s="27"/>
      <c r="L17" s="22"/>
      <c r="T17" s="23" t="s">
        <v>12</v>
      </c>
      <c r="V17" s="25" t="s">
        <v>10</v>
      </c>
      <c r="W17" s="25" t="s">
        <v>12</v>
      </c>
      <c r="AA17" s="23" t="s">
        <v>25</v>
      </c>
      <c r="AM17" s="26">
        <f>SUM(AM18:AM19)</f>
        <v>0</v>
      </c>
    </row>
    <row r="18" spans="1:41" s="2" customFormat="1" ht="33" customHeight="1" x14ac:dyDescent="0.2">
      <c r="A18" s="10"/>
      <c r="B18" s="50"/>
      <c r="C18" s="61">
        <v>1</v>
      </c>
      <c r="D18" s="61" t="s">
        <v>26</v>
      </c>
      <c r="E18" s="62" t="s">
        <v>204</v>
      </c>
      <c r="F18" s="63" t="s">
        <v>205</v>
      </c>
      <c r="G18" s="64" t="s">
        <v>34</v>
      </c>
      <c r="H18" s="65">
        <v>0.86</v>
      </c>
      <c r="I18" s="28"/>
      <c r="J18" s="66">
        <f t="shared" ref="J18:J19" si="0">ROUND(I18*H18,2)</f>
        <v>0</v>
      </c>
      <c r="K18" s="36"/>
      <c r="L18" s="11"/>
      <c r="T18" s="29" t="s">
        <v>27</v>
      </c>
      <c r="V18" s="29" t="s">
        <v>26</v>
      </c>
      <c r="W18" s="29" t="s">
        <v>13</v>
      </c>
      <c r="AA18" s="5" t="s">
        <v>25</v>
      </c>
      <c r="AG18" s="30" t="e">
        <f>IF(#REF!="základní",J18,0)</f>
        <v>#REF!</v>
      </c>
      <c r="AH18" s="30" t="e">
        <f>IF(#REF!="snížená",J18,0)</f>
        <v>#REF!</v>
      </c>
      <c r="AI18" s="30" t="e">
        <f>IF(#REF!="zákl. přenesená",J18,0)</f>
        <v>#REF!</v>
      </c>
      <c r="AJ18" s="30" t="e">
        <f>IF(#REF!="sníž. přenesená",J18,0)</f>
        <v>#REF!</v>
      </c>
      <c r="AK18" s="30" t="e">
        <f>IF(#REF!="nulová",J18,0)</f>
        <v>#REF!</v>
      </c>
      <c r="AL18" s="5" t="s">
        <v>12</v>
      </c>
      <c r="AM18" s="30">
        <f t="shared" ref="AM18:AM19" si="1">ROUND(I18*H18,2)</f>
        <v>0</v>
      </c>
      <c r="AN18" s="5" t="s">
        <v>27</v>
      </c>
      <c r="AO18" s="29" t="s">
        <v>37</v>
      </c>
    </row>
    <row r="19" spans="1:41" s="2" customFormat="1" ht="33" customHeight="1" x14ac:dyDescent="0.2">
      <c r="A19" s="10"/>
      <c r="B19" s="50"/>
      <c r="C19" s="61">
        <v>2</v>
      </c>
      <c r="D19" s="61" t="s">
        <v>26</v>
      </c>
      <c r="E19" s="62" t="s">
        <v>206</v>
      </c>
      <c r="F19" s="63" t="s">
        <v>207</v>
      </c>
      <c r="G19" s="64" t="s">
        <v>34</v>
      </c>
      <c r="H19" s="65">
        <v>6.85</v>
      </c>
      <c r="I19" s="28"/>
      <c r="J19" s="66">
        <f t="shared" si="0"/>
        <v>0</v>
      </c>
      <c r="K19" s="36"/>
      <c r="L19" s="11"/>
      <c r="T19" s="29" t="s">
        <v>27</v>
      </c>
      <c r="V19" s="29" t="s">
        <v>26</v>
      </c>
      <c r="W19" s="29" t="s">
        <v>13</v>
      </c>
      <c r="AA19" s="5" t="s">
        <v>25</v>
      </c>
      <c r="AG19" s="30" t="e">
        <f>IF(#REF!="základní",J19,0)</f>
        <v>#REF!</v>
      </c>
      <c r="AH19" s="30" t="e">
        <f>IF(#REF!="snížená",J19,0)</f>
        <v>#REF!</v>
      </c>
      <c r="AI19" s="30" t="e">
        <f>IF(#REF!="zákl. přenesená",J19,0)</f>
        <v>#REF!</v>
      </c>
      <c r="AJ19" s="30" t="e">
        <f>IF(#REF!="sníž. přenesená",J19,0)</f>
        <v>#REF!</v>
      </c>
      <c r="AK19" s="30" t="e">
        <f>IF(#REF!="nulová",J19,0)</f>
        <v>#REF!</v>
      </c>
      <c r="AL19" s="5" t="s">
        <v>12</v>
      </c>
      <c r="AM19" s="30">
        <f t="shared" si="1"/>
        <v>0</v>
      </c>
      <c r="AN19" s="5" t="s">
        <v>27</v>
      </c>
      <c r="AO19" s="29" t="s">
        <v>38</v>
      </c>
    </row>
    <row r="20" spans="1:41" s="4" customFormat="1" ht="22.9" customHeight="1" x14ac:dyDescent="0.2">
      <c r="B20" s="54"/>
      <c r="C20" s="55"/>
      <c r="D20" s="56" t="s">
        <v>10</v>
      </c>
      <c r="E20" s="59" t="s">
        <v>27</v>
      </c>
      <c r="F20" s="59" t="s">
        <v>43</v>
      </c>
      <c r="G20" s="55"/>
      <c r="H20" s="55"/>
      <c r="I20" s="28"/>
      <c r="J20" s="60">
        <f>SUM(J21:J22)</f>
        <v>0</v>
      </c>
      <c r="K20" s="27"/>
      <c r="L20" s="22"/>
      <c r="T20" s="23" t="s">
        <v>12</v>
      </c>
      <c r="V20" s="25" t="s">
        <v>10</v>
      </c>
      <c r="W20" s="25" t="s">
        <v>12</v>
      </c>
      <c r="AA20" s="23" t="s">
        <v>25</v>
      </c>
      <c r="AM20" s="26">
        <f>SUM(AM21:AM22)</f>
        <v>0</v>
      </c>
    </row>
    <row r="21" spans="1:41" s="2" customFormat="1" ht="37.5" customHeight="1" x14ac:dyDescent="0.2">
      <c r="A21" s="10"/>
      <c r="B21" s="50"/>
      <c r="C21" s="61">
        <v>3</v>
      </c>
      <c r="D21" s="61" t="s">
        <v>26</v>
      </c>
      <c r="E21" s="62" t="s">
        <v>44</v>
      </c>
      <c r="F21" s="63" t="s">
        <v>45</v>
      </c>
      <c r="G21" s="64" t="s">
        <v>33</v>
      </c>
      <c r="H21" s="65">
        <v>0.38500000000000001</v>
      </c>
      <c r="I21" s="28"/>
      <c r="J21" s="66">
        <f t="shared" ref="J21:J22" si="2">ROUND(I21*H21,2)</f>
        <v>0</v>
      </c>
      <c r="K21" s="36"/>
      <c r="L21" s="11"/>
      <c r="T21" s="29" t="s">
        <v>27</v>
      </c>
      <c r="V21" s="29" t="s">
        <v>26</v>
      </c>
      <c r="W21" s="29" t="s">
        <v>13</v>
      </c>
      <c r="AA21" s="5" t="s">
        <v>25</v>
      </c>
      <c r="AG21" s="30" t="e">
        <f>IF(#REF!="základní",J21,0)</f>
        <v>#REF!</v>
      </c>
      <c r="AH21" s="30" t="e">
        <f>IF(#REF!="snížená",J21,0)</f>
        <v>#REF!</v>
      </c>
      <c r="AI21" s="30" t="e">
        <f>IF(#REF!="zákl. přenesená",J21,0)</f>
        <v>#REF!</v>
      </c>
      <c r="AJ21" s="30" t="e">
        <f>IF(#REF!="sníž. přenesená",J21,0)</f>
        <v>#REF!</v>
      </c>
      <c r="AK21" s="30" t="e">
        <f>IF(#REF!="nulová",J21,0)</f>
        <v>#REF!</v>
      </c>
      <c r="AL21" s="5" t="s">
        <v>12</v>
      </c>
      <c r="AM21" s="30">
        <f t="shared" ref="AM21:AM22" si="3">ROUND(I21*H21,2)</f>
        <v>0</v>
      </c>
      <c r="AN21" s="5" t="s">
        <v>27</v>
      </c>
      <c r="AO21" s="29" t="s">
        <v>46</v>
      </c>
    </row>
    <row r="22" spans="1:41" s="2" customFormat="1" ht="16.5" customHeight="1" x14ac:dyDescent="0.2">
      <c r="A22" s="10"/>
      <c r="B22" s="50"/>
      <c r="C22" s="67">
        <v>4</v>
      </c>
      <c r="D22" s="67" t="s">
        <v>41</v>
      </c>
      <c r="E22" s="68" t="s">
        <v>47</v>
      </c>
      <c r="F22" s="69" t="s">
        <v>48</v>
      </c>
      <c r="G22" s="70" t="s">
        <v>33</v>
      </c>
      <c r="H22" s="71">
        <v>0.38500000000000001</v>
      </c>
      <c r="I22" s="28"/>
      <c r="J22" s="72">
        <f t="shared" si="2"/>
        <v>0</v>
      </c>
      <c r="K22" s="37"/>
      <c r="L22" s="31"/>
      <c r="T22" s="29" t="s">
        <v>30</v>
      </c>
      <c r="V22" s="29" t="s">
        <v>41</v>
      </c>
      <c r="W22" s="29" t="s">
        <v>13</v>
      </c>
      <c r="AA22" s="5" t="s">
        <v>25</v>
      </c>
      <c r="AG22" s="30" t="e">
        <f>IF(#REF!="základní",J22,0)</f>
        <v>#REF!</v>
      </c>
      <c r="AH22" s="30" t="e">
        <f>IF(#REF!="snížená",J22,0)</f>
        <v>#REF!</v>
      </c>
      <c r="AI22" s="30" t="e">
        <f>IF(#REF!="zákl. přenesená",J22,0)</f>
        <v>#REF!</v>
      </c>
      <c r="AJ22" s="30" t="e">
        <f>IF(#REF!="sníž. přenesená",J22,0)</f>
        <v>#REF!</v>
      </c>
      <c r="AK22" s="30" t="e">
        <f>IF(#REF!="nulová",J22,0)</f>
        <v>#REF!</v>
      </c>
      <c r="AL22" s="5" t="s">
        <v>12</v>
      </c>
      <c r="AM22" s="30">
        <f t="shared" si="3"/>
        <v>0</v>
      </c>
      <c r="AN22" s="5" t="s">
        <v>27</v>
      </c>
      <c r="AO22" s="29" t="s">
        <v>49</v>
      </c>
    </row>
    <row r="23" spans="1:41" s="4" customFormat="1" ht="22.9" customHeight="1" x14ac:dyDescent="0.2">
      <c r="B23" s="54"/>
      <c r="C23" s="55"/>
      <c r="D23" s="56" t="s">
        <v>10</v>
      </c>
      <c r="E23" s="59" t="s">
        <v>29</v>
      </c>
      <c r="F23" s="59" t="s">
        <v>50</v>
      </c>
      <c r="G23" s="55"/>
      <c r="H23" s="55"/>
      <c r="I23" s="28"/>
      <c r="J23" s="60">
        <f>SUM(J24:J34)</f>
        <v>0</v>
      </c>
      <c r="K23" s="27"/>
      <c r="L23" s="22"/>
      <c r="T23" s="23" t="s">
        <v>12</v>
      </c>
      <c r="V23" s="25" t="s">
        <v>10</v>
      </c>
      <c r="W23" s="25" t="s">
        <v>12</v>
      </c>
      <c r="AA23" s="23" t="s">
        <v>25</v>
      </c>
      <c r="AM23" s="26">
        <f>SUM(AM24:AM34)</f>
        <v>0</v>
      </c>
    </row>
    <row r="24" spans="1:41" s="2" customFormat="1" ht="25.5" customHeight="1" x14ac:dyDescent="0.2">
      <c r="A24" s="10"/>
      <c r="B24" s="50"/>
      <c r="C24" s="61">
        <v>5</v>
      </c>
      <c r="D24" s="61" t="s">
        <v>26</v>
      </c>
      <c r="E24" s="62" t="s">
        <v>51</v>
      </c>
      <c r="F24" s="63" t="s">
        <v>52</v>
      </c>
      <c r="G24" s="64" t="s">
        <v>34</v>
      </c>
      <c r="H24" s="65">
        <v>87</v>
      </c>
      <c r="I24" s="28"/>
      <c r="J24" s="66">
        <f t="shared" ref="J24:J34" si="4">ROUND(I24*H24,2)</f>
        <v>0</v>
      </c>
      <c r="K24" s="36"/>
      <c r="L24" s="11"/>
      <c r="T24" s="29" t="s">
        <v>27</v>
      </c>
      <c r="V24" s="29" t="s">
        <v>26</v>
      </c>
      <c r="W24" s="29" t="s">
        <v>13</v>
      </c>
      <c r="AA24" s="5" t="s">
        <v>25</v>
      </c>
      <c r="AG24" s="30" t="e">
        <f>IF(#REF!="základní",J24,0)</f>
        <v>#REF!</v>
      </c>
      <c r="AH24" s="30" t="e">
        <f>IF(#REF!="snížená",J24,0)</f>
        <v>#REF!</v>
      </c>
      <c r="AI24" s="30" t="e">
        <f>IF(#REF!="zákl. přenesená",J24,0)</f>
        <v>#REF!</v>
      </c>
      <c r="AJ24" s="30" t="e">
        <f>IF(#REF!="sníž. přenesená",J24,0)</f>
        <v>#REF!</v>
      </c>
      <c r="AK24" s="30" t="e">
        <f>IF(#REF!="nulová",J24,0)</f>
        <v>#REF!</v>
      </c>
      <c r="AL24" s="5" t="s">
        <v>12</v>
      </c>
      <c r="AM24" s="30">
        <f t="shared" ref="AM24:AM34" si="5">ROUND(I24*H24,2)</f>
        <v>0</v>
      </c>
      <c r="AN24" s="5" t="s">
        <v>27</v>
      </c>
      <c r="AO24" s="29" t="s">
        <v>53</v>
      </c>
    </row>
    <row r="25" spans="1:41" s="2" customFormat="1" ht="35.25" customHeight="1" x14ac:dyDescent="0.2">
      <c r="A25" s="10"/>
      <c r="B25" s="50"/>
      <c r="C25" s="61">
        <v>6</v>
      </c>
      <c r="D25" s="61" t="s">
        <v>26</v>
      </c>
      <c r="E25" s="62" t="s">
        <v>54</v>
      </c>
      <c r="F25" s="63" t="s">
        <v>55</v>
      </c>
      <c r="G25" s="64" t="s">
        <v>34</v>
      </c>
      <c r="H25" s="65">
        <v>87</v>
      </c>
      <c r="I25" s="28"/>
      <c r="J25" s="66">
        <f t="shared" si="4"/>
        <v>0</v>
      </c>
      <c r="K25" s="36"/>
      <c r="L25" s="11"/>
      <c r="T25" s="29" t="s">
        <v>27</v>
      </c>
      <c r="V25" s="29" t="s">
        <v>26</v>
      </c>
      <c r="W25" s="29" t="s">
        <v>13</v>
      </c>
      <c r="AA25" s="5" t="s">
        <v>25</v>
      </c>
      <c r="AG25" s="30" t="e">
        <f>IF(#REF!="základní",J25,0)</f>
        <v>#REF!</v>
      </c>
      <c r="AH25" s="30" t="e">
        <f>IF(#REF!="snížená",J25,0)</f>
        <v>#REF!</v>
      </c>
      <c r="AI25" s="30" t="e">
        <f>IF(#REF!="zákl. přenesená",J25,0)</f>
        <v>#REF!</v>
      </c>
      <c r="AJ25" s="30" t="e">
        <f>IF(#REF!="sníž. přenesená",J25,0)</f>
        <v>#REF!</v>
      </c>
      <c r="AK25" s="30" t="e">
        <f>IF(#REF!="nulová",J25,0)</f>
        <v>#REF!</v>
      </c>
      <c r="AL25" s="5" t="s">
        <v>12</v>
      </c>
      <c r="AM25" s="30">
        <f t="shared" si="5"/>
        <v>0</v>
      </c>
      <c r="AN25" s="5" t="s">
        <v>27</v>
      </c>
      <c r="AO25" s="29" t="s">
        <v>56</v>
      </c>
    </row>
    <row r="26" spans="1:41" s="2" customFormat="1" ht="28.5" customHeight="1" x14ac:dyDescent="0.2">
      <c r="A26" s="10"/>
      <c r="B26" s="50"/>
      <c r="C26" s="61">
        <v>7</v>
      </c>
      <c r="D26" s="61" t="s">
        <v>26</v>
      </c>
      <c r="E26" s="62" t="s">
        <v>57</v>
      </c>
      <c r="F26" s="63" t="s">
        <v>58</v>
      </c>
      <c r="G26" s="64" t="s">
        <v>34</v>
      </c>
      <c r="H26" s="65">
        <v>87</v>
      </c>
      <c r="I26" s="28"/>
      <c r="J26" s="66">
        <f t="shared" si="4"/>
        <v>0</v>
      </c>
      <c r="K26" s="36"/>
      <c r="L26" s="11"/>
      <c r="T26" s="29" t="s">
        <v>27</v>
      </c>
      <c r="V26" s="29" t="s">
        <v>26</v>
      </c>
      <c r="W26" s="29" t="s">
        <v>13</v>
      </c>
      <c r="AA26" s="5" t="s">
        <v>25</v>
      </c>
      <c r="AG26" s="30" t="e">
        <f>IF(#REF!="základní",J26,0)</f>
        <v>#REF!</v>
      </c>
      <c r="AH26" s="30" t="e">
        <f>IF(#REF!="snížená",J26,0)</f>
        <v>#REF!</v>
      </c>
      <c r="AI26" s="30" t="e">
        <f>IF(#REF!="zákl. přenesená",J26,0)</f>
        <v>#REF!</v>
      </c>
      <c r="AJ26" s="30" t="e">
        <f>IF(#REF!="sníž. přenesená",J26,0)</f>
        <v>#REF!</v>
      </c>
      <c r="AK26" s="30" t="e">
        <f>IF(#REF!="nulová",J26,0)</f>
        <v>#REF!</v>
      </c>
      <c r="AL26" s="5" t="s">
        <v>12</v>
      </c>
      <c r="AM26" s="30">
        <f t="shared" si="5"/>
        <v>0</v>
      </c>
      <c r="AN26" s="5" t="s">
        <v>27</v>
      </c>
      <c r="AO26" s="29" t="s">
        <v>59</v>
      </c>
    </row>
    <row r="27" spans="1:41" s="2" customFormat="1" ht="33" customHeight="1" x14ac:dyDescent="0.2">
      <c r="A27" s="10"/>
      <c r="B27" s="50"/>
      <c r="C27" s="73">
        <v>8</v>
      </c>
      <c r="D27" s="73" t="s">
        <v>26</v>
      </c>
      <c r="E27" s="62" t="s">
        <v>60</v>
      </c>
      <c r="F27" s="63" t="s">
        <v>61</v>
      </c>
      <c r="G27" s="64" t="s">
        <v>34</v>
      </c>
      <c r="H27" s="65">
        <v>12.5</v>
      </c>
      <c r="I27" s="28"/>
      <c r="J27" s="66">
        <f t="shared" si="4"/>
        <v>0</v>
      </c>
      <c r="K27" s="36"/>
      <c r="L27" s="11"/>
      <c r="T27" s="29" t="s">
        <v>27</v>
      </c>
      <c r="V27" s="29" t="s">
        <v>26</v>
      </c>
      <c r="W27" s="29" t="s">
        <v>13</v>
      </c>
      <c r="AA27" s="5" t="s">
        <v>25</v>
      </c>
      <c r="AG27" s="30" t="e">
        <f>IF(#REF!="základní",J27,0)</f>
        <v>#REF!</v>
      </c>
      <c r="AH27" s="30" t="e">
        <f>IF(#REF!="snížená",J27,0)</f>
        <v>#REF!</v>
      </c>
      <c r="AI27" s="30" t="e">
        <f>IF(#REF!="zákl. přenesená",J27,0)</f>
        <v>#REF!</v>
      </c>
      <c r="AJ27" s="30" t="e">
        <f>IF(#REF!="sníž. přenesená",J27,0)</f>
        <v>#REF!</v>
      </c>
      <c r="AK27" s="30" t="e">
        <f>IF(#REF!="nulová",J27,0)</f>
        <v>#REF!</v>
      </c>
      <c r="AL27" s="5" t="s">
        <v>12</v>
      </c>
      <c r="AM27" s="30">
        <f t="shared" si="5"/>
        <v>0</v>
      </c>
      <c r="AN27" s="5" t="s">
        <v>27</v>
      </c>
      <c r="AO27" s="29" t="s">
        <v>62</v>
      </c>
    </row>
    <row r="28" spans="1:41" s="2" customFormat="1" ht="21.75" customHeight="1" x14ac:dyDescent="0.2">
      <c r="A28" s="10"/>
      <c r="B28" s="50"/>
      <c r="C28" s="73">
        <v>9</v>
      </c>
      <c r="D28" s="73" t="s">
        <v>26</v>
      </c>
      <c r="E28" s="62" t="s">
        <v>63</v>
      </c>
      <c r="F28" s="63" t="s">
        <v>64</v>
      </c>
      <c r="G28" s="64" t="s">
        <v>34</v>
      </c>
      <c r="H28" s="65">
        <v>4.8</v>
      </c>
      <c r="I28" s="28"/>
      <c r="J28" s="66">
        <f t="shared" si="4"/>
        <v>0</v>
      </c>
      <c r="K28" s="36"/>
      <c r="L28" s="11"/>
      <c r="T28" s="29" t="s">
        <v>27</v>
      </c>
      <c r="V28" s="29" t="s">
        <v>26</v>
      </c>
      <c r="W28" s="29" t="s">
        <v>13</v>
      </c>
      <c r="AA28" s="5" t="s">
        <v>25</v>
      </c>
      <c r="AG28" s="30" t="e">
        <f>IF(#REF!="základní",J28,0)</f>
        <v>#REF!</v>
      </c>
      <c r="AH28" s="30" t="e">
        <f>IF(#REF!="snížená",J28,0)</f>
        <v>#REF!</v>
      </c>
      <c r="AI28" s="30" t="e">
        <f>IF(#REF!="zákl. přenesená",J28,0)</f>
        <v>#REF!</v>
      </c>
      <c r="AJ28" s="30" t="e">
        <f>IF(#REF!="sníž. přenesená",J28,0)</f>
        <v>#REF!</v>
      </c>
      <c r="AK28" s="30" t="e">
        <f>IF(#REF!="nulová",J28,0)</f>
        <v>#REF!</v>
      </c>
      <c r="AL28" s="5" t="s">
        <v>12</v>
      </c>
      <c r="AM28" s="30">
        <f t="shared" si="5"/>
        <v>0</v>
      </c>
      <c r="AN28" s="5" t="s">
        <v>27</v>
      </c>
      <c r="AO28" s="29" t="s">
        <v>65</v>
      </c>
    </row>
    <row r="29" spans="1:41" s="2" customFormat="1" ht="19.5" customHeight="1" x14ac:dyDescent="0.2">
      <c r="A29" s="10"/>
      <c r="B29" s="50"/>
      <c r="C29" s="73">
        <v>10</v>
      </c>
      <c r="D29" s="73" t="s">
        <v>26</v>
      </c>
      <c r="E29" s="62" t="s">
        <v>172</v>
      </c>
      <c r="F29" s="63" t="s">
        <v>173</v>
      </c>
      <c r="G29" s="64" t="s">
        <v>34</v>
      </c>
      <c r="H29" s="65">
        <v>72</v>
      </c>
      <c r="I29" s="28"/>
      <c r="J29" s="66">
        <f t="shared" si="4"/>
        <v>0</v>
      </c>
      <c r="K29" s="36"/>
      <c r="L29" s="11"/>
      <c r="T29" s="29" t="s">
        <v>27</v>
      </c>
      <c r="V29" s="29" t="s">
        <v>26</v>
      </c>
      <c r="W29" s="29" t="s">
        <v>13</v>
      </c>
      <c r="AA29" s="5" t="s">
        <v>25</v>
      </c>
      <c r="AG29" s="30" t="e">
        <f>IF(#REF!="základní",J29,0)</f>
        <v>#REF!</v>
      </c>
      <c r="AH29" s="30" t="e">
        <f>IF(#REF!="snížená",J29,0)</f>
        <v>#REF!</v>
      </c>
      <c r="AI29" s="30" t="e">
        <f>IF(#REF!="zákl. přenesená",J29,0)</f>
        <v>#REF!</v>
      </c>
      <c r="AJ29" s="30" t="e">
        <f>IF(#REF!="sníž. přenesená",J29,0)</f>
        <v>#REF!</v>
      </c>
      <c r="AK29" s="30" t="e">
        <f>IF(#REF!="nulová",J29,0)</f>
        <v>#REF!</v>
      </c>
      <c r="AL29" s="5" t="s">
        <v>12</v>
      </c>
      <c r="AM29" s="30">
        <f t="shared" si="5"/>
        <v>0</v>
      </c>
      <c r="AN29" s="5" t="s">
        <v>27</v>
      </c>
      <c r="AO29" s="29" t="s">
        <v>66</v>
      </c>
    </row>
    <row r="30" spans="1:41" s="2" customFormat="1" ht="33" customHeight="1" x14ac:dyDescent="0.2">
      <c r="A30" s="10"/>
      <c r="B30" s="50"/>
      <c r="C30" s="73">
        <v>11</v>
      </c>
      <c r="D30" s="73" t="s">
        <v>26</v>
      </c>
      <c r="E30" s="62" t="s">
        <v>174</v>
      </c>
      <c r="F30" s="63" t="s">
        <v>175</v>
      </c>
      <c r="G30" s="64" t="s">
        <v>34</v>
      </c>
      <c r="H30" s="65">
        <v>72</v>
      </c>
      <c r="I30" s="28"/>
      <c r="J30" s="66">
        <f t="shared" si="4"/>
        <v>0</v>
      </c>
      <c r="K30" s="36"/>
      <c r="L30" s="11"/>
      <c r="T30" s="29" t="s">
        <v>27</v>
      </c>
      <c r="V30" s="29" t="s">
        <v>26</v>
      </c>
      <c r="W30" s="29" t="s">
        <v>13</v>
      </c>
      <c r="AA30" s="5" t="s">
        <v>25</v>
      </c>
      <c r="AG30" s="30" t="e">
        <f>IF(#REF!="základní",J30,0)</f>
        <v>#REF!</v>
      </c>
      <c r="AH30" s="30" t="e">
        <f>IF(#REF!="snížená",J30,0)</f>
        <v>#REF!</v>
      </c>
      <c r="AI30" s="30" t="e">
        <f>IF(#REF!="zákl. přenesená",J30,0)</f>
        <v>#REF!</v>
      </c>
      <c r="AJ30" s="30" t="e">
        <f>IF(#REF!="sníž. přenesená",J30,0)</f>
        <v>#REF!</v>
      </c>
      <c r="AK30" s="30" t="e">
        <f>IF(#REF!="nulová",J30,0)</f>
        <v>#REF!</v>
      </c>
      <c r="AL30" s="5" t="s">
        <v>12</v>
      </c>
      <c r="AM30" s="30">
        <f t="shared" si="5"/>
        <v>0</v>
      </c>
      <c r="AN30" s="5" t="s">
        <v>27</v>
      </c>
      <c r="AO30" s="29" t="s">
        <v>67</v>
      </c>
    </row>
    <row r="31" spans="1:41" s="2" customFormat="1" ht="33" customHeight="1" x14ac:dyDescent="0.2">
      <c r="A31" s="10"/>
      <c r="B31" s="50"/>
      <c r="C31" s="73">
        <v>12</v>
      </c>
      <c r="D31" s="73" t="s">
        <v>26</v>
      </c>
      <c r="E31" s="62" t="s">
        <v>176</v>
      </c>
      <c r="F31" s="63" t="s">
        <v>177</v>
      </c>
      <c r="G31" s="64" t="s">
        <v>34</v>
      </c>
      <c r="H31" s="65">
        <v>42</v>
      </c>
      <c r="I31" s="28"/>
      <c r="J31" s="66">
        <f t="shared" si="4"/>
        <v>0</v>
      </c>
      <c r="K31" s="36"/>
      <c r="L31" s="11"/>
      <c r="T31" s="29" t="s">
        <v>27</v>
      </c>
      <c r="V31" s="29" t="s">
        <v>26</v>
      </c>
      <c r="W31" s="29" t="s">
        <v>13</v>
      </c>
      <c r="AA31" s="5" t="s">
        <v>25</v>
      </c>
      <c r="AG31" s="30" t="e">
        <f>IF(#REF!="základní",J31,0)</f>
        <v>#REF!</v>
      </c>
      <c r="AH31" s="30" t="e">
        <f>IF(#REF!="snížená",J31,0)</f>
        <v>#REF!</v>
      </c>
      <c r="AI31" s="30" t="e">
        <f>IF(#REF!="zákl. přenesená",J31,0)</f>
        <v>#REF!</v>
      </c>
      <c r="AJ31" s="30" t="e">
        <f>IF(#REF!="sníž. přenesená",J31,0)</f>
        <v>#REF!</v>
      </c>
      <c r="AK31" s="30" t="e">
        <f>IF(#REF!="nulová",J31,0)</f>
        <v>#REF!</v>
      </c>
      <c r="AL31" s="5" t="s">
        <v>12</v>
      </c>
      <c r="AM31" s="30">
        <f t="shared" si="5"/>
        <v>0</v>
      </c>
      <c r="AN31" s="5" t="s">
        <v>27</v>
      </c>
      <c r="AO31" s="29" t="s">
        <v>68</v>
      </c>
    </row>
    <row r="32" spans="1:41" s="2" customFormat="1" ht="52.5" customHeight="1" x14ac:dyDescent="0.2">
      <c r="A32" s="10"/>
      <c r="B32" s="50"/>
      <c r="C32" s="73">
        <v>13</v>
      </c>
      <c r="D32" s="73" t="s">
        <v>26</v>
      </c>
      <c r="E32" s="62" t="s">
        <v>69</v>
      </c>
      <c r="F32" s="63" t="s">
        <v>70</v>
      </c>
      <c r="G32" s="64" t="s">
        <v>34</v>
      </c>
      <c r="H32" s="65">
        <v>2.5</v>
      </c>
      <c r="I32" s="28"/>
      <c r="J32" s="66">
        <f t="shared" si="4"/>
        <v>0</v>
      </c>
      <c r="K32" s="36"/>
      <c r="L32" s="11"/>
      <c r="T32" s="29" t="s">
        <v>27</v>
      </c>
      <c r="V32" s="29" t="s">
        <v>26</v>
      </c>
      <c r="W32" s="29" t="s">
        <v>13</v>
      </c>
      <c r="AA32" s="5" t="s">
        <v>25</v>
      </c>
      <c r="AG32" s="30" t="e">
        <f>IF(#REF!="základní",J32,0)</f>
        <v>#REF!</v>
      </c>
      <c r="AH32" s="30" t="e">
        <f>IF(#REF!="snížená",J32,0)</f>
        <v>#REF!</v>
      </c>
      <c r="AI32" s="30" t="e">
        <f>IF(#REF!="zákl. přenesená",J32,0)</f>
        <v>#REF!</v>
      </c>
      <c r="AJ32" s="30" t="e">
        <f>IF(#REF!="sníž. přenesená",J32,0)</f>
        <v>#REF!</v>
      </c>
      <c r="AK32" s="30" t="e">
        <f>IF(#REF!="nulová",J32,0)</f>
        <v>#REF!</v>
      </c>
      <c r="AL32" s="5" t="s">
        <v>12</v>
      </c>
      <c r="AM32" s="30">
        <f t="shared" si="5"/>
        <v>0</v>
      </c>
      <c r="AN32" s="5" t="s">
        <v>27</v>
      </c>
      <c r="AO32" s="29" t="s">
        <v>71</v>
      </c>
    </row>
    <row r="33" spans="1:41" s="2" customFormat="1" ht="33" customHeight="1" x14ac:dyDescent="0.2">
      <c r="A33" s="10"/>
      <c r="B33" s="50"/>
      <c r="C33" s="73">
        <v>14</v>
      </c>
      <c r="D33" s="73" t="s">
        <v>26</v>
      </c>
      <c r="E33" s="62" t="s">
        <v>72</v>
      </c>
      <c r="F33" s="63" t="s">
        <v>73</v>
      </c>
      <c r="G33" s="64" t="s">
        <v>40</v>
      </c>
      <c r="H33" s="65">
        <v>1</v>
      </c>
      <c r="I33" s="28"/>
      <c r="J33" s="66">
        <f t="shared" si="4"/>
        <v>0</v>
      </c>
      <c r="K33" s="36"/>
      <c r="L33" s="11"/>
      <c r="T33" s="29" t="s">
        <v>27</v>
      </c>
      <c r="V33" s="29" t="s">
        <v>26</v>
      </c>
      <c r="W33" s="29" t="s">
        <v>13</v>
      </c>
      <c r="AA33" s="5" t="s">
        <v>25</v>
      </c>
      <c r="AG33" s="30" t="e">
        <f>IF(#REF!="základní",J33,0)</f>
        <v>#REF!</v>
      </c>
      <c r="AH33" s="30" t="e">
        <f>IF(#REF!="snížená",J33,0)</f>
        <v>#REF!</v>
      </c>
      <c r="AI33" s="30" t="e">
        <f>IF(#REF!="zákl. přenesená",J33,0)</f>
        <v>#REF!</v>
      </c>
      <c r="AJ33" s="30" t="e">
        <f>IF(#REF!="sníž. přenesená",J33,0)</f>
        <v>#REF!</v>
      </c>
      <c r="AK33" s="30" t="e">
        <f>IF(#REF!="nulová",J33,0)</f>
        <v>#REF!</v>
      </c>
      <c r="AL33" s="5" t="s">
        <v>12</v>
      </c>
      <c r="AM33" s="30">
        <f t="shared" si="5"/>
        <v>0</v>
      </c>
      <c r="AN33" s="5" t="s">
        <v>27</v>
      </c>
      <c r="AO33" s="29" t="s">
        <v>74</v>
      </c>
    </row>
    <row r="34" spans="1:41" s="2" customFormat="1" ht="21.75" customHeight="1" x14ac:dyDescent="0.2">
      <c r="A34" s="10"/>
      <c r="B34" s="50"/>
      <c r="C34" s="74">
        <v>15</v>
      </c>
      <c r="D34" s="74" t="s">
        <v>41</v>
      </c>
      <c r="E34" s="68" t="s">
        <v>75</v>
      </c>
      <c r="F34" s="69" t="s">
        <v>76</v>
      </c>
      <c r="G34" s="70" t="s">
        <v>40</v>
      </c>
      <c r="H34" s="71">
        <v>1</v>
      </c>
      <c r="I34" s="28"/>
      <c r="J34" s="72">
        <f t="shared" si="4"/>
        <v>0</v>
      </c>
      <c r="K34" s="37"/>
      <c r="L34" s="31"/>
      <c r="T34" s="29" t="s">
        <v>30</v>
      </c>
      <c r="V34" s="29" t="s">
        <v>41</v>
      </c>
      <c r="W34" s="29" t="s">
        <v>13</v>
      </c>
      <c r="AA34" s="5" t="s">
        <v>25</v>
      </c>
      <c r="AG34" s="30" t="e">
        <f>IF(#REF!="základní",J34,0)</f>
        <v>#REF!</v>
      </c>
      <c r="AH34" s="30" t="e">
        <f>IF(#REF!="snížená",J34,0)</f>
        <v>#REF!</v>
      </c>
      <c r="AI34" s="30" t="e">
        <f>IF(#REF!="zákl. přenesená",J34,0)</f>
        <v>#REF!</v>
      </c>
      <c r="AJ34" s="30" t="e">
        <f>IF(#REF!="sníž. přenesená",J34,0)</f>
        <v>#REF!</v>
      </c>
      <c r="AK34" s="30" t="e">
        <f>IF(#REF!="nulová",J34,0)</f>
        <v>#REF!</v>
      </c>
      <c r="AL34" s="5" t="s">
        <v>12</v>
      </c>
      <c r="AM34" s="30">
        <f t="shared" si="5"/>
        <v>0</v>
      </c>
      <c r="AN34" s="5" t="s">
        <v>27</v>
      </c>
      <c r="AO34" s="29" t="s">
        <v>77</v>
      </c>
    </row>
    <row r="35" spans="1:41" s="4" customFormat="1" ht="22.9" customHeight="1" x14ac:dyDescent="0.2">
      <c r="B35" s="54"/>
      <c r="C35" s="55"/>
      <c r="D35" s="56" t="s">
        <v>10</v>
      </c>
      <c r="E35" s="59" t="s">
        <v>32</v>
      </c>
      <c r="F35" s="59" t="s">
        <v>78</v>
      </c>
      <c r="G35" s="55"/>
      <c r="H35" s="55"/>
      <c r="I35" s="28"/>
      <c r="J35" s="60">
        <f>SUM(J36:J44)</f>
        <v>0</v>
      </c>
      <c r="K35" s="27"/>
      <c r="L35" s="22"/>
      <c r="T35" s="23" t="s">
        <v>12</v>
      </c>
      <c r="V35" s="25" t="s">
        <v>10</v>
      </c>
      <c r="W35" s="25" t="s">
        <v>12</v>
      </c>
      <c r="AA35" s="23" t="s">
        <v>25</v>
      </c>
      <c r="AM35" s="26">
        <f>SUM(AM36:AM44)</f>
        <v>0</v>
      </c>
    </row>
    <row r="36" spans="1:41" s="2" customFormat="1" ht="33" customHeight="1" x14ac:dyDescent="0.2">
      <c r="A36" s="10"/>
      <c r="B36" s="50"/>
      <c r="C36" s="73">
        <v>16</v>
      </c>
      <c r="D36" s="73" t="s">
        <v>26</v>
      </c>
      <c r="E36" s="62" t="s">
        <v>79</v>
      </c>
      <c r="F36" s="63" t="s">
        <v>80</v>
      </c>
      <c r="G36" s="64" t="s">
        <v>34</v>
      </c>
      <c r="H36" s="65">
        <v>45</v>
      </c>
      <c r="I36" s="28"/>
      <c r="J36" s="66">
        <f t="shared" ref="J36:J44" si="6">ROUND(I36*H36,2)</f>
        <v>0</v>
      </c>
      <c r="K36" s="36"/>
      <c r="L36" s="11"/>
      <c r="T36" s="29" t="s">
        <v>27</v>
      </c>
      <c r="V36" s="29" t="s">
        <v>26</v>
      </c>
      <c r="W36" s="29" t="s">
        <v>13</v>
      </c>
      <c r="AA36" s="5" t="s">
        <v>25</v>
      </c>
      <c r="AG36" s="30" t="e">
        <f>IF(#REF!="základní",J36,0)</f>
        <v>#REF!</v>
      </c>
      <c r="AH36" s="30" t="e">
        <f>IF(#REF!="snížená",J36,0)</f>
        <v>#REF!</v>
      </c>
      <c r="AI36" s="30" t="e">
        <f>IF(#REF!="zákl. přenesená",J36,0)</f>
        <v>#REF!</v>
      </c>
      <c r="AJ36" s="30" t="e">
        <f>IF(#REF!="sníž. přenesená",J36,0)</f>
        <v>#REF!</v>
      </c>
      <c r="AK36" s="30" t="e">
        <f>IF(#REF!="nulová",J36,0)</f>
        <v>#REF!</v>
      </c>
      <c r="AL36" s="5" t="s">
        <v>12</v>
      </c>
      <c r="AM36" s="30">
        <f t="shared" ref="AM36:AM44" si="7">ROUND(I36*H36,2)</f>
        <v>0</v>
      </c>
      <c r="AN36" s="5" t="s">
        <v>27</v>
      </c>
      <c r="AO36" s="29" t="s">
        <v>81</v>
      </c>
    </row>
    <row r="37" spans="1:41" s="2" customFormat="1" ht="40.5" customHeight="1" x14ac:dyDescent="0.2">
      <c r="A37" s="10"/>
      <c r="B37" s="50"/>
      <c r="C37" s="73">
        <v>17</v>
      </c>
      <c r="D37" s="73" t="s">
        <v>26</v>
      </c>
      <c r="E37" s="62" t="s">
        <v>82</v>
      </c>
      <c r="F37" s="63" t="s">
        <v>83</v>
      </c>
      <c r="G37" s="64" t="s">
        <v>34</v>
      </c>
      <c r="H37" s="65">
        <v>42</v>
      </c>
      <c r="I37" s="28"/>
      <c r="J37" s="66">
        <f t="shared" si="6"/>
        <v>0</v>
      </c>
      <c r="K37" s="36"/>
      <c r="L37" s="11"/>
      <c r="T37" s="29" t="s">
        <v>27</v>
      </c>
      <c r="V37" s="29" t="s">
        <v>26</v>
      </c>
      <c r="W37" s="29" t="s">
        <v>13</v>
      </c>
      <c r="AA37" s="5" t="s">
        <v>25</v>
      </c>
      <c r="AG37" s="30" t="e">
        <f>IF(#REF!="základní",J37,0)</f>
        <v>#REF!</v>
      </c>
      <c r="AH37" s="30" t="e">
        <f>IF(#REF!="snížená",J37,0)</f>
        <v>#REF!</v>
      </c>
      <c r="AI37" s="30" t="e">
        <f>IF(#REF!="zákl. přenesená",J37,0)</f>
        <v>#REF!</v>
      </c>
      <c r="AJ37" s="30" t="e">
        <f>IF(#REF!="sníž. přenesená",J37,0)</f>
        <v>#REF!</v>
      </c>
      <c r="AK37" s="30" t="e">
        <f>IF(#REF!="nulová",J37,0)</f>
        <v>#REF!</v>
      </c>
      <c r="AL37" s="5" t="s">
        <v>12</v>
      </c>
      <c r="AM37" s="30">
        <f t="shared" si="7"/>
        <v>0</v>
      </c>
      <c r="AN37" s="5" t="s">
        <v>27</v>
      </c>
      <c r="AO37" s="29" t="s">
        <v>84</v>
      </c>
    </row>
    <row r="38" spans="1:41" s="2" customFormat="1" ht="22.5" customHeight="1" x14ac:dyDescent="0.2">
      <c r="A38" s="10"/>
      <c r="B38" s="50"/>
      <c r="C38" s="73">
        <v>18</v>
      </c>
      <c r="D38" s="73" t="s">
        <v>26</v>
      </c>
      <c r="E38" s="62" t="s">
        <v>85</v>
      </c>
      <c r="F38" s="63" t="s">
        <v>86</v>
      </c>
      <c r="G38" s="64" t="s">
        <v>39</v>
      </c>
      <c r="H38" s="65">
        <v>1</v>
      </c>
      <c r="I38" s="28"/>
      <c r="J38" s="66">
        <f t="shared" si="6"/>
        <v>0</v>
      </c>
      <c r="K38" s="36"/>
      <c r="L38" s="11"/>
      <c r="T38" s="29" t="s">
        <v>27</v>
      </c>
      <c r="V38" s="29" t="s">
        <v>26</v>
      </c>
      <c r="W38" s="29" t="s">
        <v>13</v>
      </c>
      <c r="AA38" s="5" t="s">
        <v>25</v>
      </c>
      <c r="AG38" s="30" t="e">
        <f>IF(#REF!="základní",J38,0)</f>
        <v>#REF!</v>
      </c>
      <c r="AH38" s="30" t="e">
        <f>IF(#REF!="snížená",J38,0)</f>
        <v>#REF!</v>
      </c>
      <c r="AI38" s="30" t="e">
        <f>IF(#REF!="zákl. přenesená",J38,0)</f>
        <v>#REF!</v>
      </c>
      <c r="AJ38" s="30" t="e">
        <f>IF(#REF!="sníž. přenesená",J38,0)</f>
        <v>#REF!</v>
      </c>
      <c r="AK38" s="30" t="e">
        <f>IF(#REF!="nulová",J38,0)</f>
        <v>#REF!</v>
      </c>
      <c r="AL38" s="5" t="s">
        <v>12</v>
      </c>
      <c r="AM38" s="30">
        <f t="shared" si="7"/>
        <v>0</v>
      </c>
      <c r="AN38" s="5" t="s">
        <v>27</v>
      </c>
      <c r="AO38" s="29" t="s">
        <v>87</v>
      </c>
    </row>
    <row r="39" spans="1:41" s="2" customFormat="1" ht="46.5" customHeight="1" x14ac:dyDescent="0.2">
      <c r="A39" s="10"/>
      <c r="B39" s="50"/>
      <c r="C39" s="73">
        <v>19</v>
      </c>
      <c r="D39" s="73" t="s">
        <v>26</v>
      </c>
      <c r="E39" s="62" t="s">
        <v>88</v>
      </c>
      <c r="F39" s="63" t="s">
        <v>89</v>
      </c>
      <c r="G39" s="64" t="s">
        <v>40</v>
      </c>
      <c r="H39" s="65">
        <v>4</v>
      </c>
      <c r="I39" s="28"/>
      <c r="J39" s="66">
        <f t="shared" si="6"/>
        <v>0</v>
      </c>
      <c r="K39" s="36"/>
      <c r="L39" s="11"/>
      <c r="T39" s="29" t="s">
        <v>27</v>
      </c>
      <c r="V39" s="29" t="s">
        <v>26</v>
      </c>
      <c r="W39" s="29" t="s">
        <v>13</v>
      </c>
      <c r="AA39" s="5" t="s">
        <v>25</v>
      </c>
      <c r="AG39" s="30" t="e">
        <f>IF(#REF!="základní",J39,0)</f>
        <v>#REF!</v>
      </c>
      <c r="AH39" s="30" t="e">
        <f>IF(#REF!="snížená",J39,0)</f>
        <v>#REF!</v>
      </c>
      <c r="AI39" s="30" t="e">
        <f>IF(#REF!="zákl. přenesená",J39,0)</f>
        <v>#REF!</v>
      </c>
      <c r="AJ39" s="30" t="e">
        <f>IF(#REF!="sníž. přenesená",J39,0)</f>
        <v>#REF!</v>
      </c>
      <c r="AK39" s="30" t="e">
        <f>IF(#REF!="nulová",J39,0)</f>
        <v>#REF!</v>
      </c>
      <c r="AL39" s="5" t="s">
        <v>12</v>
      </c>
      <c r="AM39" s="30">
        <f t="shared" si="7"/>
        <v>0</v>
      </c>
      <c r="AN39" s="5" t="s">
        <v>27</v>
      </c>
      <c r="AO39" s="29" t="s">
        <v>90</v>
      </c>
    </row>
    <row r="40" spans="1:41" s="2" customFormat="1" ht="21.75" customHeight="1" x14ac:dyDescent="0.2">
      <c r="A40" s="10"/>
      <c r="B40" s="50"/>
      <c r="C40" s="74">
        <v>20</v>
      </c>
      <c r="D40" s="74" t="s">
        <v>41</v>
      </c>
      <c r="E40" s="68" t="s">
        <v>91</v>
      </c>
      <c r="F40" s="69" t="s">
        <v>92</v>
      </c>
      <c r="G40" s="70" t="s">
        <v>33</v>
      </c>
      <c r="H40" s="71">
        <v>5.3999999999999999E-2</v>
      </c>
      <c r="I40" s="28"/>
      <c r="J40" s="72">
        <f t="shared" si="6"/>
        <v>0</v>
      </c>
      <c r="K40" s="37"/>
      <c r="L40" s="31"/>
      <c r="T40" s="29" t="s">
        <v>30</v>
      </c>
      <c r="V40" s="29" t="s">
        <v>41</v>
      </c>
      <c r="W40" s="29" t="s">
        <v>13</v>
      </c>
      <c r="AA40" s="5" t="s">
        <v>25</v>
      </c>
      <c r="AG40" s="30" t="e">
        <f>IF(#REF!="základní",J40,0)</f>
        <v>#REF!</v>
      </c>
      <c r="AH40" s="30" t="e">
        <f>IF(#REF!="snížená",J40,0)</f>
        <v>#REF!</v>
      </c>
      <c r="AI40" s="30" t="e">
        <f>IF(#REF!="zákl. přenesená",J40,0)</f>
        <v>#REF!</v>
      </c>
      <c r="AJ40" s="30" t="e">
        <f>IF(#REF!="sníž. přenesená",J40,0)</f>
        <v>#REF!</v>
      </c>
      <c r="AK40" s="30" t="e">
        <f>IF(#REF!="nulová",J40,0)</f>
        <v>#REF!</v>
      </c>
      <c r="AL40" s="5" t="s">
        <v>12</v>
      </c>
      <c r="AM40" s="30">
        <f t="shared" si="7"/>
        <v>0</v>
      </c>
      <c r="AN40" s="5" t="s">
        <v>27</v>
      </c>
      <c r="AO40" s="29" t="s">
        <v>93</v>
      </c>
    </row>
    <row r="41" spans="1:41" s="2" customFormat="1" ht="54" customHeight="1" x14ac:dyDescent="0.2">
      <c r="A41" s="10"/>
      <c r="B41" s="50"/>
      <c r="C41" s="73">
        <v>21</v>
      </c>
      <c r="D41" s="73" t="s">
        <v>26</v>
      </c>
      <c r="E41" s="75" t="s">
        <v>94</v>
      </c>
      <c r="F41" s="76" t="s">
        <v>95</v>
      </c>
      <c r="G41" s="77" t="s">
        <v>34</v>
      </c>
      <c r="H41" s="78">
        <v>16.5</v>
      </c>
      <c r="I41" s="28"/>
      <c r="J41" s="79">
        <f t="shared" si="6"/>
        <v>0</v>
      </c>
      <c r="K41" s="36"/>
      <c r="L41" s="11"/>
      <c r="T41" s="29" t="s">
        <v>27</v>
      </c>
      <c r="V41" s="29" t="s">
        <v>26</v>
      </c>
      <c r="W41" s="29" t="s">
        <v>13</v>
      </c>
      <c r="AA41" s="5" t="s">
        <v>25</v>
      </c>
      <c r="AG41" s="30" t="e">
        <f>IF(#REF!="základní",J41,0)</f>
        <v>#REF!</v>
      </c>
      <c r="AH41" s="30" t="e">
        <f>IF(#REF!="snížená",J41,0)</f>
        <v>#REF!</v>
      </c>
      <c r="AI41" s="30" t="e">
        <f>IF(#REF!="zákl. přenesená",J41,0)</f>
        <v>#REF!</v>
      </c>
      <c r="AJ41" s="30" t="e">
        <f>IF(#REF!="sníž. přenesená",J41,0)</f>
        <v>#REF!</v>
      </c>
      <c r="AK41" s="30" t="e">
        <f>IF(#REF!="nulová",J41,0)</f>
        <v>#REF!</v>
      </c>
      <c r="AL41" s="5" t="s">
        <v>12</v>
      </c>
      <c r="AM41" s="30">
        <f t="shared" si="7"/>
        <v>0</v>
      </c>
      <c r="AN41" s="5" t="s">
        <v>27</v>
      </c>
      <c r="AO41" s="29" t="s">
        <v>96</v>
      </c>
    </row>
    <row r="42" spans="1:41" s="2" customFormat="1" ht="33" customHeight="1" x14ac:dyDescent="0.2">
      <c r="A42" s="10"/>
      <c r="B42" s="50"/>
      <c r="C42" s="73">
        <v>22</v>
      </c>
      <c r="D42" s="73" t="s">
        <v>26</v>
      </c>
      <c r="E42" s="62" t="s">
        <v>97</v>
      </c>
      <c r="F42" s="63" t="s">
        <v>98</v>
      </c>
      <c r="G42" s="64" t="s">
        <v>34</v>
      </c>
      <c r="H42" s="65">
        <v>1</v>
      </c>
      <c r="I42" s="28"/>
      <c r="J42" s="66">
        <f t="shared" si="6"/>
        <v>0</v>
      </c>
      <c r="K42" s="36"/>
      <c r="L42" s="11"/>
      <c r="T42" s="29" t="s">
        <v>27</v>
      </c>
      <c r="V42" s="29" t="s">
        <v>26</v>
      </c>
      <c r="W42" s="29" t="s">
        <v>13</v>
      </c>
      <c r="AA42" s="5" t="s">
        <v>25</v>
      </c>
      <c r="AG42" s="30" t="e">
        <f>IF(#REF!="základní",J42,0)</f>
        <v>#REF!</v>
      </c>
      <c r="AH42" s="30" t="e">
        <f>IF(#REF!="snížená",J42,0)</f>
        <v>#REF!</v>
      </c>
      <c r="AI42" s="30" t="e">
        <f>IF(#REF!="zákl. přenesená",J42,0)</f>
        <v>#REF!</v>
      </c>
      <c r="AJ42" s="30" t="e">
        <f>IF(#REF!="sníž. přenesená",J42,0)</f>
        <v>#REF!</v>
      </c>
      <c r="AK42" s="30" t="e">
        <f>IF(#REF!="nulová",J42,0)</f>
        <v>#REF!</v>
      </c>
      <c r="AL42" s="5" t="s">
        <v>12</v>
      </c>
      <c r="AM42" s="30">
        <f t="shared" si="7"/>
        <v>0</v>
      </c>
      <c r="AN42" s="5" t="s">
        <v>27</v>
      </c>
      <c r="AO42" s="29" t="s">
        <v>99</v>
      </c>
    </row>
    <row r="43" spans="1:41" s="2" customFormat="1" ht="33" customHeight="1" x14ac:dyDescent="0.2">
      <c r="A43" s="10"/>
      <c r="B43" s="50"/>
      <c r="C43" s="73">
        <v>23</v>
      </c>
      <c r="D43" s="73" t="s">
        <v>26</v>
      </c>
      <c r="E43" s="62" t="s">
        <v>100</v>
      </c>
      <c r="F43" s="63" t="s">
        <v>101</v>
      </c>
      <c r="G43" s="64" t="s">
        <v>34</v>
      </c>
      <c r="H43" s="65">
        <v>6</v>
      </c>
      <c r="I43" s="28"/>
      <c r="J43" s="66">
        <f t="shared" si="6"/>
        <v>0</v>
      </c>
      <c r="K43" s="36"/>
      <c r="L43" s="11"/>
      <c r="T43" s="29" t="s">
        <v>27</v>
      </c>
      <c r="V43" s="29" t="s">
        <v>26</v>
      </c>
      <c r="W43" s="29" t="s">
        <v>13</v>
      </c>
      <c r="AA43" s="5" t="s">
        <v>25</v>
      </c>
      <c r="AG43" s="30" t="e">
        <f>IF(#REF!="základní",J43,0)</f>
        <v>#REF!</v>
      </c>
      <c r="AH43" s="30" t="e">
        <f>IF(#REF!="snížená",J43,0)</f>
        <v>#REF!</v>
      </c>
      <c r="AI43" s="30" t="e">
        <f>IF(#REF!="zákl. přenesená",J43,0)</f>
        <v>#REF!</v>
      </c>
      <c r="AJ43" s="30" t="e">
        <f>IF(#REF!="sníž. přenesená",J43,0)</f>
        <v>#REF!</v>
      </c>
      <c r="AK43" s="30" t="e">
        <f>IF(#REF!="nulová",J43,0)</f>
        <v>#REF!</v>
      </c>
      <c r="AL43" s="5" t="s">
        <v>12</v>
      </c>
      <c r="AM43" s="30">
        <f t="shared" si="7"/>
        <v>0</v>
      </c>
      <c r="AN43" s="5" t="s">
        <v>27</v>
      </c>
      <c r="AO43" s="29" t="s">
        <v>102</v>
      </c>
    </row>
    <row r="44" spans="1:41" s="2" customFormat="1" ht="16.5" customHeight="1" x14ac:dyDescent="0.2">
      <c r="A44" s="10"/>
      <c r="B44" s="50"/>
      <c r="C44" s="73">
        <v>24</v>
      </c>
      <c r="D44" s="73" t="s">
        <v>26</v>
      </c>
      <c r="E44" s="62" t="s">
        <v>103</v>
      </c>
      <c r="F44" s="63" t="s">
        <v>178</v>
      </c>
      <c r="G44" s="64" t="s">
        <v>104</v>
      </c>
      <c r="H44" s="65">
        <v>1</v>
      </c>
      <c r="I44" s="28"/>
      <c r="J44" s="66">
        <f t="shared" si="6"/>
        <v>0</v>
      </c>
      <c r="K44" s="36"/>
      <c r="L44" s="11"/>
      <c r="T44" s="29" t="s">
        <v>27</v>
      </c>
      <c r="V44" s="29" t="s">
        <v>26</v>
      </c>
      <c r="W44" s="29" t="s">
        <v>13</v>
      </c>
      <c r="AA44" s="5" t="s">
        <v>25</v>
      </c>
      <c r="AG44" s="30" t="e">
        <f>IF(#REF!="základní",J44,0)</f>
        <v>#REF!</v>
      </c>
      <c r="AH44" s="30" t="e">
        <f>IF(#REF!="snížená",J44,0)</f>
        <v>#REF!</v>
      </c>
      <c r="AI44" s="30" t="e">
        <f>IF(#REF!="zákl. přenesená",J44,0)</f>
        <v>#REF!</v>
      </c>
      <c r="AJ44" s="30" t="e">
        <f>IF(#REF!="sníž. přenesená",J44,0)</f>
        <v>#REF!</v>
      </c>
      <c r="AK44" s="30" t="e">
        <f>IF(#REF!="nulová",J44,0)</f>
        <v>#REF!</v>
      </c>
      <c r="AL44" s="5" t="s">
        <v>12</v>
      </c>
      <c r="AM44" s="30">
        <f t="shared" si="7"/>
        <v>0</v>
      </c>
      <c r="AN44" s="5" t="s">
        <v>27</v>
      </c>
      <c r="AO44" s="29" t="s">
        <v>105</v>
      </c>
    </row>
    <row r="45" spans="1:41" s="4" customFormat="1" ht="22.9" customHeight="1" x14ac:dyDescent="0.2">
      <c r="B45" s="54"/>
      <c r="C45" s="55"/>
      <c r="D45" s="56" t="s">
        <v>10</v>
      </c>
      <c r="E45" s="59" t="s">
        <v>106</v>
      </c>
      <c r="F45" s="59" t="s">
        <v>107</v>
      </c>
      <c r="G45" s="55"/>
      <c r="H45" s="55"/>
      <c r="I45" s="28"/>
      <c r="J45" s="60">
        <f>AM45</f>
        <v>0</v>
      </c>
      <c r="K45" s="27"/>
      <c r="L45" s="22"/>
      <c r="T45" s="23" t="s">
        <v>12</v>
      </c>
      <c r="V45" s="25" t="s">
        <v>10</v>
      </c>
      <c r="W45" s="25" t="s">
        <v>12</v>
      </c>
      <c r="AA45" s="23" t="s">
        <v>25</v>
      </c>
      <c r="AM45" s="26">
        <f>SUM(AM46:AM49)</f>
        <v>0</v>
      </c>
    </row>
    <row r="46" spans="1:41" s="2" customFormat="1" ht="33" customHeight="1" x14ac:dyDescent="0.2">
      <c r="A46" s="10"/>
      <c r="B46" s="50"/>
      <c r="C46" s="73">
        <v>25</v>
      </c>
      <c r="D46" s="73" t="s">
        <v>26</v>
      </c>
      <c r="E46" s="75" t="s">
        <v>179</v>
      </c>
      <c r="F46" s="76" t="s">
        <v>180</v>
      </c>
      <c r="G46" s="77" t="s">
        <v>33</v>
      </c>
      <c r="H46" s="78">
        <v>6.86</v>
      </c>
      <c r="I46" s="28"/>
      <c r="J46" s="79">
        <f>ROUND(I46*H46,2)</f>
        <v>0</v>
      </c>
      <c r="K46" s="36"/>
      <c r="L46" s="11"/>
      <c r="T46" s="29" t="s">
        <v>27</v>
      </c>
      <c r="V46" s="29" t="s">
        <v>26</v>
      </c>
      <c r="W46" s="29" t="s">
        <v>13</v>
      </c>
      <c r="AA46" s="5" t="s">
        <v>25</v>
      </c>
      <c r="AG46" s="30" t="e">
        <f>IF(#REF!="základní",J46,0)</f>
        <v>#REF!</v>
      </c>
      <c r="AH46" s="30" t="e">
        <f>IF(#REF!="snížená",J46,0)</f>
        <v>#REF!</v>
      </c>
      <c r="AI46" s="30" t="e">
        <f>IF(#REF!="zákl. přenesená",J46,0)</f>
        <v>#REF!</v>
      </c>
      <c r="AJ46" s="30" t="e">
        <f>IF(#REF!="sníž. přenesená",J46,0)</f>
        <v>#REF!</v>
      </c>
      <c r="AK46" s="30" t="e">
        <f>IF(#REF!="nulová",J46,0)</f>
        <v>#REF!</v>
      </c>
      <c r="AL46" s="5" t="s">
        <v>12</v>
      </c>
      <c r="AM46" s="30">
        <f>ROUND(I46*H46,2)</f>
        <v>0</v>
      </c>
      <c r="AN46" s="5" t="s">
        <v>27</v>
      </c>
      <c r="AO46" s="29" t="s">
        <v>108</v>
      </c>
    </row>
    <row r="47" spans="1:41" s="2" customFormat="1" ht="21.75" customHeight="1" x14ac:dyDescent="0.2">
      <c r="A47" s="10"/>
      <c r="B47" s="50"/>
      <c r="C47" s="73">
        <v>26</v>
      </c>
      <c r="D47" s="73" t="s">
        <v>26</v>
      </c>
      <c r="E47" s="75" t="s">
        <v>109</v>
      </c>
      <c r="F47" s="76" t="s">
        <v>110</v>
      </c>
      <c r="G47" s="77" t="s">
        <v>33</v>
      </c>
      <c r="H47" s="78">
        <v>6.86</v>
      </c>
      <c r="I47" s="28"/>
      <c r="J47" s="79">
        <f>ROUND(I47*H47,2)</f>
        <v>0</v>
      </c>
      <c r="K47" s="36"/>
      <c r="L47" s="11"/>
      <c r="T47" s="29" t="s">
        <v>27</v>
      </c>
      <c r="V47" s="29" t="s">
        <v>26</v>
      </c>
      <c r="W47" s="29" t="s">
        <v>13</v>
      </c>
      <c r="AA47" s="5" t="s">
        <v>25</v>
      </c>
      <c r="AG47" s="30" t="e">
        <f>IF(#REF!="základní",J47,0)</f>
        <v>#REF!</v>
      </c>
      <c r="AH47" s="30" t="e">
        <f>IF(#REF!="snížená",J47,0)</f>
        <v>#REF!</v>
      </c>
      <c r="AI47" s="30" t="e">
        <f>IF(#REF!="zákl. přenesená",J47,0)</f>
        <v>#REF!</v>
      </c>
      <c r="AJ47" s="30" t="e">
        <f>IF(#REF!="sníž. přenesená",J47,0)</f>
        <v>#REF!</v>
      </c>
      <c r="AK47" s="30" t="e">
        <f>IF(#REF!="nulová",J47,0)</f>
        <v>#REF!</v>
      </c>
      <c r="AL47" s="5" t="s">
        <v>12</v>
      </c>
      <c r="AM47" s="30">
        <f>ROUND(I47*H47,2)</f>
        <v>0</v>
      </c>
      <c r="AN47" s="5" t="s">
        <v>27</v>
      </c>
      <c r="AO47" s="29" t="s">
        <v>111</v>
      </c>
    </row>
    <row r="48" spans="1:41" s="2" customFormat="1" ht="33" customHeight="1" x14ac:dyDescent="0.2">
      <c r="A48" s="10"/>
      <c r="B48" s="50"/>
      <c r="C48" s="73">
        <v>27</v>
      </c>
      <c r="D48" s="73" t="s">
        <v>26</v>
      </c>
      <c r="E48" s="75" t="s">
        <v>112</v>
      </c>
      <c r="F48" s="76" t="s">
        <v>113</v>
      </c>
      <c r="G48" s="77" t="s">
        <v>33</v>
      </c>
      <c r="H48" s="78">
        <v>82.32</v>
      </c>
      <c r="I48" s="28"/>
      <c r="J48" s="79">
        <f>ROUND(I48*H48,2)</f>
        <v>0</v>
      </c>
      <c r="K48" s="36"/>
      <c r="L48" s="11"/>
      <c r="T48" s="29" t="s">
        <v>27</v>
      </c>
      <c r="V48" s="29" t="s">
        <v>26</v>
      </c>
      <c r="W48" s="29" t="s">
        <v>13</v>
      </c>
      <c r="AA48" s="5" t="s">
        <v>25</v>
      </c>
      <c r="AG48" s="30" t="e">
        <f>IF(#REF!="základní",J48,0)</f>
        <v>#REF!</v>
      </c>
      <c r="AH48" s="30" t="e">
        <f>IF(#REF!="snížená",J48,0)</f>
        <v>#REF!</v>
      </c>
      <c r="AI48" s="30" t="e">
        <f>IF(#REF!="zákl. přenesená",J48,0)</f>
        <v>#REF!</v>
      </c>
      <c r="AJ48" s="30" t="e">
        <f>IF(#REF!="sníž. přenesená",J48,0)</f>
        <v>#REF!</v>
      </c>
      <c r="AK48" s="30" t="e">
        <f>IF(#REF!="nulová",J48,0)</f>
        <v>#REF!</v>
      </c>
      <c r="AL48" s="5" t="s">
        <v>12</v>
      </c>
      <c r="AM48" s="30">
        <f>ROUND(I48*H48,2)</f>
        <v>0</v>
      </c>
      <c r="AN48" s="5" t="s">
        <v>27</v>
      </c>
      <c r="AO48" s="29" t="s">
        <v>114</v>
      </c>
    </row>
    <row r="49" spans="1:41" s="2" customFormat="1" ht="33" customHeight="1" x14ac:dyDescent="0.2">
      <c r="A49" s="10"/>
      <c r="B49" s="50"/>
      <c r="C49" s="73">
        <v>28</v>
      </c>
      <c r="D49" s="73" t="s">
        <v>26</v>
      </c>
      <c r="E49" s="75" t="s">
        <v>115</v>
      </c>
      <c r="F49" s="76" t="s">
        <v>116</v>
      </c>
      <c r="G49" s="77" t="s">
        <v>33</v>
      </c>
      <c r="H49" s="78">
        <v>6.86</v>
      </c>
      <c r="I49" s="28"/>
      <c r="J49" s="79">
        <f>ROUND(I49*H49,2)</f>
        <v>0</v>
      </c>
      <c r="K49" s="36"/>
      <c r="L49" s="11"/>
      <c r="T49" s="29" t="s">
        <v>27</v>
      </c>
      <c r="V49" s="29" t="s">
        <v>26</v>
      </c>
      <c r="W49" s="29" t="s">
        <v>13</v>
      </c>
      <c r="AA49" s="5" t="s">
        <v>25</v>
      </c>
      <c r="AG49" s="30" t="e">
        <f>IF(#REF!="základní",J49,0)</f>
        <v>#REF!</v>
      </c>
      <c r="AH49" s="30" t="e">
        <f>IF(#REF!="snížená",J49,0)</f>
        <v>#REF!</v>
      </c>
      <c r="AI49" s="30" t="e">
        <f>IF(#REF!="zákl. přenesená",J49,0)</f>
        <v>#REF!</v>
      </c>
      <c r="AJ49" s="30" t="e">
        <f>IF(#REF!="sníž. přenesená",J49,0)</f>
        <v>#REF!</v>
      </c>
      <c r="AK49" s="30" t="e">
        <f>IF(#REF!="nulová",J49,0)</f>
        <v>#REF!</v>
      </c>
      <c r="AL49" s="5" t="s">
        <v>12</v>
      </c>
      <c r="AM49" s="30">
        <f>ROUND(I49*H49,2)</f>
        <v>0</v>
      </c>
      <c r="AN49" s="5" t="s">
        <v>27</v>
      </c>
      <c r="AO49" s="29" t="s">
        <v>117</v>
      </c>
    </row>
    <row r="50" spans="1:41" s="4" customFormat="1" ht="22.9" customHeight="1" x14ac:dyDescent="0.2">
      <c r="B50" s="54"/>
      <c r="C50" s="55"/>
      <c r="D50" s="56" t="s">
        <v>10</v>
      </c>
      <c r="E50" s="59" t="s">
        <v>118</v>
      </c>
      <c r="F50" s="59" t="s">
        <v>119</v>
      </c>
      <c r="G50" s="55"/>
      <c r="H50" s="55"/>
      <c r="I50" s="28"/>
      <c r="J50" s="60">
        <f>AM50</f>
        <v>0</v>
      </c>
      <c r="K50" s="27"/>
      <c r="L50" s="22"/>
      <c r="T50" s="23" t="s">
        <v>12</v>
      </c>
      <c r="V50" s="25" t="s">
        <v>10</v>
      </c>
      <c r="W50" s="25" t="s">
        <v>12</v>
      </c>
      <c r="AA50" s="23" t="s">
        <v>25</v>
      </c>
      <c r="AM50" s="26">
        <f>AM51</f>
        <v>0</v>
      </c>
    </row>
    <row r="51" spans="1:41" s="2" customFormat="1" ht="44.25" customHeight="1" x14ac:dyDescent="0.2">
      <c r="A51" s="10"/>
      <c r="B51" s="50"/>
      <c r="C51" s="61">
        <v>29</v>
      </c>
      <c r="D51" s="61" t="s">
        <v>26</v>
      </c>
      <c r="E51" s="62" t="s">
        <v>181</v>
      </c>
      <c r="F51" s="63" t="s">
        <v>182</v>
      </c>
      <c r="G51" s="64" t="s">
        <v>33</v>
      </c>
      <c r="H51" s="65">
        <v>15.6</v>
      </c>
      <c r="I51" s="28"/>
      <c r="J51" s="66">
        <f>ROUND(I51*H51,2)</f>
        <v>0</v>
      </c>
      <c r="K51" s="36"/>
      <c r="L51" s="11"/>
      <c r="T51" s="29" t="s">
        <v>27</v>
      </c>
      <c r="V51" s="29" t="s">
        <v>26</v>
      </c>
      <c r="W51" s="29" t="s">
        <v>13</v>
      </c>
      <c r="AA51" s="5" t="s">
        <v>25</v>
      </c>
      <c r="AG51" s="30" t="e">
        <f>IF(#REF!="základní",J51,0)</f>
        <v>#REF!</v>
      </c>
      <c r="AH51" s="30" t="e">
        <f>IF(#REF!="snížená",J51,0)</f>
        <v>#REF!</v>
      </c>
      <c r="AI51" s="30" t="e">
        <f>IF(#REF!="zákl. přenesená",J51,0)</f>
        <v>#REF!</v>
      </c>
      <c r="AJ51" s="30" t="e">
        <f>IF(#REF!="sníž. přenesená",J51,0)</f>
        <v>#REF!</v>
      </c>
      <c r="AK51" s="30" t="e">
        <f>IF(#REF!="nulová",J51,0)</f>
        <v>#REF!</v>
      </c>
      <c r="AL51" s="5" t="s">
        <v>12</v>
      </c>
      <c r="AM51" s="30">
        <f>ROUND(I51*H51,2)</f>
        <v>0</v>
      </c>
      <c r="AN51" s="5" t="s">
        <v>27</v>
      </c>
      <c r="AO51" s="29" t="s">
        <v>120</v>
      </c>
    </row>
    <row r="52" spans="1:41" s="4" customFormat="1" ht="25.9" customHeight="1" x14ac:dyDescent="0.2">
      <c r="B52" s="54"/>
      <c r="C52" s="55"/>
      <c r="D52" s="56" t="s">
        <v>10</v>
      </c>
      <c r="E52" s="57" t="s">
        <v>121</v>
      </c>
      <c r="F52" s="57" t="s">
        <v>122</v>
      </c>
      <c r="G52" s="55"/>
      <c r="H52" s="55"/>
      <c r="I52" s="28"/>
      <c r="J52" s="58">
        <f>SUM(J53+J59+J62+J64+J67+J69+J74+J82+J86)</f>
        <v>0</v>
      </c>
      <c r="K52" s="24"/>
      <c r="L52" s="22"/>
      <c r="T52" s="23" t="s">
        <v>13</v>
      </c>
      <c r="V52" s="25" t="s">
        <v>10</v>
      </c>
      <c r="W52" s="25" t="s">
        <v>11</v>
      </c>
      <c r="AA52" s="23" t="s">
        <v>25</v>
      </c>
      <c r="AM52" s="26" t="e">
        <f>#REF!+#REF!+#REF!+#REF!+#REF!+AM64+#REF!+AM69+#REF!+#REF!+#REF!+#REF!+AM82+AM86+#REF!</f>
        <v>#REF!</v>
      </c>
    </row>
    <row r="53" spans="1:41" s="4" customFormat="1" ht="25.9" customHeight="1" x14ac:dyDescent="0.2">
      <c r="B53" s="54"/>
      <c r="C53" s="55"/>
      <c r="D53" s="56" t="s">
        <v>10</v>
      </c>
      <c r="E53" s="59" t="s">
        <v>123</v>
      </c>
      <c r="F53" s="80" t="s">
        <v>124</v>
      </c>
      <c r="G53" s="81"/>
      <c r="H53" s="81"/>
      <c r="I53" s="28"/>
      <c r="J53" s="82">
        <f>SUM(J54:J58)</f>
        <v>0</v>
      </c>
      <c r="K53" s="24"/>
      <c r="L53" s="22"/>
      <c r="T53" s="23"/>
      <c r="V53" s="25"/>
      <c r="W53" s="25"/>
      <c r="AA53" s="23"/>
      <c r="AM53" s="26"/>
    </row>
    <row r="54" spans="1:41" s="4" customFormat="1" ht="40.5" customHeight="1" x14ac:dyDescent="0.2">
      <c r="B54" s="54"/>
      <c r="C54" s="61">
        <v>30</v>
      </c>
      <c r="D54" s="61" t="s">
        <v>26</v>
      </c>
      <c r="E54" s="62" t="s">
        <v>208</v>
      </c>
      <c r="F54" s="63" t="s">
        <v>209</v>
      </c>
      <c r="G54" s="64" t="s">
        <v>34</v>
      </c>
      <c r="H54" s="65">
        <v>22.4</v>
      </c>
      <c r="I54" s="28"/>
      <c r="J54" s="66">
        <f>ROUND(I54*H54,2)</f>
        <v>0</v>
      </c>
      <c r="K54" s="24"/>
      <c r="L54" s="22"/>
      <c r="T54" s="23"/>
      <c r="V54" s="25"/>
      <c r="W54" s="25"/>
      <c r="AA54" s="23"/>
      <c r="AM54" s="26"/>
    </row>
    <row r="55" spans="1:41" s="4" customFormat="1" ht="25.9" customHeight="1" x14ac:dyDescent="0.2">
      <c r="B55" s="54"/>
      <c r="C55" s="61">
        <v>31</v>
      </c>
      <c r="D55" s="61" t="s">
        <v>26</v>
      </c>
      <c r="E55" s="62" t="s">
        <v>210</v>
      </c>
      <c r="F55" s="63" t="s">
        <v>211</v>
      </c>
      <c r="G55" s="64" t="s">
        <v>34</v>
      </c>
      <c r="H55" s="65">
        <v>44.8</v>
      </c>
      <c r="I55" s="28"/>
      <c r="J55" s="66">
        <f>ROUND(I55*H55,2)</f>
        <v>0</v>
      </c>
      <c r="K55" s="24"/>
      <c r="L55" s="22"/>
      <c r="T55" s="23"/>
      <c r="V55" s="25"/>
      <c r="W55" s="25"/>
      <c r="AA55" s="23"/>
      <c r="AM55" s="26"/>
    </row>
    <row r="56" spans="1:41" s="4" customFormat="1" ht="25.9" customHeight="1" x14ac:dyDescent="0.2">
      <c r="B56" s="54"/>
      <c r="C56" s="61">
        <v>32</v>
      </c>
      <c r="D56" s="61" t="s">
        <v>26</v>
      </c>
      <c r="E56" s="62" t="s">
        <v>212</v>
      </c>
      <c r="F56" s="63" t="s">
        <v>213</v>
      </c>
      <c r="G56" s="64" t="s">
        <v>34</v>
      </c>
      <c r="H56" s="65">
        <v>44.8</v>
      </c>
      <c r="I56" s="28"/>
      <c r="J56" s="66">
        <f>ROUND(I56*H56,2)</f>
        <v>0</v>
      </c>
      <c r="K56" s="24"/>
      <c r="L56" s="22"/>
      <c r="T56" s="23"/>
      <c r="V56" s="25"/>
      <c r="W56" s="25"/>
      <c r="AA56" s="23"/>
      <c r="AM56" s="26"/>
    </row>
    <row r="57" spans="1:41" s="4" customFormat="1" ht="25.9" customHeight="1" x14ac:dyDescent="0.2">
      <c r="B57" s="54"/>
      <c r="C57" s="67">
        <v>33</v>
      </c>
      <c r="D57" s="67" t="s">
        <v>41</v>
      </c>
      <c r="E57" s="68" t="s">
        <v>214</v>
      </c>
      <c r="F57" s="69" t="s">
        <v>215</v>
      </c>
      <c r="G57" s="70" t="s">
        <v>34</v>
      </c>
      <c r="H57" s="71">
        <v>50</v>
      </c>
      <c r="I57" s="28"/>
      <c r="J57" s="72">
        <f>ROUND(I57*H57,2)</f>
        <v>0</v>
      </c>
      <c r="K57" s="24"/>
      <c r="L57" s="22"/>
      <c r="T57" s="23"/>
      <c r="V57" s="25"/>
      <c r="W57" s="25"/>
      <c r="AA57" s="23"/>
      <c r="AM57" s="26"/>
    </row>
    <row r="58" spans="1:41" s="4" customFormat="1" ht="25.9" customHeight="1" x14ac:dyDescent="0.2">
      <c r="B58" s="54"/>
      <c r="C58" s="61">
        <v>34</v>
      </c>
      <c r="D58" s="61" t="s">
        <v>26</v>
      </c>
      <c r="E58" s="62" t="s">
        <v>216</v>
      </c>
      <c r="F58" s="63" t="s">
        <v>217</v>
      </c>
      <c r="G58" s="64" t="s">
        <v>171</v>
      </c>
      <c r="H58" s="65">
        <v>500</v>
      </c>
      <c r="I58" s="28"/>
      <c r="J58" s="66">
        <f>ROUND(I58*H58,2)</f>
        <v>0</v>
      </c>
      <c r="K58" s="24"/>
      <c r="L58" s="22"/>
      <c r="T58" s="23"/>
      <c r="V58" s="25"/>
      <c r="W58" s="25"/>
      <c r="AA58" s="23"/>
      <c r="AM58" s="26"/>
    </row>
    <row r="59" spans="1:41" s="4" customFormat="1" ht="25.9" customHeight="1" x14ac:dyDescent="0.2">
      <c r="B59" s="54"/>
      <c r="C59" s="55"/>
      <c r="D59" s="56" t="s">
        <v>10</v>
      </c>
      <c r="E59" s="59">
        <v>721</v>
      </c>
      <c r="F59" s="59" t="s">
        <v>185</v>
      </c>
      <c r="G59" s="55"/>
      <c r="H59" s="55"/>
      <c r="I59" s="28"/>
      <c r="J59" s="60">
        <f>SUM(J60:J61)</f>
        <v>0</v>
      </c>
      <c r="K59" s="24"/>
      <c r="L59" s="22"/>
      <c r="T59" s="23"/>
      <c r="V59" s="25"/>
      <c r="W59" s="25"/>
      <c r="AA59" s="23"/>
      <c r="AM59" s="26"/>
    </row>
    <row r="60" spans="1:41" s="4" customFormat="1" ht="36" customHeight="1" x14ac:dyDescent="0.2">
      <c r="B60" s="54"/>
      <c r="C60" s="61">
        <v>35</v>
      </c>
      <c r="D60" s="61" t="s">
        <v>26</v>
      </c>
      <c r="E60" s="62" t="s">
        <v>222</v>
      </c>
      <c r="F60" s="63" t="s">
        <v>218</v>
      </c>
      <c r="G60" s="64" t="s">
        <v>170</v>
      </c>
      <c r="H60" s="65">
        <v>1</v>
      </c>
      <c r="I60" s="28"/>
      <c r="J60" s="66">
        <f t="shared" ref="J60:J61" si="8">ROUND(I60*H60,2)</f>
        <v>0</v>
      </c>
      <c r="K60" s="24"/>
      <c r="L60" s="22"/>
      <c r="T60" s="23"/>
      <c r="V60" s="25"/>
      <c r="W60" s="25"/>
      <c r="AA60" s="23"/>
      <c r="AM60" s="26"/>
    </row>
    <row r="61" spans="1:41" s="4" customFormat="1" ht="25.9" customHeight="1" x14ac:dyDescent="0.2">
      <c r="B61" s="54"/>
      <c r="C61" s="61">
        <v>36</v>
      </c>
      <c r="D61" s="61" t="s">
        <v>26</v>
      </c>
      <c r="E61" s="62" t="s">
        <v>223</v>
      </c>
      <c r="F61" s="63" t="s">
        <v>219</v>
      </c>
      <c r="G61" s="64" t="s">
        <v>170</v>
      </c>
      <c r="H61" s="65">
        <v>1</v>
      </c>
      <c r="I61" s="28"/>
      <c r="J61" s="66">
        <f t="shared" si="8"/>
        <v>0</v>
      </c>
      <c r="K61" s="24"/>
      <c r="L61" s="22"/>
      <c r="T61" s="23"/>
      <c r="V61" s="25"/>
      <c r="W61" s="25"/>
      <c r="AA61" s="23"/>
      <c r="AM61" s="26"/>
    </row>
    <row r="62" spans="1:41" s="4" customFormat="1" ht="25.9" customHeight="1" x14ac:dyDescent="0.2">
      <c r="B62" s="54"/>
      <c r="C62" s="55"/>
      <c r="D62" s="56" t="s">
        <v>10</v>
      </c>
      <c r="E62" s="59" t="s">
        <v>220</v>
      </c>
      <c r="F62" s="59" t="s">
        <v>221</v>
      </c>
      <c r="G62" s="55"/>
      <c r="H62" s="55"/>
      <c r="I62" s="28"/>
      <c r="J62" s="60">
        <f>SUM(J63:J63)</f>
        <v>0</v>
      </c>
      <c r="K62" s="24"/>
      <c r="L62" s="22"/>
      <c r="T62" s="23"/>
      <c r="V62" s="25"/>
      <c r="W62" s="25"/>
      <c r="AA62" s="23"/>
      <c r="AM62" s="26"/>
    </row>
    <row r="63" spans="1:41" s="4" customFormat="1" ht="25.9" customHeight="1" x14ac:dyDescent="0.2">
      <c r="B63" s="54"/>
      <c r="C63" s="61">
        <v>35</v>
      </c>
      <c r="D63" s="61" t="s">
        <v>26</v>
      </c>
      <c r="E63" s="62" t="s">
        <v>224</v>
      </c>
      <c r="F63" s="63" t="s">
        <v>225</v>
      </c>
      <c r="G63" s="64" t="s">
        <v>170</v>
      </c>
      <c r="H63" s="65">
        <v>2</v>
      </c>
      <c r="I63" s="28"/>
      <c r="J63" s="66">
        <f t="shared" ref="J63" si="9">ROUND(I63*H63,2)</f>
        <v>0</v>
      </c>
      <c r="K63" s="24"/>
      <c r="L63" s="22"/>
      <c r="T63" s="23"/>
      <c r="V63" s="25"/>
      <c r="W63" s="25"/>
      <c r="AA63" s="23"/>
      <c r="AM63" s="26"/>
    </row>
    <row r="64" spans="1:41" s="4" customFormat="1" ht="22.9" customHeight="1" x14ac:dyDescent="0.2">
      <c r="B64" s="54"/>
      <c r="C64" s="55"/>
      <c r="D64" s="56" t="s">
        <v>10</v>
      </c>
      <c r="E64" s="59">
        <v>741</v>
      </c>
      <c r="F64" s="59" t="s">
        <v>184</v>
      </c>
      <c r="G64" s="55"/>
      <c r="H64" s="55"/>
      <c r="I64" s="28"/>
      <c r="J64" s="60">
        <f>SUM(J65:J66)</f>
        <v>0</v>
      </c>
      <c r="K64" s="27"/>
      <c r="L64" s="22"/>
      <c r="T64" s="23" t="s">
        <v>13</v>
      </c>
      <c r="V64" s="25" t="s">
        <v>10</v>
      </c>
      <c r="W64" s="25" t="s">
        <v>12</v>
      </c>
      <c r="AA64" s="23" t="s">
        <v>25</v>
      </c>
      <c r="AM64" s="26">
        <f>SUM(AM65:AM68)</f>
        <v>0</v>
      </c>
    </row>
    <row r="65" spans="1:41" s="2" customFormat="1" ht="23.25" customHeight="1" x14ac:dyDescent="0.2">
      <c r="A65" s="10"/>
      <c r="B65" s="50"/>
      <c r="C65" s="61">
        <v>36</v>
      </c>
      <c r="D65" s="61" t="s">
        <v>26</v>
      </c>
      <c r="E65" s="62" t="s">
        <v>227</v>
      </c>
      <c r="F65" s="63" t="s">
        <v>226</v>
      </c>
      <c r="G65" s="64" t="s">
        <v>151</v>
      </c>
      <c r="H65" s="65">
        <v>1</v>
      </c>
      <c r="I65" s="28"/>
      <c r="J65" s="66">
        <f t="shared" ref="J65:J66" si="10">ROUND(I65*H65,2)</f>
        <v>0</v>
      </c>
      <c r="K65" s="36"/>
      <c r="L65" s="11"/>
      <c r="T65" s="29" t="s">
        <v>31</v>
      </c>
      <c r="V65" s="29" t="s">
        <v>26</v>
      </c>
      <c r="W65" s="29" t="s">
        <v>13</v>
      </c>
      <c r="AA65" s="5" t="s">
        <v>25</v>
      </c>
      <c r="AG65" s="30" t="e">
        <f>IF(#REF!="základní",J65,0)</f>
        <v>#REF!</v>
      </c>
      <c r="AH65" s="30" t="e">
        <f>IF(#REF!="snížená",J65,0)</f>
        <v>#REF!</v>
      </c>
      <c r="AI65" s="30" t="e">
        <f>IF(#REF!="zákl. přenesená",J65,0)</f>
        <v>#REF!</v>
      </c>
      <c r="AJ65" s="30" t="e">
        <f>IF(#REF!="sníž. přenesená",J65,0)</f>
        <v>#REF!</v>
      </c>
      <c r="AK65" s="30" t="e">
        <f>IF(#REF!="nulová",J65,0)</f>
        <v>#REF!</v>
      </c>
      <c r="AL65" s="5" t="s">
        <v>12</v>
      </c>
      <c r="AM65" s="30">
        <f>ROUND(I65*H65,2)</f>
        <v>0</v>
      </c>
      <c r="AN65" s="5" t="s">
        <v>31</v>
      </c>
      <c r="AO65" s="29" t="s">
        <v>125</v>
      </c>
    </row>
    <row r="66" spans="1:41" s="2" customFormat="1" ht="33.75" customHeight="1" x14ac:dyDescent="0.2">
      <c r="A66" s="10"/>
      <c r="B66" s="50"/>
      <c r="C66" s="61">
        <v>37</v>
      </c>
      <c r="D66" s="61" t="s">
        <v>26</v>
      </c>
      <c r="E66" s="62" t="s">
        <v>228</v>
      </c>
      <c r="F66" s="63" t="s">
        <v>229</v>
      </c>
      <c r="G66" s="64" t="s">
        <v>170</v>
      </c>
      <c r="H66" s="65">
        <v>1</v>
      </c>
      <c r="I66" s="28"/>
      <c r="J66" s="66">
        <f t="shared" si="10"/>
        <v>0</v>
      </c>
      <c r="K66" s="36"/>
      <c r="L66" s="11"/>
      <c r="T66" s="29" t="s">
        <v>31</v>
      </c>
      <c r="V66" s="29" t="s">
        <v>26</v>
      </c>
      <c r="W66" s="29" t="s">
        <v>13</v>
      </c>
      <c r="AA66" s="5" t="s">
        <v>25</v>
      </c>
      <c r="AG66" s="30" t="e">
        <f>IF(#REF!="základní",J66,0)</f>
        <v>#REF!</v>
      </c>
      <c r="AH66" s="30" t="e">
        <f>IF(#REF!="snížená",J66,0)</f>
        <v>#REF!</v>
      </c>
      <c r="AI66" s="30" t="e">
        <f>IF(#REF!="zákl. přenesená",J66,0)</f>
        <v>#REF!</v>
      </c>
      <c r="AJ66" s="30" t="e">
        <f>IF(#REF!="sníž. přenesená",J66,0)</f>
        <v>#REF!</v>
      </c>
      <c r="AK66" s="30" t="e">
        <f>IF(#REF!="nulová",J66,0)</f>
        <v>#REF!</v>
      </c>
      <c r="AL66" s="5" t="s">
        <v>12</v>
      </c>
      <c r="AM66" s="30">
        <f>ROUND(I66*H66,2)</f>
        <v>0</v>
      </c>
      <c r="AN66" s="5" t="s">
        <v>31</v>
      </c>
      <c r="AO66" s="29" t="s">
        <v>126</v>
      </c>
    </row>
    <row r="67" spans="1:41" s="2" customFormat="1" ht="34.5" customHeight="1" x14ac:dyDescent="0.2">
      <c r="A67" s="10"/>
      <c r="B67" s="50"/>
      <c r="C67" s="55"/>
      <c r="D67" s="56" t="s">
        <v>10</v>
      </c>
      <c r="E67" s="59">
        <v>742</v>
      </c>
      <c r="F67" s="59" t="s">
        <v>183</v>
      </c>
      <c r="G67" s="55"/>
      <c r="H67" s="55"/>
      <c r="I67" s="28"/>
      <c r="J67" s="60">
        <f>SUM(J68)</f>
        <v>0</v>
      </c>
      <c r="K67" s="36"/>
      <c r="L67" s="11"/>
      <c r="T67" s="29" t="s">
        <v>31</v>
      </c>
      <c r="V67" s="29" t="s">
        <v>26</v>
      </c>
      <c r="W67" s="29" t="s">
        <v>13</v>
      </c>
      <c r="AA67" s="5" t="s">
        <v>25</v>
      </c>
      <c r="AG67" s="30" t="e">
        <f>IF(#REF!="základní",J67,0)</f>
        <v>#REF!</v>
      </c>
      <c r="AH67" s="30" t="e">
        <f>IF(#REF!="snížená",J67,0)</f>
        <v>#REF!</v>
      </c>
      <c r="AI67" s="30" t="e">
        <f>IF(#REF!="zákl. přenesená",J67,0)</f>
        <v>#REF!</v>
      </c>
      <c r="AJ67" s="30" t="e">
        <f>IF(#REF!="sníž. přenesená",J67,0)</f>
        <v>#REF!</v>
      </c>
      <c r="AK67" s="30" t="e">
        <f>IF(#REF!="nulová",J67,0)</f>
        <v>#REF!</v>
      </c>
      <c r="AL67" s="5" t="s">
        <v>12</v>
      </c>
      <c r="AM67" s="30">
        <f>ROUND(I67*H67,2)</f>
        <v>0</v>
      </c>
      <c r="AN67" s="5" t="s">
        <v>31</v>
      </c>
      <c r="AO67" s="29" t="s">
        <v>127</v>
      </c>
    </row>
    <row r="68" spans="1:41" s="2" customFormat="1" ht="38.25" customHeight="1" x14ac:dyDescent="0.2">
      <c r="A68" s="10"/>
      <c r="B68" s="50"/>
      <c r="C68" s="61">
        <v>38</v>
      </c>
      <c r="D68" s="61" t="s">
        <v>26</v>
      </c>
      <c r="E68" s="62" t="s">
        <v>230</v>
      </c>
      <c r="F68" s="63" t="s">
        <v>231</v>
      </c>
      <c r="G68" s="64" t="s">
        <v>170</v>
      </c>
      <c r="H68" s="65">
        <v>1</v>
      </c>
      <c r="I68" s="28"/>
      <c r="J68" s="66">
        <f t="shared" ref="J68" si="11">ROUND(I68*H68,2)</f>
        <v>0</v>
      </c>
      <c r="K68" s="36"/>
      <c r="L68" s="11"/>
      <c r="T68" s="29" t="s">
        <v>31</v>
      </c>
      <c r="V68" s="29" t="s">
        <v>26</v>
      </c>
      <c r="W68" s="29" t="s">
        <v>13</v>
      </c>
      <c r="AA68" s="5" t="s">
        <v>25</v>
      </c>
      <c r="AG68" s="30" t="e">
        <f>IF(#REF!="základní",J68,0)</f>
        <v>#REF!</v>
      </c>
      <c r="AH68" s="30" t="e">
        <f>IF(#REF!="snížená",J68,0)</f>
        <v>#REF!</v>
      </c>
      <c r="AI68" s="30" t="e">
        <f>IF(#REF!="zákl. přenesená",J68,0)</f>
        <v>#REF!</v>
      </c>
      <c r="AJ68" s="30" t="e">
        <f>IF(#REF!="sníž. přenesená",J68,0)</f>
        <v>#REF!</v>
      </c>
      <c r="AK68" s="30" t="e">
        <f>IF(#REF!="nulová",J68,0)</f>
        <v>#REF!</v>
      </c>
      <c r="AL68" s="5" t="s">
        <v>12</v>
      </c>
      <c r="AM68" s="30">
        <f>ROUND(I68*H68,2)</f>
        <v>0</v>
      </c>
      <c r="AN68" s="5" t="s">
        <v>31</v>
      </c>
      <c r="AO68" s="29" t="s">
        <v>128</v>
      </c>
    </row>
    <row r="69" spans="1:41" s="4" customFormat="1" ht="22.9" customHeight="1" x14ac:dyDescent="0.2">
      <c r="B69" s="54"/>
      <c r="C69" s="55"/>
      <c r="D69" s="56" t="s">
        <v>10</v>
      </c>
      <c r="E69" s="59" t="s">
        <v>129</v>
      </c>
      <c r="F69" s="59" t="s">
        <v>130</v>
      </c>
      <c r="G69" s="55"/>
      <c r="H69" s="55"/>
      <c r="I69" s="28"/>
      <c r="J69" s="60">
        <f>AM69</f>
        <v>0</v>
      </c>
      <c r="K69" s="27"/>
      <c r="L69" s="22"/>
      <c r="T69" s="23" t="s">
        <v>13</v>
      </c>
      <c r="V69" s="25" t="s">
        <v>10</v>
      </c>
      <c r="W69" s="25" t="s">
        <v>12</v>
      </c>
      <c r="AA69" s="23" t="s">
        <v>25</v>
      </c>
      <c r="AM69" s="26">
        <f>SUM(AM70:AM73)</f>
        <v>0</v>
      </c>
    </row>
    <row r="70" spans="1:41" s="2" customFormat="1" ht="41.25" customHeight="1" x14ac:dyDescent="0.2">
      <c r="A70" s="10"/>
      <c r="B70" s="50"/>
      <c r="C70" s="61">
        <v>39</v>
      </c>
      <c r="D70" s="61" t="s">
        <v>26</v>
      </c>
      <c r="E70" s="62" t="s">
        <v>131</v>
      </c>
      <c r="F70" s="63" t="s">
        <v>132</v>
      </c>
      <c r="G70" s="64" t="s">
        <v>40</v>
      </c>
      <c r="H70" s="65">
        <v>1</v>
      </c>
      <c r="I70" s="28"/>
      <c r="J70" s="66">
        <f t="shared" ref="J70:J73" si="12">ROUND(I70*H70,2)</f>
        <v>0</v>
      </c>
      <c r="K70" s="36"/>
      <c r="L70" s="11"/>
      <c r="T70" s="29" t="s">
        <v>31</v>
      </c>
      <c r="V70" s="29" t="s">
        <v>26</v>
      </c>
      <c r="W70" s="29" t="s">
        <v>13</v>
      </c>
      <c r="AA70" s="5" t="s">
        <v>25</v>
      </c>
      <c r="AG70" s="30" t="e">
        <f>IF(#REF!="základní",J70,0)</f>
        <v>#REF!</v>
      </c>
      <c r="AH70" s="30" t="e">
        <f>IF(#REF!="snížená",J70,0)</f>
        <v>#REF!</v>
      </c>
      <c r="AI70" s="30" t="e">
        <f>IF(#REF!="zákl. přenesená",J70,0)</f>
        <v>#REF!</v>
      </c>
      <c r="AJ70" s="30" t="e">
        <f>IF(#REF!="sníž. přenesená",J70,0)</f>
        <v>#REF!</v>
      </c>
      <c r="AK70" s="30" t="e">
        <f>IF(#REF!="nulová",J70,0)</f>
        <v>#REF!</v>
      </c>
      <c r="AL70" s="5" t="s">
        <v>12</v>
      </c>
      <c r="AM70" s="30">
        <f t="shared" ref="AM70:AM73" si="13">ROUND(I70*H70,2)</f>
        <v>0</v>
      </c>
      <c r="AN70" s="5" t="s">
        <v>31</v>
      </c>
      <c r="AO70" s="29" t="s">
        <v>133</v>
      </c>
    </row>
    <row r="71" spans="1:41" s="2" customFormat="1" ht="16.5" customHeight="1" x14ac:dyDescent="0.2">
      <c r="A71" s="10"/>
      <c r="B71" s="50"/>
      <c r="C71" s="67">
        <v>40</v>
      </c>
      <c r="D71" s="67" t="s">
        <v>41</v>
      </c>
      <c r="E71" s="68" t="s">
        <v>134</v>
      </c>
      <c r="F71" s="69" t="s">
        <v>135</v>
      </c>
      <c r="G71" s="70" t="s">
        <v>40</v>
      </c>
      <c r="H71" s="71">
        <v>1</v>
      </c>
      <c r="I71" s="28"/>
      <c r="J71" s="72">
        <f t="shared" si="12"/>
        <v>0</v>
      </c>
      <c r="K71" s="37"/>
      <c r="L71" s="31"/>
      <c r="T71" s="29" t="s">
        <v>35</v>
      </c>
      <c r="V71" s="29" t="s">
        <v>41</v>
      </c>
      <c r="W71" s="29" t="s">
        <v>13</v>
      </c>
      <c r="AA71" s="5" t="s">
        <v>25</v>
      </c>
      <c r="AG71" s="30" t="e">
        <f>IF(#REF!="základní",J71,0)</f>
        <v>#REF!</v>
      </c>
      <c r="AH71" s="30" t="e">
        <f>IF(#REF!="snížená",J71,0)</f>
        <v>#REF!</v>
      </c>
      <c r="AI71" s="30" t="e">
        <f>IF(#REF!="zákl. přenesená",J71,0)</f>
        <v>#REF!</v>
      </c>
      <c r="AJ71" s="30" t="e">
        <f>IF(#REF!="sníž. přenesená",J71,0)</f>
        <v>#REF!</v>
      </c>
      <c r="AK71" s="30" t="e">
        <f>IF(#REF!="nulová",J71,0)</f>
        <v>#REF!</v>
      </c>
      <c r="AL71" s="5" t="s">
        <v>12</v>
      </c>
      <c r="AM71" s="30">
        <f t="shared" si="13"/>
        <v>0</v>
      </c>
      <c r="AN71" s="5" t="s">
        <v>31</v>
      </c>
      <c r="AO71" s="29" t="s">
        <v>136</v>
      </c>
    </row>
    <row r="72" spans="1:41" s="2" customFormat="1" ht="16.5" customHeight="1" x14ac:dyDescent="0.2">
      <c r="A72" s="10"/>
      <c r="B72" s="50"/>
      <c r="C72" s="61">
        <v>41</v>
      </c>
      <c r="D72" s="61" t="s">
        <v>26</v>
      </c>
      <c r="E72" s="62" t="s">
        <v>137</v>
      </c>
      <c r="F72" s="63" t="s">
        <v>138</v>
      </c>
      <c r="G72" s="64" t="s">
        <v>42</v>
      </c>
      <c r="H72" s="65">
        <v>2.5</v>
      </c>
      <c r="I72" s="28"/>
      <c r="J72" s="66">
        <f t="shared" si="12"/>
        <v>0</v>
      </c>
      <c r="K72" s="36"/>
      <c r="L72" s="11"/>
      <c r="T72" s="29" t="s">
        <v>31</v>
      </c>
      <c r="V72" s="29" t="s">
        <v>26</v>
      </c>
      <c r="W72" s="29" t="s">
        <v>13</v>
      </c>
      <c r="AA72" s="5" t="s">
        <v>25</v>
      </c>
      <c r="AG72" s="30" t="e">
        <f>IF(#REF!="základní",J72,0)</f>
        <v>#REF!</v>
      </c>
      <c r="AH72" s="30" t="e">
        <f>IF(#REF!="snížená",J72,0)</f>
        <v>#REF!</v>
      </c>
      <c r="AI72" s="30" t="e">
        <f>IF(#REF!="zákl. přenesená",J72,0)</f>
        <v>#REF!</v>
      </c>
      <c r="AJ72" s="30" t="e">
        <f>IF(#REF!="sníž. přenesená",J72,0)</f>
        <v>#REF!</v>
      </c>
      <c r="AK72" s="30" t="e">
        <f>IF(#REF!="nulová",J72,0)</f>
        <v>#REF!</v>
      </c>
      <c r="AL72" s="5" t="s">
        <v>12</v>
      </c>
      <c r="AM72" s="30">
        <f t="shared" si="13"/>
        <v>0</v>
      </c>
      <c r="AN72" s="5" t="s">
        <v>31</v>
      </c>
      <c r="AO72" s="29" t="s">
        <v>139</v>
      </c>
    </row>
    <row r="73" spans="1:41" s="2" customFormat="1" ht="33" customHeight="1" x14ac:dyDescent="0.2">
      <c r="A73" s="10"/>
      <c r="B73" s="50"/>
      <c r="C73" s="61">
        <v>42</v>
      </c>
      <c r="D73" s="61" t="s">
        <v>26</v>
      </c>
      <c r="E73" s="62" t="s">
        <v>186</v>
      </c>
      <c r="F73" s="63" t="s">
        <v>187</v>
      </c>
      <c r="G73" s="64" t="s">
        <v>33</v>
      </c>
      <c r="H73" s="65">
        <v>0.52</v>
      </c>
      <c r="I73" s="28"/>
      <c r="J73" s="66">
        <f t="shared" si="12"/>
        <v>0</v>
      </c>
      <c r="K73" s="36"/>
      <c r="L73" s="11"/>
      <c r="T73" s="29" t="s">
        <v>31</v>
      </c>
      <c r="V73" s="29" t="s">
        <v>26</v>
      </c>
      <c r="W73" s="29" t="s">
        <v>13</v>
      </c>
      <c r="AA73" s="5" t="s">
        <v>25</v>
      </c>
      <c r="AG73" s="30" t="e">
        <f>IF(#REF!="základní",J73,0)</f>
        <v>#REF!</v>
      </c>
      <c r="AH73" s="30" t="e">
        <f>IF(#REF!="snížená",J73,0)</f>
        <v>#REF!</v>
      </c>
      <c r="AI73" s="30" t="e">
        <f>IF(#REF!="zákl. přenesená",J73,0)</f>
        <v>#REF!</v>
      </c>
      <c r="AJ73" s="30" t="e">
        <f>IF(#REF!="sníž. přenesená",J73,0)</f>
        <v>#REF!</v>
      </c>
      <c r="AK73" s="30" t="e">
        <f>IF(#REF!="nulová",J73,0)</f>
        <v>#REF!</v>
      </c>
      <c r="AL73" s="5" t="s">
        <v>12</v>
      </c>
      <c r="AM73" s="30">
        <f t="shared" si="13"/>
        <v>0</v>
      </c>
      <c r="AN73" s="5" t="s">
        <v>31</v>
      </c>
      <c r="AO73" s="29" t="s">
        <v>140</v>
      </c>
    </row>
    <row r="74" spans="1:41" s="2" customFormat="1" ht="33" customHeight="1" x14ac:dyDescent="0.2">
      <c r="A74" s="41"/>
      <c r="B74" s="50"/>
      <c r="C74" s="81"/>
      <c r="D74" s="56" t="s">
        <v>10</v>
      </c>
      <c r="E74" s="59" t="s">
        <v>141</v>
      </c>
      <c r="F74" s="80" t="s">
        <v>142</v>
      </c>
      <c r="G74" s="81"/>
      <c r="H74" s="81"/>
      <c r="I74" s="28"/>
      <c r="J74" s="82">
        <f>SUM(J75:J81)</f>
        <v>0</v>
      </c>
      <c r="K74" s="36"/>
      <c r="L74" s="11"/>
      <c r="T74" s="29"/>
      <c r="V74" s="29"/>
      <c r="W74" s="29"/>
      <c r="AA74" s="5"/>
      <c r="AG74" s="30"/>
      <c r="AH74" s="30"/>
      <c r="AI74" s="30"/>
      <c r="AJ74" s="30"/>
      <c r="AK74" s="30"/>
      <c r="AL74" s="5"/>
      <c r="AM74" s="30"/>
      <c r="AN74" s="5"/>
      <c r="AO74" s="29"/>
    </row>
    <row r="75" spans="1:41" s="2" customFormat="1" ht="33" customHeight="1" x14ac:dyDescent="0.2">
      <c r="A75" s="41"/>
      <c r="B75" s="50"/>
      <c r="C75" s="61">
        <v>43</v>
      </c>
      <c r="D75" s="61" t="s">
        <v>26</v>
      </c>
      <c r="E75" s="62" t="s">
        <v>188</v>
      </c>
      <c r="F75" s="63" t="s">
        <v>189</v>
      </c>
      <c r="G75" s="64" t="s">
        <v>34</v>
      </c>
      <c r="H75" s="65">
        <v>17.45</v>
      </c>
      <c r="I75" s="28"/>
      <c r="J75" s="66">
        <f t="shared" ref="J75:J81" si="14">ROUND(I75*H75,2)</f>
        <v>0</v>
      </c>
      <c r="K75" s="36"/>
      <c r="L75" s="11"/>
      <c r="T75" s="29"/>
      <c r="V75" s="29"/>
      <c r="W75" s="29"/>
      <c r="AA75" s="5"/>
      <c r="AG75" s="30"/>
      <c r="AH75" s="30"/>
      <c r="AI75" s="30"/>
      <c r="AJ75" s="30"/>
      <c r="AK75" s="30"/>
      <c r="AL75" s="5"/>
      <c r="AM75" s="30"/>
      <c r="AN75" s="5"/>
      <c r="AO75" s="29"/>
    </row>
    <row r="76" spans="1:41" s="2" customFormat="1" ht="33" customHeight="1" x14ac:dyDescent="0.2">
      <c r="A76" s="41"/>
      <c r="B76" s="50"/>
      <c r="C76" s="61">
        <v>44</v>
      </c>
      <c r="D76" s="61" t="s">
        <v>26</v>
      </c>
      <c r="E76" s="62" t="s">
        <v>143</v>
      </c>
      <c r="F76" s="63" t="s">
        <v>144</v>
      </c>
      <c r="G76" s="64" t="s">
        <v>34</v>
      </c>
      <c r="H76" s="65">
        <v>17.45</v>
      </c>
      <c r="I76" s="28"/>
      <c r="J76" s="66">
        <f t="shared" si="14"/>
        <v>0</v>
      </c>
      <c r="K76" s="36"/>
      <c r="L76" s="11"/>
      <c r="T76" s="29"/>
      <c r="V76" s="29"/>
      <c r="W76" s="29"/>
      <c r="AA76" s="5"/>
      <c r="AG76" s="30"/>
      <c r="AH76" s="30"/>
      <c r="AI76" s="30"/>
      <c r="AJ76" s="30"/>
      <c r="AK76" s="30"/>
      <c r="AL76" s="5"/>
      <c r="AM76" s="30"/>
      <c r="AN76" s="5"/>
      <c r="AO76" s="29"/>
    </row>
    <row r="77" spans="1:41" s="2" customFormat="1" ht="33" customHeight="1" x14ac:dyDescent="0.2">
      <c r="A77" s="41"/>
      <c r="B77" s="50"/>
      <c r="C77" s="61">
        <v>45</v>
      </c>
      <c r="D77" s="61" t="s">
        <v>26</v>
      </c>
      <c r="E77" s="62" t="s">
        <v>145</v>
      </c>
      <c r="F77" s="63" t="s">
        <v>146</v>
      </c>
      <c r="G77" s="64" t="s">
        <v>34</v>
      </c>
      <c r="H77" s="65">
        <v>6.5</v>
      </c>
      <c r="I77" s="28"/>
      <c r="J77" s="66">
        <f t="shared" si="14"/>
        <v>0</v>
      </c>
      <c r="K77" s="36"/>
      <c r="L77" s="11"/>
      <c r="T77" s="29"/>
      <c r="V77" s="29"/>
      <c r="W77" s="29"/>
      <c r="AA77" s="5"/>
      <c r="AG77" s="30"/>
      <c r="AH77" s="30"/>
      <c r="AI77" s="30"/>
      <c r="AJ77" s="30"/>
      <c r="AK77" s="30"/>
      <c r="AL77" s="5"/>
      <c r="AM77" s="30"/>
      <c r="AN77" s="5"/>
      <c r="AO77" s="29"/>
    </row>
    <row r="78" spans="1:41" s="2" customFormat="1" ht="33" customHeight="1" x14ac:dyDescent="0.2">
      <c r="A78" s="41"/>
      <c r="B78" s="50"/>
      <c r="C78" s="61">
        <v>46</v>
      </c>
      <c r="D78" s="61" t="s">
        <v>26</v>
      </c>
      <c r="E78" s="62" t="s">
        <v>193</v>
      </c>
      <c r="F78" s="63" t="s">
        <v>194</v>
      </c>
      <c r="G78" s="64" t="s">
        <v>34</v>
      </c>
      <c r="H78" s="65">
        <v>17.45</v>
      </c>
      <c r="I78" s="28"/>
      <c r="J78" s="66">
        <f t="shared" si="14"/>
        <v>0</v>
      </c>
      <c r="K78" s="36"/>
      <c r="L78" s="11"/>
      <c r="T78" s="29"/>
      <c r="V78" s="29"/>
      <c r="W78" s="29"/>
      <c r="AA78" s="5"/>
      <c r="AG78" s="30"/>
      <c r="AH78" s="30"/>
      <c r="AI78" s="30"/>
      <c r="AJ78" s="30"/>
      <c r="AK78" s="30"/>
      <c r="AL78" s="5"/>
      <c r="AM78" s="30"/>
      <c r="AN78" s="5"/>
      <c r="AO78" s="29"/>
    </row>
    <row r="79" spans="1:41" s="2" customFormat="1" ht="33" customHeight="1" x14ac:dyDescent="0.2">
      <c r="A79" s="41"/>
      <c r="B79" s="50"/>
      <c r="C79" s="67">
        <v>47</v>
      </c>
      <c r="D79" s="67" t="s">
        <v>41</v>
      </c>
      <c r="E79" s="68" t="s">
        <v>190</v>
      </c>
      <c r="F79" s="69" t="s">
        <v>195</v>
      </c>
      <c r="G79" s="70" t="s">
        <v>34</v>
      </c>
      <c r="H79" s="71">
        <v>26.17</v>
      </c>
      <c r="I79" s="28"/>
      <c r="J79" s="72">
        <f t="shared" si="14"/>
        <v>0</v>
      </c>
      <c r="K79" s="36"/>
      <c r="L79" s="11"/>
      <c r="T79" s="29"/>
      <c r="V79" s="29"/>
      <c r="W79" s="29"/>
      <c r="AA79" s="5"/>
      <c r="AG79" s="30"/>
      <c r="AH79" s="30"/>
      <c r="AI79" s="30"/>
      <c r="AJ79" s="30"/>
      <c r="AK79" s="30"/>
      <c r="AL79" s="5"/>
      <c r="AM79" s="30"/>
      <c r="AN79" s="5"/>
      <c r="AO79" s="29"/>
    </row>
    <row r="80" spans="1:41" s="2" customFormat="1" ht="33" customHeight="1" x14ac:dyDescent="0.2">
      <c r="A80" s="41"/>
      <c r="B80" s="50"/>
      <c r="C80" s="61">
        <v>48</v>
      </c>
      <c r="D80" s="61" t="s">
        <v>26</v>
      </c>
      <c r="E80" s="62" t="s">
        <v>191</v>
      </c>
      <c r="F80" s="63" t="s">
        <v>192</v>
      </c>
      <c r="G80" s="64" t="s">
        <v>34</v>
      </c>
      <c r="H80" s="65">
        <v>17.46</v>
      </c>
      <c r="I80" s="28"/>
      <c r="J80" s="66">
        <f t="shared" si="14"/>
        <v>0</v>
      </c>
      <c r="K80" s="36"/>
      <c r="L80" s="11"/>
      <c r="T80" s="29"/>
      <c r="V80" s="29"/>
      <c r="W80" s="29"/>
      <c r="AA80" s="5"/>
      <c r="AG80" s="30"/>
      <c r="AH80" s="30"/>
      <c r="AI80" s="30"/>
      <c r="AJ80" s="30"/>
      <c r="AK80" s="30"/>
      <c r="AL80" s="5"/>
      <c r="AM80" s="30"/>
      <c r="AN80" s="5"/>
      <c r="AO80" s="29"/>
    </row>
    <row r="81" spans="1:41" s="2" customFormat="1" ht="33" customHeight="1" x14ac:dyDescent="0.2">
      <c r="A81" s="41"/>
      <c r="B81" s="50"/>
      <c r="C81" s="61">
        <v>49</v>
      </c>
      <c r="D81" s="61" t="s">
        <v>26</v>
      </c>
      <c r="E81" s="62" t="s">
        <v>196</v>
      </c>
      <c r="F81" s="63" t="s">
        <v>197</v>
      </c>
      <c r="G81" s="64" t="s">
        <v>171</v>
      </c>
      <c r="H81" s="65">
        <v>500</v>
      </c>
      <c r="I81" s="28"/>
      <c r="J81" s="66">
        <f t="shared" si="14"/>
        <v>0</v>
      </c>
      <c r="K81" s="36"/>
      <c r="L81" s="11"/>
      <c r="T81" s="29"/>
      <c r="V81" s="29"/>
      <c r="W81" s="29"/>
      <c r="AA81" s="5"/>
      <c r="AG81" s="30"/>
      <c r="AH81" s="30"/>
      <c r="AI81" s="30"/>
      <c r="AJ81" s="30"/>
      <c r="AK81" s="30"/>
      <c r="AL81" s="5"/>
      <c r="AM81" s="30"/>
      <c r="AN81" s="5"/>
      <c r="AO81" s="29"/>
    </row>
    <row r="82" spans="1:41" s="4" customFormat="1" ht="22.9" customHeight="1" x14ac:dyDescent="0.2">
      <c r="B82" s="54"/>
      <c r="C82" s="55"/>
      <c r="D82" s="56" t="s">
        <v>10</v>
      </c>
      <c r="E82" s="59" t="s">
        <v>147</v>
      </c>
      <c r="F82" s="59" t="s">
        <v>148</v>
      </c>
      <c r="G82" s="55"/>
      <c r="H82" s="55"/>
      <c r="I82" s="28"/>
      <c r="J82" s="60">
        <f>AM82</f>
        <v>0</v>
      </c>
      <c r="K82" s="27"/>
      <c r="L82" s="22"/>
      <c r="T82" s="23" t="s">
        <v>13</v>
      </c>
      <c r="V82" s="25" t="s">
        <v>10</v>
      </c>
      <c r="W82" s="25" t="s">
        <v>12</v>
      </c>
      <c r="AA82" s="23" t="s">
        <v>25</v>
      </c>
      <c r="AM82" s="26">
        <f>SUM(AM83:AM85)</f>
        <v>0</v>
      </c>
    </row>
    <row r="83" spans="1:41" s="2" customFormat="1" ht="24.75" customHeight="1" x14ac:dyDescent="0.2">
      <c r="A83" s="10"/>
      <c r="B83" s="50"/>
      <c r="C83" s="61">
        <v>50</v>
      </c>
      <c r="D83" s="61" t="s">
        <v>26</v>
      </c>
      <c r="E83" s="62" t="s">
        <v>198</v>
      </c>
      <c r="F83" s="63" t="s">
        <v>199</v>
      </c>
      <c r="G83" s="64" t="s">
        <v>34</v>
      </c>
      <c r="H83" s="65">
        <v>4.5</v>
      </c>
      <c r="I83" s="28"/>
      <c r="J83" s="66">
        <f>ROUND(I83*H83,2)</f>
        <v>0</v>
      </c>
      <c r="K83" s="36"/>
      <c r="L83" s="11"/>
      <c r="T83" s="29" t="s">
        <v>31</v>
      </c>
      <c r="V83" s="29" t="s">
        <v>26</v>
      </c>
      <c r="W83" s="29" t="s">
        <v>13</v>
      </c>
      <c r="AA83" s="5" t="s">
        <v>25</v>
      </c>
      <c r="AG83" s="30" t="e">
        <f>IF(#REF!="základní",J83,0)</f>
        <v>#REF!</v>
      </c>
      <c r="AH83" s="30" t="e">
        <f>IF(#REF!="snížená",J83,0)</f>
        <v>#REF!</v>
      </c>
      <c r="AI83" s="30" t="e">
        <f>IF(#REF!="zákl. přenesená",J83,0)</f>
        <v>#REF!</v>
      </c>
      <c r="AJ83" s="30" t="e">
        <f>IF(#REF!="sníž. přenesená",J83,0)</f>
        <v>#REF!</v>
      </c>
      <c r="AK83" s="30" t="e">
        <f>IF(#REF!="nulová",J83,0)</f>
        <v>#REF!</v>
      </c>
      <c r="AL83" s="5" t="s">
        <v>12</v>
      </c>
      <c r="AM83" s="30">
        <f t="shared" ref="AM83:AM85" si="15">ROUND(I83*H83,2)</f>
        <v>0</v>
      </c>
      <c r="AN83" s="5" t="s">
        <v>31</v>
      </c>
      <c r="AO83" s="29" t="s">
        <v>149</v>
      </c>
    </row>
    <row r="84" spans="1:41" s="2" customFormat="1" ht="33" customHeight="1" x14ac:dyDescent="0.2">
      <c r="A84" s="10"/>
      <c r="B84" s="50"/>
      <c r="C84" s="73">
        <v>51</v>
      </c>
      <c r="D84" s="61" t="s">
        <v>26</v>
      </c>
      <c r="E84" s="62" t="s">
        <v>200</v>
      </c>
      <c r="F84" s="63" t="s">
        <v>201</v>
      </c>
      <c r="G84" s="64" t="s">
        <v>34</v>
      </c>
      <c r="H84" s="65">
        <v>4.5</v>
      </c>
      <c r="I84" s="28"/>
      <c r="J84" s="66">
        <f>ROUND(I84*H84,2)</f>
        <v>0</v>
      </c>
      <c r="K84" s="36"/>
      <c r="L84" s="11"/>
      <c r="T84" s="29" t="s">
        <v>31</v>
      </c>
      <c r="V84" s="29" t="s">
        <v>26</v>
      </c>
      <c r="W84" s="29" t="s">
        <v>13</v>
      </c>
      <c r="AA84" s="5" t="s">
        <v>25</v>
      </c>
      <c r="AG84" s="30" t="e">
        <f>IF(#REF!="základní",J84,0)</f>
        <v>#REF!</v>
      </c>
      <c r="AH84" s="30" t="e">
        <f>IF(#REF!="snížená",J84,0)</f>
        <v>#REF!</v>
      </c>
      <c r="AI84" s="30" t="e">
        <f>IF(#REF!="zákl. přenesená",J84,0)</f>
        <v>#REF!</v>
      </c>
      <c r="AJ84" s="30" t="e">
        <f>IF(#REF!="sníž. přenesená",J84,0)</f>
        <v>#REF!</v>
      </c>
      <c r="AK84" s="30" t="e">
        <f>IF(#REF!="nulová",J84,0)</f>
        <v>#REF!</v>
      </c>
      <c r="AL84" s="5" t="s">
        <v>12</v>
      </c>
      <c r="AM84" s="30">
        <f t="shared" si="15"/>
        <v>0</v>
      </c>
      <c r="AN84" s="5" t="s">
        <v>31</v>
      </c>
      <c r="AO84" s="29" t="s">
        <v>150</v>
      </c>
    </row>
    <row r="85" spans="1:41" s="2" customFormat="1" ht="16.5" customHeight="1" x14ac:dyDescent="0.2">
      <c r="A85" s="10"/>
      <c r="B85" s="50"/>
      <c r="C85" s="61">
        <v>52</v>
      </c>
      <c r="D85" s="61" t="s">
        <v>26</v>
      </c>
      <c r="E85" s="62" t="s">
        <v>202</v>
      </c>
      <c r="F85" s="63" t="s">
        <v>203</v>
      </c>
      <c r="G85" s="64" t="s">
        <v>34</v>
      </c>
      <c r="H85" s="65">
        <v>4.5</v>
      </c>
      <c r="I85" s="28"/>
      <c r="J85" s="66">
        <f>ROUND(I85*H85,2)</f>
        <v>0</v>
      </c>
      <c r="K85" s="36"/>
      <c r="L85" s="11"/>
      <c r="T85" s="29" t="s">
        <v>31</v>
      </c>
      <c r="V85" s="29" t="s">
        <v>26</v>
      </c>
      <c r="W85" s="29" t="s">
        <v>13</v>
      </c>
      <c r="AA85" s="5" t="s">
        <v>25</v>
      </c>
      <c r="AG85" s="30" t="e">
        <f>IF(#REF!="základní",J85,0)</f>
        <v>#REF!</v>
      </c>
      <c r="AH85" s="30" t="e">
        <f>IF(#REF!="snížená",J85,0)</f>
        <v>#REF!</v>
      </c>
      <c r="AI85" s="30" t="e">
        <f>IF(#REF!="zákl. přenesená",J85,0)</f>
        <v>#REF!</v>
      </c>
      <c r="AJ85" s="30" t="e">
        <f>IF(#REF!="sníž. přenesená",J85,0)</f>
        <v>#REF!</v>
      </c>
      <c r="AK85" s="30" t="e">
        <f>IF(#REF!="nulová",J85,0)</f>
        <v>#REF!</v>
      </c>
      <c r="AL85" s="5" t="s">
        <v>12</v>
      </c>
      <c r="AM85" s="30">
        <f t="shared" si="15"/>
        <v>0</v>
      </c>
      <c r="AN85" s="5" t="s">
        <v>31</v>
      </c>
      <c r="AO85" s="29" t="s">
        <v>152</v>
      </c>
    </row>
    <row r="86" spans="1:41" s="4" customFormat="1" ht="22.9" customHeight="1" x14ac:dyDescent="0.2">
      <c r="B86" s="54"/>
      <c r="C86" s="55"/>
      <c r="D86" s="56" t="s">
        <v>10</v>
      </c>
      <c r="E86" s="59" t="s">
        <v>153</v>
      </c>
      <c r="F86" s="59" t="s">
        <v>154</v>
      </c>
      <c r="G86" s="55"/>
      <c r="H86" s="55"/>
      <c r="I86" s="28"/>
      <c r="J86" s="60">
        <f>AM86</f>
        <v>0</v>
      </c>
      <c r="K86" s="27"/>
      <c r="L86" s="22"/>
      <c r="T86" s="23" t="s">
        <v>13</v>
      </c>
      <c r="V86" s="25" t="s">
        <v>10</v>
      </c>
      <c r="W86" s="25" t="s">
        <v>12</v>
      </c>
      <c r="AA86" s="23" t="s">
        <v>25</v>
      </c>
      <c r="AM86" s="26">
        <f>SUM(AM87:AM91)</f>
        <v>0</v>
      </c>
    </row>
    <row r="87" spans="1:41" s="2" customFormat="1" ht="21.75" customHeight="1" x14ac:dyDescent="0.2">
      <c r="A87" s="10"/>
      <c r="B87" s="50"/>
      <c r="C87" s="61">
        <v>53</v>
      </c>
      <c r="D87" s="61" t="s">
        <v>26</v>
      </c>
      <c r="E87" s="62" t="s">
        <v>155</v>
      </c>
      <c r="F87" s="63" t="s">
        <v>156</v>
      </c>
      <c r="G87" s="64" t="s">
        <v>34</v>
      </c>
      <c r="H87" s="65">
        <v>144</v>
      </c>
      <c r="I87" s="28"/>
      <c r="J87" s="66">
        <f t="shared" ref="J87:J91" si="16">ROUND(I87*H87,2)</f>
        <v>0</v>
      </c>
      <c r="K87" s="36"/>
      <c r="L87" s="11"/>
      <c r="T87" s="29" t="s">
        <v>31</v>
      </c>
      <c r="V87" s="29" t="s">
        <v>26</v>
      </c>
      <c r="W87" s="29" t="s">
        <v>13</v>
      </c>
      <c r="AA87" s="5" t="s">
        <v>25</v>
      </c>
      <c r="AG87" s="30" t="e">
        <f>IF(#REF!="základní",J87,0)</f>
        <v>#REF!</v>
      </c>
      <c r="AH87" s="30" t="e">
        <f>IF(#REF!="snížená",J87,0)</f>
        <v>#REF!</v>
      </c>
      <c r="AI87" s="30" t="e">
        <f>IF(#REF!="zákl. přenesená",J87,0)</f>
        <v>#REF!</v>
      </c>
      <c r="AJ87" s="30" t="e">
        <f>IF(#REF!="sníž. přenesená",J87,0)</f>
        <v>#REF!</v>
      </c>
      <c r="AK87" s="30" t="e">
        <f>IF(#REF!="nulová",J87,0)</f>
        <v>#REF!</v>
      </c>
      <c r="AL87" s="5" t="s">
        <v>12</v>
      </c>
      <c r="AM87" s="30">
        <f t="shared" ref="AM87:AM91" si="17">ROUND(I87*H87,2)</f>
        <v>0</v>
      </c>
      <c r="AN87" s="5" t="s">
        <v>31</v>
      </c>
      <c r="AO87" s="29" t="s">
        <v>157</v>
      </c>
    </row>
    <row r="88" spans="1:41" s="2" customFormat="1" ht="33" customHeight="1" x14ac:dyDescent="0.2">
      <c r="A88" s="10"/>
      <c r="B88" s="50"/>
      <c r="C88" s="61">
        <v>54</v>
      </c>
      <c r="D88" s="61" t="s">
        <v>26</v>
      </c>
      <c r="E88" s="62" t="s">
        <v>158</v>
      </c>
      <c r="F88" s="63" t="s">
        <v>159</v>
      </c>
      <c r="G88" s="64" t="s">
        <v>34</v>
      </c>
      <c r="H88" s="65">
        <v>56</v>
      </c>
      <c r="I88" s="28"/>
      <c r="J88" s="66">
        <f t="shared" si="16"/>
        <v>0</v>
      </c>
      <c r="K88" s="36"/>
      <c r="L88" s="11"/>
      <c r="T88" s="29" t="s">
        <v>31</v>
      </c>
      <c r="V88" s="29" t="s">
        <v>26</v>
      </c>
      <c r="W88" s="29" t="s">
        <v>13</v>
      </c>
      <c r="AA88" s="5" t="s">
        <v>25</v>
      </c>
      <c r="AG88" s="30" t="e">
        <f>IF(#REF!="základní",J88,0)</f>
        <v>#REF!</v>
      </c>
      <c r="AH88" s="30" t="e">
        <f>IF(#REF!="snížená",J88,0)</f>
        <v>#REF!</v>
      </c>
      <c r="AI88" s="30" t="e">
        <f>IF(#REF!="zákl. přenesená",J88,0)</f>
        <v>#REF!</v>
      </c>
      <c r="AJ88" s="30" t="e">
        <f>IF(#REF!="sníž. přenesená",J88,0)</f>
        <v>#REF!</v>
      </c>
      <c r="AK88" s="30" t="e">
        <f>IF(#REF!="nulová",J88,0)</f>
        <v>#REF!</v>
      </c>
      <c r="AL88" s="5" t="s">
        <v>12</v>
      </c>
      <c r="AM88" s="30">
        <f t="shared" si="17"/>
        <v>0</v>
      </c>
      <c r="AN88" s="5" t="s">
        <v>31</v>
      </c>
      <c r="AO88" s="29" t="s">
        <v>160</v>
      </c>
    </row>
    <row r="89" spans="1:41" s="2" customFormat="1" ht="16.5" customHeight="1" x14ac:dyDescent="0.2">
      <c r="A89" s="10"/>
      <c r="B89" s="50"/>
      <c r="C89" s="67">
        <v>55</v>
      </c>
      <c r="D89" s="67" t="s">
        <v>41</v>
      </c>
      <c r="E89" s="68" t="s">
        <v>161</v>
      </c>
      <c r="F89" s="69" t="s">
        <v>162</v>
      </c>
      <c r="G89" s="70" t="s">
        <v>34</v>
      </c>
      <c r="H89" s="71">
        <v>56</v>
      </c>
      <c r="I89" s="28"/>
      <c r="J89" s="72">
        <f t="shared" si="16"/>
        <v>0</v>
      </c>
      <c r="K89" s="37"/>
      <c r="L89" s="31"/>
      <c r="T89" s="29" t="s">
        <v>35</v>
      </c>
      <c r="V89" s="29" t="s">
        <v>41</v>
      </c>
      <c r="W89" s="29" t="s">
        <v>13</v>
      </c>
      <c r="AA89" s="5" t="s">
        <v>25</v>
      </c>
      <c r="AG89" s="30" t="e">
        <f>IF(#REF!="základní",J89,0)</f>
        <v>#REF!</v>
      </c>
      <c r="AH89" s="30" t="e">
        <f>IF(#REF!="snížená",J89,0)</f>
        <v>#REF!</v>
      </c>
      <c r="AI89" s="30" t="e">
        <f>IF(#REF!="zákl. přenesená",J89,0)</f>
        <v>#REF!</v>
      </c>
      <c r="AJ89" s="30" t="e">
        <f>IF(#REF!="sníž. přenesená",J89,0)</f>
        <v>#REF!</v>
      </c>
      <c r="AK89" s="30" t="e">
        <f>IF(#REF!="nulová",J89,0)</f>
        <v>#REF!</v>
      </c>
      <c r="AL89" s="5" t="s">
        <v>12</v>
      </c>
      <c r="AM89" s="30">
        <f t="shared" si="17"/>
        <v>0</v>
      </c>
      <c r="AN89" s="5" t="s">
        <v>31</v>
      </c>
      <c r="AO89" s="29" t="s">
        <v>163</v>
      </c>
    </row>
    <row r="90" spans="1:41" s="2" customFormat="1" ht="21.75" customHeight="1" x14ac:dyDescent="0.2">
      <c r="A90" s="10"/>
      <c r="B90" s="50"/>
      <c r="C90" s="61">
        <v>56</v>
      </c>
      <c r="D90" s="61" t="s">
        <v>26</v>
      </c>
      <c r="E90" s="62" t="s">
        <v>164</v>
      </c>
      <c r="F90" s="63" t="s">
        <v>165</v>
      </c>
      <c r="G90" s="64" t="s">
        <v>34</v>
      </c>
      <c r="H90" s="65">
        <v>144</v>
      </c>
      <c r="I90" s="28"/>
      <c r="J90" s="66">
        <f t="shared" si="16"/>
        <v>0</v>
      </c>
      <c r="K90" s="36"/>
      <c r="L90" s="11"/>
      <c r="T90" s="29" t="s">
        <v>31</v>
      </c>
      <c r="V90" s="29" t="s">
        <v>26</v>
      </c>
      <c r="W90" s="29" t="s">
        <v>13</v>
      </c>
      <c r="AA90" s="5" t="s">
        <v>25</v>
      </c>
      <c r="AG90" s="30" t="e">
        <f>IF(#REF!="základní",J90,0)</f>
        <v>#REF!</v>
      </c>
      <c r="AH90" s="30" t="e">
        <f>IF(#REF!="snížená",J90,0)</f>
        <v>#REF!</v>
      </c>
      <c r="AI90" s="30" t="e">
        <f>IF(#REF!="zákl. přenesená",J90,0)</f>
        <v>#REF!</v>
      </c>
      <c r="AJ90" s="30" t="e">
        <f>IF(#REF!="sníž. přenesená",J90,0)</f>
        <v>#REF!</v>
      </c>
      <c r="AK90" s="30" t="e">
        <f>IF(#REF!="nulová",J90,0)</f>
        <v>#REF!</v>
      </c>
      <c r="AL90" s="5" t="s">
        <v>12</v>
      </c>
      <c r="AM90" s="30">
        <f t="shared" si="17"/>
        <v>0</v>
      </c>
      <c r="AN90" s="5" t="s">
        <v>31</v>
      </c>
      <c r="AO90" s="29" t="s">
        <v>166</v>
      </c>
    </row>
    <row r="91" spans="1:41" s="2" customFormat="1" ht="33" customHeight="1" x14ac:dyDescent="0.2">
      <c r="A91" s="10"/>
      <c r="B91" s="50"/>
      <c r="C91" s="61">
        <v>57</v>
      </c>
      <c r="D91" s="61" t="s">
        <v>26</v>
      </c>
      <c r="E91" s="62" t="s">
        <v>167</v>
      </c>
      <c r="F91" s="63" t="s">
        <v>168</v>
      </c>
      <c r="G91" s="64" t="s">
        <v>34</v>
      </c>
      <c r="H91" s="65">
        <v>144</v>
      </c>
      <c r="I91" s="28"/>
      <c r="J91" s="66">
        <f t="shared" si="16"/>
        <v>0</v>
      </c>
      <c r="K91" s="36"/>
      <c r="L91" s="11"/>
      <c r="T91" s="29" t="s">
        <v>31</v>
      </c>
      <c r="V91" s="29" t="s">
        <v>26</v>
      </c>
      <c r="W91" s="29" t="s">
        <v>13</v>
      </c>
      <c r="AA91" s="5" t="s">
        <v>25</v>
      </c>
      <c r="AG91" s="30" t="e">
        <f>IF(#REF!="základní",J91,0)</f>
        <v>#REF!</v>
      </c>
      <c r="AH91" s="30" t="e">
        <f>IF(#REF!="snížená",J91,0)</f>
        <v>#REF!</v>
      </c>
      <c r="AI91" s="30" t="e">
        <f>IF(#REF!="zákl. přenesená",J91,0)</f>
        <v>#REF!</v>
      </c>
      <c r="AJ91" s="30" t="e">
        <f>IF(#REF!="sníž. přenesená",J91,0)</f>
        <v>#REF!</v>
      </c>
      <c r="AK91" s="30" t="e">
        <f>IF(#REF!="nulová",J91,0)</f>
        <v>#REF!</v>
      </c>
      <c r="AL91" s="5" t="s">
        <v>12</v>
      </c>
      <c r="AM91" s="30">
        <f t="shared" si="17"/>
        <v>0</v>
      </c>
      <c r="AN91" s="5" t="s">
        <v>31</v>
      </c>
      <c r="AO91" s="29" t="s">
        <v>169</v>
      </c>
    </row>
    <row r="92" spans="1:41" s="2" customFormat="1" ht="6.95" customHeight="1" x14ac:dyDescent="0.2">
      <c r="A92" s="10"/>
      <c r="B92" s="13"/>
      <c r="C92" s="14"/>
      <c r="D92" s="14"/>
      <c r="E92" s="14"/>
      <c r="F92" s="14"/>
      <c r="G92" s="14"/>
      <c r="H92" s="14"/>
      <c r="I92" s="14"/>
      <c r="J92" s="14"/>
      <c r="K92" s="39"/>
      <c r="L92" s="11"/>
    </row>
  </sheetData>
  <sheetProtection algorithmName="SHA-512" hashValue="+fKhN9baZY5ENLNL/hP7nY+RLCx6WuwXMvXSlGGy4jfXWpMkAScm2cR7jqy+uIFvwZIC9GooROrsKhK+Vla3iQ==" saltValue="pGWffBe82laIvTdAndUZ7w==" spinCount="100000" sheet="1" objects="1" scenarios="1"/>
  <autoFilter ref="C14:J91"/>
  <mergeCells count="2">
    <mergeCell ref="E5:H5"/>
    <mergeCell ref="E7:H7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SO-01.1 - Architektonicko...</vt:lpstr>
      <vt:lpstr>'SO-01.1 - Architektonicko...'!Názvy_tisku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DESKTOP-B3SSUFO\HP</dc:creator>
  <cp:lastModifiedBy>Kratochvíl Petr</cp:lastModifiedBy>
  <cp:lastPrinted>2020-10-30T13:11:40Z</cp:lastPrinted>
  <dcterms:created xsi:type="dcterms:W3CDTF">2020-06-29T12:38:38Z</dcterms:created>
  <dcterms:modified xsi:type="dcterms:W3CDTF">2025-04-16T10:42:56Z</dcterms:modified>
</cp:coreProperties>
</file>