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ek.Sara\Desktop\zakázky nové\CV\Oprava podlahové krytiny - budova D - RHB následné péče nemocnice Chomutov, o.z\ZD\E-spis ZD\"/>
    </mc:Choice>
  </mc:AlternateContent>
  <xr:revisionPtr revIDLastSave="0" documentId="13_ncr:8001_{1A11A21A-3AEE-48A1-A849-8CECFBB92789}" xr6:coauthVersionLast="47" xr6:coauthVersionMax="47" xr10:uidLastSave="{00000000-0000-0000-0000-000000000000}"/>
  <workbookProtection workbookAlgorithmName="SHA-512" workbookHashValue="obQSv8BnNatm0ETNMzuo5Fnq+SjoaaQWw1dpPCCQIP2ye3FJbSk6tdpeu2plds1ZgGbRoCosNjUE7dptMdp+1A==" workbookSaltValue="ADe3vm/vLEUz8deY/UDF5w==" workbookSpinCount="100000" lockStructure="1"/>
  <bookViews>
    <workbookView xWindow="-120" yWindow="-120" windowWidth="29040" windowHeight="15720" xr2:uid="{00000000-000D-0000-FFFF-FFFF00000000}"/>
  </bookViews>
  <sheets>
    <sheet name="Sportovní PVC" sheetId="5" r:id="rId1"/>
    <sheet name="PVC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5" l="1"/>
  <c r="F34" i="6"/>
  <c r="F35" i="6"/>
  <c r="C33" i="6"/>
  <c r="F33" i="6"/>
  <c r="C32" i="6"/>
  <c r="F32" i="6"/>
  <c r="F31" i="6"/>
  <c r="F27" i="6"/>
  <c r="F22" i="6"/>
  <c r="F21" i="6"/>
  <c r="F20" i="6"/>
  <c r="F19" i="6"/>
  <c r="F18" i="6"/>
  <c r="F17" i="6"/>
  <c r="C16" i="6"/>
  <c r="C23" i="6" s="1"/>
  <c r="F15" i="6"/>
  <c r="F14" i="6"/>
  <c r="F19" i="5"/>
  <c r="F14" i="5"/>
  <c r="C16" i="5"/>
  <c r="F16" i="5" s="1"/>
  <c r="F15" i="5"/>
  <c r="F17" i="5"/>
  <c r="C32" i="5"/>
  <c r="F32" i="5"/>
  <c r="F18" i="5"/>
  <c r="F20" i="5"/>
  <c r="F22" i="5"/>
  <c r="F27" i="5"/>
  <c r="C33" i="5"/>
  <c r="F33" i="5"/>
  <c r="F35" i="5"/>
  <c r="F31" i="5"/>
  <c r="F21" i="5"/>
  <c r="C23" i="5" l="1"/>
  <c r="C29" i="5" s="1"/>
  <c r="F29" i="5"/>
  <c r="C30" i="5"/>
  <c r="F30" i="5" s="1"/>
  <c r="C24" i="5"/>
  <c r="F23" i="5"/>
  <c r="F23" i="6"/>
  <c r="C24" i="6"/>
  <c r="C25" i="6" s="1"/>
  <c r="C26" i="6" s="1"/>
  <c r="C29" i="6"/>
  <c r="C30" i="6" s="1"/>
  <c r="F30" i="6" s="1"/>
  <c r="F16" i="6"/>
  <c r="F29" i="6"/>
  <c r="F25" i="6" l="1"/>
  <c r="F24" i="6"/>
  <c r="D38" i="6" s="1"/>
  <c r="C25" i="5"/>
  <c r="F24" i="5"/>
  <c r="F26" i="6"/>
  <c r="C28" i="6"/>
  <c r="F28" i="6" s="1"/>
  <c r="F25" i="5" l="1"/>
  <c r="C26" i="5"/>
  <c r="D39" i="6"/>
  <c r="D40" i="6" s="1"/>
  <c r="F36" i="6"/>
  <c r="F26" i="5" l="1"/>
  <c r="C28" i="5"/>
  <c r="F28" i="5" s="1"/>
  <c r="F36" i="5" s="1"/>
  <c r="D39" i="5" s="1"/>
  <c r="D41" i="5" s="1"/>
  <c r="D40" i="5" s="1"/>
  <c r="F37" i="5" l="1"/>
</calcChain>
</file>

<file path=xl/sharedStrings.xml><?xml version="1.0" encoding="utf-8"?>
<sst xmlns="http://schemas.openxmlformats.org/spreadsheetml/2006/main" count="171" uniqueCount="71">
  <si>
    <t>Akce:</t>
  </si>
  <si>
    <t>Stavba:</t>
  </si>
  <si>
    <t>Krajská zdravotní, a.s.</t>
  </si>
  <si>
    <t xml:space="preserve">Uchazeč: </t>
  </si>
  <si>
    <t>Položka</t>
  </si>
  <si>
    <t>NÁZEV</t>
  </si>
  <si>
    <t>počet</t>
  </si>
  <si>
    <t>MJ</t>
  </si>
  <si>
    <t>001</t>
  </si>
  <si>
    <t>Materiál</t>
  </si>
  <si>
    <t>002</t>
  </si>
  <si>
    <t>m2</t>
  </si>
  <si>
    <t>003</t>
  </si>
  <si>
    <t>004</t>
  </si>
  <si>
    <t>005</t>
  </si>
  <si>
    <t>006</t>
  </si>
  <si>
    <t>Celkem za montážní práce</t>
  </si>
  <si>
    <t>Cena v Kč celkem bez DPH:</t>
  </si>
  <si>
    <t>DPH 21 %</t>
  </si>
  <si>
    <t>Cena celkem včetně 21 % DPH</t>
  </si>
  <si>
    <t>ks</t>
  </si>
  <si>
    <t>kg</t>
  </si>
  <si>
    <t>mb</t>
  </si>
  <si>
    <t>kpl</t>
  </si>
  <si>
    <t xml:space="preserve">svaření PVC  </t>
  </si>
  <si>
    <t xml:space="preserve">montáž soklové lišty  </t>
  </si>
  <si>
    <t>přepravní náklady, přesun hmot na stavbu, stavbě,</t>
  </si>
  <si>
    <t xml:space="preserve">lokální vysprávky </t>
  </si>
  <si>
    <t xml:space="preserve">samonivelační stěrka planitex basic  4 mm </t>
  </si>
  <si>
    <t>vysátí podkladu před penetrací</t>
  </si>
  <si>
    <t xml:space="preserve">stěrkování podkladu </t>
  </si>
  <si>
    <t xml:space="preserve">vysátí podkladu před pokládkou 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</si>
  <si>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</si>
  <si>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</si>
  <si>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</si>
  <si>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</si>
  <si>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</si>
  <si>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</si>
  <si>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</si>
  <si>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</si>
  <si>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</si>
  <si>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</si>
  <si>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</si>
  <si>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 xml:space="preserve">přebroušení podkladu </t>
  </si>
  <si>
    <t>019</t>
  </si>
  <si>
    <t>020</t>
  </si>
  <si>
    <t xml:space="preserve">odvoz a likvidace  odpadu vzniklého na zakázce </t>
  </si>
  <si>
    <t>přebroušení  stěrky</t>
  </si>
  <si>
    <t>021</t>
  </si>
  <si>
    <t>007</t>
  </si>
  <si>
    <t xml:space="preserve">VÝKAZ VÝMĚR   </t>
  </si>
  <si>
    <t xml:space="preserve">vysprávková hmota  </t>
  </si>
  <si>
    <t>ostatní materiál (perlinka, vlákna na stěrky, atd)</t>
  </si>
  <si>
    <t xml:space="preserve">Nemocnice Chomutov, o. z. </t>
  </si>
  <si>
    <t>Dne:</t>
  </si>
  <si>
    <t>podpis/razítko:</t>
  </si>
  <si>
    <t>022</t>
  </si>
  <si>
    <t>Oprava podlahové krytiny - budova  D RHB NP - sportovní PVC</t>
  </si>
  <si>
    <t>penetrace 2 vrstvy</t>
  </si>
  <si>
    <t>podlahová  krytina PVC   sportovní 5,0</t>
  </si>
  <si>
    <t>soklová lišta vysoká plast 6 cm</t>
  </si>
  <si>
    <t>přechodová lišta 40 cm sam. stříbrná d=0,8 cm</t>
  </si>
  <si>
    <t>stržení stávající podlahové krytiny  - 2 vrstvy</t>
  </si>
  <si>
    <t>penetrování podkladu ve dvou vrstvách</t>
  </si>
  <si>
    <t>montáž PVC  pásů  sportovní podlahy</t>
  </si>
  <si>
    <t>montáž přechodové lišty  d= 0,8 cm</t>
  </si>
  <si>
    <t>ostatní práce (přetmelení)</t>
  </si>
  <si>
    <t>Oprava podlahové krytiny - budova  D RHB NP - PVC</t>
  </si>
  <si>
    <t>podlahová  krytina PVC   homogenní</t>
  </si>
  <si>
    <t>cena MJ</t>
  </si>
  <si>
    <t>cena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</si>
</sst>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#,##0.00\ &quot;Kč&quot;"/>
    <numFmt numFmtId="166" formatCode="#,##0.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0" fontId="8" fillId="0" borderId="0"/>
  </cellStyleXfs>
  <cellXfs count="128">
    <xf numFmtId="0" fontId="0" fillId="0" borderId="0" xfId="0"/>
    <xf numFmtId="4" fontId="4" fillId="0" borderId="1" xfId="1" applyNumberFormat="1" applyFont="1" applyBorder="1" applyAlignment="1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0" borderId="0" xfId="0" applyFont="1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Alignment="1" applyProtection="1">
      <protection locked="0"/>
    </xf>
    <xf numFmtId="0" fontId="7" fillId="2" borderId="0" xfId="0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right"/>
      <protection locked="0"/>
    </xf>
    <xf numFmtId="3" fontId="1" fillId="0" borderId="0" xfId="0" applyNumberFormat="1" applyFont="1" applyBorder="1" applyProtection="1">
      <protection locked="0"/>
    </xf>
    <xf numFmtId="3" fontId="1" fillId="0" borderId="0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0" xfId="0" applyFont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165" fontId="1" fillId="0" borderId="1" xfId="0" applyNumberFormat="1" applyFont="1" applyBorder="1" applyProtection="1"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" fillId="0" borderId="0" xfId="0" applyFont="1" applyBorder="1" applyProtection="1">
      <protection locked="0"/>
    </xf>
    <xf numFmtId="4" fontId="1" fillId="0" borderId="0" xfId="0" applyNumberFormat="1" applyFont="1" applyBorder="1" applyProtection="1">
      <protection locked="0"/>
    </xf>
    <xf numFmtId="165" fontId="11" fillId="0" borderId="0" xfId="0" applyNumberFormat="1" applyFont="1" applyBorder="1" applyProtection="1">
      <protection locked="0"/>
    </xf>
    <xf numFmtId="49" fontId="1" fillId="0" borderId="0" xfId="0" applyNumberFormat="1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Alignment="1" applyProtection="1">
      <alignment horizontal="right" wrapText="1"/>
      <protection locked="0"/>
    </xf>
    <xf numFmtId="166" fontId="1" fillId="0" borderId="0" xfId="0" applyNumberFormat="1" applyFont="1" applyBorder="1" applyAlignment="1" applyProtection="1">
      <alignment horizontal="right"/>
      <protection locked="0"/>
    </xf>
    <xf numFmtId="0" fontId="1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3" fontId="1" fillId="2" borderId="3" xfId="0" applyNumberFormat="1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3" fontId="1" fillId="0" borderId="3" xfId="0" applyNumberFormat="1" applyFont="1" applyBorder="1" applyProtection="1">
      <protection locked="0"/>
    </xf>
    <xf numFmtId="0" fontId="2" fillId="0" borderId="3" xfId="0" applyFont="1" applyBorder="1" applyProtection="1">
      <protection locked="0"/>
    </xf>
    <xf numFmtId="165" fontId="2" fillId="0" borderId="0" xfId="0" applyNumberFormat="1" applyFont="1" applyBorder="1" applyAlignment="1" applyProtection="1">
      <alignment horizontal="right"/>
      <protection locked="0"/>
    </xf>
    <xf numFmtId="14" fontId="1" fillId="0" borderId="0" xfId="0" applyNumberFormat="1" applyFont="1" applyBorder="1" applyAlignment="1" applyProtection="1">
      <alignment horizontal="left"/>
      <protection locked="0"/>
    </xf>
    <xf numFmtId="14" fontId="0" fillId="0" borderId="0" xfId="0" applyNumberFormat="1" applyProtection="1">
      <protection locked="0"/>
    </xf>
    <xf numFmtId="0" fontId="4" fillId="0" borderId="1" xfId="0" applyFont="1" applyBorder="1" applyProtection="1"/>
    <xf numFmtId="0" fontId="4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0" fontId="1" fillId="0" borderId="1" xfId="0" applyFont="1" applyBorder="1" applyProtection="1"/>
    <xf numFmtId="0" fontId="1" fillId="0" borderId="1" xfId="0" applyFont="1" applyBorder="1" applyAlignment="1" applyProtection="1">
      <alignment horizontal="center"/>
    </xf>
    <xf numFmtId="0" fontId="3" fillId="0" borderId="1" xfId="0" applyFont="1" applyBorder="1" applyProtection="1"/>
    <xf numFmtId="0" fontId="3" fillId="0" borderId="0" xfId="0" applyFont="1" applyProtection="1"/>
    <xf numFmtId="0" fontId="5" fillId="0" borderId="2" xfId="0" applyFont="1" applyBorder="1" applyProtection="1"/>
    <xf numFmtId="0" fontId="1" fillId="0" borderId="3" xfId="0" applyFont="1" applyBorder="1" applyProtection="1"/>
    <xf numFmtId="0" fontId="1" fillId="0" borderId="3" xfId="0" applyFont="1" applyBorder="1" applyAlignment="1" applyProtection="1">
      <alignment horizontal="center"/>
    </xf>
    <xf numFmtId="165" fontId="2" fillId="2" borderId="1" xfId="0" applyNumberFormat="1" applyFont="1" applyFill="1" applyBorder="1" applyAlignment="1" applyProtection="1">
      <alignment horizontal="right"/>
      <protection locked="0"/>
    </xf>
    <xf numFmtId="165" fontId="1" fillId="0" borderId="1" xfId="0" applyNumberFormat="1" applyFont="1" applyBorder="1" applyAlignment="1" applyProtection="1">
      <alignment horizontal="right"/>
      <protection locked="0"/>
    </xf>
    <xf numFmtId="165" fontId="2" fillId="0" borderId="1" xfId="0" applyNumberFormat="1" applyFont="1" applyBorder="1" applyAlignment="1" applyProtection="1">
      <alignment horizontal="right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49" fontId="1" fillId="0" borderId="1" xfId="0" applyNumberFormat="1" applyFont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0" fillId="0" borderId="0" xfId="0" applyProtection="1"/>
    <xf numFmtId="0" fontId="1" fillId="0" borderId="0" xfId="0" applyFont="1" applyProtection="1"/>
    <xf numFmtId="0" fontId="2" fillId="0" borderId="0" xfId="0" applyFont="1" applyAlignment="1" applyProtection="1">
      <alignment horizontal="center"/>
    </xf>
    <xf numFmtId="0" fontId="2" fillId="2" borderId="0" xfId="0" applyFont="1" applyFill="1" applyProtection="1"/>
    <xf numFmtId="0" fontId="2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/>
    <xf numFmtId="0" fontId="7" fillId="2" borderId="0" xfId="0" applyFont="1" applyFill="1" applyAlignment="1" applyProtection="1"/>
    <xf numFmtId="0" fontId="2" fillId="0" borderId="0" xfId="0" applyFont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6" fillId="0" borderId="0" xfId="0" applyFont="1" applyAlignment="1" applyProtection="1">
      <alignment wrapText="1"/>
    </xf>
    <xf numFmtId="0" fontId="1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3" fontId="1" fillId="0" borderId="0" xfId="0" applyNumberFormat="1" applyFont="1" applyBorder="1" applyProtection="1"/>
    <xf numFmtId="3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0" fillId="0" borderId="0" xfId="0" applyFont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3" fontId="2" fillId="0" borderId="1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right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</xf>
    <xf numFmtId="0" fontId="1" fillId="2" borderId="4" xfId="0" applyFont="1" applyFill="1" applyBorder="1" applyAlignment="1" applyProtection="1">
      <alignment horizontal="left"/>
    </xf>
    <xf numFmtId="165" fontId="1" fillId="0" borderId="1" xfId="0" applyNumberFormat="1" applyFont="1" applyBorder="1" applyProtection="1"/>
    <xf numFmtId="0" fontId="4" fillId="2" borderId="2" xfId="0" applyFont="1" applyFill="1" applyBorder="1" applyAlignment="1" applyProtection="1">
      <alignment horizontal="left"/>
    </xf>
    <xf numFmtId="0" fontId="4" fillId="2" borderId="3" xfId="0" applyFont="1" applyFill="1" applyBorder="1" applyAlignment="1" applyProtection="1">
      <alignment horizontal="left"/>
    </xf>
    <xf numFmtId="0" fontId="4" fillId="2" borderId="4" xfId="0" applyFont="1" applyFill="1" applyBorder="1" applyAlignment="1" applyProtection="1">
      <alignment horizontal="left"/>
    </xf>
    <xf numFmtId="165" fontId="1" fillId="2" borderId="1" xfId="0" applyNumberFormat="1" applyFont="1" applyFill="1" applyBorder="1" applyProtection="1"/>
    <xf numFmtId="49" fontId="1" fillId="0" borderId="0" xfId="0" applyNumberFormat="1" applyFont="1" applyBorder="1" applyAlignment="1" applyProtection="1">
      <alignment horizontal="center"/>
    </xf>
    <xf numFmtId="0" fontId="4" fillId="0" borderId="0" xfId="0" applyFont="1" applyBorder="1" applyProtection="1"/>
    <xf numFmtId="0" fontId="1" fillId="0" borderId="0" xfId="0" applyFont="1" applyBorder="1" applyProtection="1"/>
    <xf numFmtId="4" fontId="1" fillId="0" borderId="0" xfId="0" applyNumberFormat="1" applyFont="1" applyBorder="1" applyProtection="1"/>
    <xf numFmtId="165" fontId="11" fillId="0" borderId="0" xfId="0" applyNumberFormat="1" applyFont="1" applyBorder="1" applyProtection="1"/>
    <xf numFmtId="49" fontId="1" fillId="0" borderId="0" xfId="0" applyNumberFormat="1" applyFont="1" applyBorder="1" applyAlignment="1" applyProtection="1"/>
    <xf numFmtId="0" fontId="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right"/>
    </xf>
    <xf numFmtId="166" fontId="1" fillId="0" borderId="0" xfId="0" applyNumberFormat="1" applyFont="1" applyFill="1" applyBorder="1" applyAlignment="1" applyProtection="1">
      <alignment horizontal="right" wrapText="1"/>
    </xf>
    <xf numFmtId="166" fontId="1" fillId="0" borderId="0" xfId="0" applyNumberFormat="1" applyFont="1" applyBorder="1" applyAlignment="1" applyProtection="1">
      <alignment horizontal="right"/>
    </xf>
    <xf numFmtId="0" fontId="1" fillId="2" borderId="2" xfId="0" applyFont="1" applyFill="1" applyBorder="1" applyProtection="1"/>
    <xf numFmtId="0" fontId="2" fillId="2" borderId="3" xfId="0" applyFont="1" applyFill="1" applyBorder="1" applyProtection="1"/>
    <xf numFmtId="3" fontId="1" fillId="2" borderId="3" xfId="0" applyNumberFormat="1" applyFont="1" applyFill="1" applyBorder="1" applyProtection="1"/>
    <xf numFmtId="165" fontId="2" fillId="2" borderId="1" xfId="0" applyNumberFormat="1" applyFont="1" applyFill="1" applyBorder="1" applyAlignment="1" applyProtection="1">
      <alignment horizontal="right"/>
    </xf>
    <xf numFmtId="0" fontId="1" fillId="0" borderId="2" xfId="0" applyFont="1" applyBorder="1" applyProtection="1"/>
    <xf numFmtId="3" fontId="1" fillId="0" borderId="3" xfId="0" applyNumberFormat="1" applyFont="1" applyBorder="1" applyProtection="1"/>
    <xf numFmtId="165" fontId="1" fillId="0" borderId="1" xfId="0" applyNumberFormat="1" applyFont="1" applyBorder="1" applyAlignment="1" applyProtection="1">
      <alignment horizontal="right"/>
    </xf>
    <xf numFmtId="0" fontId="2" fillId="0" borderId="3" xfId="0" applyFont="1" applyBorder="1" applyProtection="1"/>
    <xf numFmtId="165" fontId="2" fillId="0" borderId="1" xfId="0" applyNumberFormat="1" applyFont="1" applyBorder="1" applyAlignment="1" applyProtection="1">
      <alignment horizontal="right"/>
    </xf>
    <xf numFmtId="0" fontId="2" fillId="0" borderId="0" xfId="0" applyFont="1" applyBorder="1" applyProtection="1"/>
    <xf numFmtId="165" fontId="2" fillId="0" borderId="0" xfId="0" applyNumberFormat="1" applyFont="1" applyBorder="1" applyAlignment="1" applyProtection="1">
      <alignment horizontal="right"/>
    </xf>
    <xf numFmtId="14" fontId="1" fillId="0" borderId="0" xfId="0" applyNumberFormat="1" applyFont="1" applyBorder="1" applyAlignment="1" applyProtection="1">
      <alignment horizontal="left"/>
    </xf>
    <xf numFmtId="14" fontId="0" fillId="0" borderId="0" xfId="0" applyNumberFormat="1" applyProtection="1"/>
  </cellXfs>
  <cellStyles count="3">
    <cellStyle name="Čárka" xfId="1" builtinId="3"/>
    <cellStyle name="Normální" xfId="0" builtinId="0"/>
    <cellStyle name="Normální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1"/>
  <sheetViews>
    <sheetView tabSelected="1" topLeftCell="A10" workbookViewId="0">
      <selection activeCell="E15" sqref="E15"/>
    </sheetView>
  </sheetViews>
  <sheetFormatPr defaultColWidth="9.140625" defaultRowHeight="15" x14ac:dyDescent="0.25"/>
  <cols>
    <col min="1" max="1" width="9.140625" style="71" customWidth="1"/>
    <col min="2" max="2" width="38.85546875" style="71" customWidth="1"/>
    <col min="3" max="5" width="9.140625" style="71"/>
    <col min="6" max="6" width="15.85546875" style="71" customWidth="1"/>
    <col min="7" max="16384" width="9.140625" style="71"/>
  </cols>
  <sheetData>
    <row r="1" spans="1:14" x14ac:dyDescent="0.25">
      <c r="A1" s="70" t="s">
        <v>50</v>
      </c>
      <c r="B1" s="70"/>
      <c r="C1" s="70"/>
      <c r="D1" s="70"/>
      <c r="E1" s="70"/>
      <c r="F1" s="70"/>
    </row>
    <row r="2" spans="1:14" x14ac:dyDescent="0.25">
      <c r="A2" s="72"/>
      <c r="B2" s="73"/>
      <c r="C2" s="73"/>
      <c r="D2" s="73"/>
      <c r="E2" s="73"/>
      <c r="F2" s="72"/>
    </row>
    <row r="3" spans="1:14" x14ac:dyDescent="0.25">
      <c r="A3" s="74" t="s">
        <v>0</v>
      </c>
      <c r="B3" s="75" t="s">
        <v>57</v>
      </c>
      <c r="C3" s="76"/>
      <c r="D3" s="76"/>
      <c r="E3" s="76"/>
      <c r="F3" s="77"/>
    </row>
    <row r="4" spans="1:14" x14ac:dyDescent="0.25">
      <c r="A4" s="72"/>
      <c r="B4" s="78"/>
      <c r="C4" s="73"/>
      <c r="D4" s="73"/>
      <c r="E4" s="73"/>
      <c r="F4" s="72"/>
    </row>
    <row r="5" spans="1:14" x14ac:dyDescent="0.25">
      <c r="A5" s="79" t="s">
        <v>1</v>
      </c>
      <c r="B5" s="80" t="s">
        <v>2</v>
      </c>
      <c r="C5" s="81"/>
      <c r="D5" s="81"/>
      <c r="E5" s="81"/>
      <c r="F5" s="81"/>
    </row>
    <row r="6" spans="1:14" x14ac:dyDescent="0.25">
      <c r="A6" s="79"/>
      <c r="B6" s="82" t="s">
        <v>53</v>
      </c>
      <c r="C6" s="82"/>
      <c r="D6" s="82"/>
      <c r="E6" s="82"/>
      <c r="F6" s="83"/>
    </row>
    <row r="7" spans="1:14" x14ac:dyDescent="0.25">
      <c r="A7" s="79"/>
      <c r="B7" s="84"/>
      <c r="C7" s="84"/>
      <c r="D7" s="84"/>
      <c r="E7" s="83"/>
      <c r="F7" s="83"/>
    </row>
    <row r="8" spans="1:14" x14ac:dyDescent="0.25">
      <c r="A8" s="79" t="s">
        <v>3</v>
      </c>
      <c r="B8" s="79"/>
      <c r="C8" s="85"/>
      <c r="D8" s="86"/>
      <c r="E8" s="87"/>
      <c r="F8" s="88"/>
    </row>
    <row r="9" spans="1:14" x14ac:dyDescent="0.25">
      <c r="A9" s="79"/>
      <c r="B9" s="89"/>
      <c r="C9" s="85"/>
      <c r="D9" s="86"/>
      <c r="E9" s="87"/>
      <c r="F9" s="88"/>
    </row>
    <row r="10" spans="1:14" x14ac:dyDescent="0.25">
      <c r="A10" s="79"/>
      <c r="B10" s="79"/>
      <c r="C10" s="85"/>
      <c r="D10" s="86"/>
      <c r="E10" s="87"/>
      <c r="F10" s="88"/>
    </row>
    <row r="11" spans="1:14" x14ac:dyDescent="0.25">
      <c r="A11" s="79"/>
      <c r="B11" s="79"/>
      <c r="C11" s="85"/>
      <c r="D11" s="86"/>
      <c r="E11" s="87"/>
      <c r="F11" s="88"/>
      <c r="J11" s="90"/>
      <c r="K11" s="90"/>
      <c r="L11" s="90"/>
      <c r="M11" s="90"/>
      <c r="N11" s="90"/>
    </row>
    <row r="12" spans="1:14" x14ac:dyDescent="0.25">
      <c r="A12" s="91" t="s">
        <v>4</v>
      </c>
      <c r="B12" s="92" t="s">
        <v>5</v>
      </c>
      <c r="C12" s="92" t="s">
        <v>6</v>
      </c>
      <c r="D12" s="92" t="s">
        <v>7</v>
      </c>
      <c r="E12" s="93" t="s">
        <v>69</v>
      </c>
      <c r="F12" s="93" t="s">
        <v>70</v>
      </c>
      <c r="K12" s="94"/>
      <c r="L12" s="94"/>
    </row>
    <row r="13" spans="1:14" x14ac:dyDescent="0.25">
      <c r="A13" s="95"/>
      <c r="B13" s="96" t="s">
        <v>9</v>
      </c>
      <c r="C13" s="97"/>
      <c r="D13" s="97"/>
      <c r="E13" s="97"/>
      <c r="F13" s="98"/>
      <c r="K13" s="94"/>
      <c r="L13" s="94"/>
    </row>
    <row r="14" spans="1:14" x14ac:dyDescent="0.25">
      <c r="A14" s="69" t="s">
        <v>8</v>
      </c>
      <c r="B14" s="53" t="s">
        <v>51</v>
      </c>
      <c r="C14" s="51">
        <v>50</v>
      </c>
      <c r="D14" s="52" t="s">
        <v>21</v>
      </c>
      <c r="E14" s="1"/>
      <c r="F14" s="99">
        <f t="shared" ref="F14:F19" si="0">SUM(E14*C14)</f>
        <v>0</v>
      </c>
      <c r="K14" s="94"/>
      <c r="L14" s="94"/>
    </row>
    <row r="15" spans="1:14" x14ac:dyDescent="0.25">
      <c r="A15" s="69" t="s">
        <v>10</v>
      </c>
      <c r="B15" s="53" t="s">
        <v>58</v>
      </c>
      <c r="C15" s="51">
        <v>98</v>
      </c>
      <c r="D15" s="52" t="s">
        <v>11</v>
      </c>
      <c r="E15" s="1"/>
      <c r="F15" s="99">
        <f t="shared" si="0"/>
        <v>0</v>
      </c>
      <c r="K15" s="94"/>
      <c r="L15" s="94"/>
    </row>
    <row r="16" spans="1:14" ht="15" customHeight="1" x14ac:dyDescent="0.25">
      <c r="A16" s="69" t="s">
        <v>12</v>
      </c>
      <c r="B16" s="53" t="s">
        <v>28</v>
      </c>
      <c r="C16" s="51">
        <f>C15</f>
        <v>98</v>
      </c>
      <c r="D16" s="52" t="s">
        <v>11</v>
      </c>
      <c r="E16" s="1"/>
      <c r="F16" s="99">
        <f t="shared" si="0"/>
        <v>0</v>
      </c>
      <c r="K16" s="94"/>
      <c r="L16" s="94"/>
    </row>
    <row r="17" spans="1:12" ht="15" customHeight="1" x14ac:dyDescent="0.25">
      <c r="A17" s="69" t="s">
        <v>13</v>
      </c>
      <c r="B17" s="53" t="s">
        <v>59</v>
      </c>
      <c r="C17" s="51">
        <v>115.2</v>
      </c>
      <c r="D17" s="52" t="s">
        <v>11</v>
      </c>
      <c r="E17" s="1"/>
      <c r="F17" s="99">
        <f t="shared" si="0"/>
        <v>0</v>
      </c>
      <c r="K17" s="94"/>
      <c r="L17" s="94"/>
    </row>
    <row r="18" spans="1:12" x14ac:dyDescent="0.25">
      <c r="A18" s="69" t="s">
        <v>14</v>
      </c>
      <c r="B18" s="53" t="s">
        <v>60</v>
      </c>
      <c r="C18" s="51">
        <v>84.4</v>
      </c>
      <c r="D18" s="52" t="s">
        <v>22</v>
      </c>
      <c r="E18" s="1"/>
      <c r="F18" s="99">
        <f t="shared" si="0"/>
        <v>0</v>
      </c>
      <c r="K18" s="94"/>
      <c r="L18" s="94"/>
    </row>
    <row r="19" spans="1:12" x14ac:dyDescent="0.25">
      <c r="A19" s="69" t="s">
        <v>15</v>
      </c>
      <c r="B19" s="53" t="s">
        <v>61</v>
      </c>
      <c r="C19" s="51">
        <v>4</v>
      </c>
      <c r="D19" s="52" t="s">
        <v>20</v>
      </c>
      <c r="E19" s="1"/>
      <c r="F19" s="99">
        <f t="shared" si="0"/>
        <v>0</v>
      </c>
      <c r="K19" s="94"/>
      <c r="L19" s="94"/>
    </row>
    <row r="20" spans="1:12" x14ac:dyDescent="0.25">
      <c r="A20" s="69" t="s">
        <v>49</v>
      </c>
      <c r="B20" s="53" t="s">
        <v>52</v>
      </c>
      <c r="C20" s="51">
        <v>1</v>
      </c>
      <c r="D20" s="52" t="s">
        <v>23</v>
      </c>
      <c r="E20" s="1"/>
      <c r="F20" s="99">
        <f>SUM(E20*C20)</f>
        <v>0</v>
      </c>
      <c r="K20" s="94"/>
      <c r="L20" s="94"/>
    </row>
    <row r="21" spans="1:12" x14ac:dyDescent="0.25">
      <c r="A21" s="69" t="s">
        <v>32</v>
      </c>
      <c r="B21" s="53" t="s">
        <v>62</v>
      </c>
      <c r="C21" s="54">
        <v>98</v>
      </c>
      <c r="D21" s="55" t="s">
        <v>11</v>
      </c>
      <c r="E21" s="2"/>
      <c r="F21" s="99">
        <f>SUM(E21*C21)</f>
        <v>0</v>
      </c>
      <c r="K21" s="94"/>
      <c r="L21" s="94"/>
    </row>
    <row r="22" spans="1:12" x14ac:dyDescent="0.25">
      <c r="A22" s="69" t="s">
        <v>33</v>
      </c>
      <c r="B22" s="53" t="s">
        <v>46</v>
      </c>
      <c r="C22" s="54">
        <v>1</v>
      </c>
      <c r="D22" s="55" t="s">
        <v>23</v>
      </c>
      <c r="E22" s="2"/>
      <c r="F22" s="99">
        <f t="shared" ref="F22:F35" si="1">SUM(E22*C22)</f>
        <v>0</v>
      </c>
    </row>
    <row r="23" spans="1:12" ht="15" customHeight="1" x14ac:dyDescent="0.25">
      <c r="A23" s="69" t="s">
        <v>34</v>
      </c>
      <c r="B23" s="53" t="s">
        <v>43</v>
      </c>
      <c r="C23" s="54">
        <f>C16</f>
        <v>98</v>
      </c>
      <c r="D23" s="55" t="s">
        <v>11</v>
      </c>
      <c r="E23" s="2"/>
      <c r="F23" s="99">
        <f t="shared" si="1"/>
        <v>0</v>
      </c>
    </row>
    <row r="24" spans="1:12" x14ac:dyDescent="0.25">
      <c r="A24" s="69" t="s">
        <v>35</v>
      </c>
      <c r="B24" s="56" t="s">
        <v>29</v>
      </c>
      <c r="C24" s="54">
        <f>C23</f>
        <v>98</v>
      </c>
      <c r="D24" s="55" t="s">
        <v>11</v>
      </c>
      <c r="E24" s="2"/>
      <c r="F24" s="99">
        <f t="shared" si="1"/>
        <v>0</v>
      </c>
    </row>
    <row r="25" spans="1:12" ht="15" customHeight="1" x14ac:dyDescent="0.25">
      <c r="A25" s="69" t="s">
        <v>36</v>
      </c>
      <c r="B25" s="53" t="s">
        <v>63</v>
      </c>
      <c r="C25" s="54">
        <f>C24</f>
        <v>98</v>
      </c>
      <c r="D25" s="55" t="s">
        <v>11</v>
      </c>
      <c r="E25" s="2"/>
      <c r="F25" s="99">
        <f t="shared" si="1"/>
        <v>0</v>
      </c>
    </row>
    <row r="26" spans="1:12" ht="15" customHeight="1" x14ac:dyDescent="0.25">
      <c r="A26" s="69" t="s">
        <v>37</v>
      </c>
      <c r="B26" s="57" t="s">
        <v>30</v>
      </c>
      <c r="C26" s="54">
        <f>C25</f>
        <v>98</v>
      </c>
      <c r="D26" s="55" t="s">
        <v>11</v>
      </c>
      <c r="E26" s="2"/>
      <c r="F26" s="99">
        <f t="shared" si="1"/>
        <v>0</v>
      </c>
    </row>
    <row r="27" spans="1:12" x14ac:dyDescent="0.25">
      <c r="A27" s="69" t="s">
        <v>38</v>
      </c>
      <c r="B27" s="53" t="s">
        <v>27</v>
      </c>
      <c r="C27" s="54">
        <v>1</v>
      </c>
      <c r="D27" s="55" t="s">
        <v>23</v>
      </c>
      <c r="E27" s="2"/>
      <c r="F27" s="99">
        <f t="shared" si="1"/>
        <v>0</v>
      </c>
    </row>
    <row r="28" spans="1:12" x14ac:dyDescent="0.25">
      <c r="A28" s="69" t="s">
        <v>39</v>
      </c>
      <c r="B28" s="53" t="s">
        <v>47</v>
      </c>
      <c r="C28" s="54">
        <f>C26</f>
        <v>98</v>
      </c>
      <c r="D28" s="55" t="s">
        <v>11</v>
      </c>
      <c r="E28" s="2"/>
      <c r="F28" s="99">
        <f t="shared" si="1"/>
        <v>0</v>
      </c>
    </row>
    <row r="29" spans="1:12" ht="15" customHeight="1" x14ac:dyDescent="0.25">
      <c r="A29" s="69" t="s">
        <v>40</v>
      </c>
      <c r="B29" s="56" t="s">
        <v>31</v>
      </c>
      <c r="C29" s="54">
        <f>C23</f>
        <v>98</v>
      </c>
      <c r="D29" s="55" t="s">
        <v>11</v>
      </c>
      <c r="E29" s="2"/>
      <c r="F29" s="99">
        <f t="shared" si="1"/>
        <v>0</v>
      </c>
    </row>
    <row r="30" spans="1:12" x14ac:dyDescent="0.25">
      <c r="A30" s="69" t="s">
        <v>41</v>
      </c>
      <c r="B30" s="57" t="s">
        <v>64</v>
      </c>
      <c r="C30" s="54">
        <f>C29</f>
        <v>98</v>
      </c>
      <c r="D30" s="55" t="s">
        <v>11</v>
      </c>
      <c r="E30" s="2"/>
      <c r="F30" s="99">
        <f t="shared" si="1"/>
        <v>0</v>
      </c>
    </row>
    <row r="31" spans="1:12" x14ac:dyDescent="0.25">
      <c r="A31" s="69" t="s">
        <v>42</v>
      </c>
      <c r="B31" s="53" t="s">
        <v>24</v>
      </c>
      <c r="C31" s="54">
        <v>50.3</v>
      </c>
      <c r="D31" s="55" t="s">
        <v>22</v>
      </c>
      <c r="E31" s="2"/>
      <c r="F31" s="99">
        <f t="shared" si="1"/>
        <v>0</v>
      </c>
    </row>
    <row r="32" spans="1:12" x14ac:dyDescent="0.25">
      <c r="A32" s="69" t="s">
        <v>44</v>
      </c>
      <c r="B32" s="57" t="s">
        <v>25</v>
      </c>
      <c r="C32" s="54">
        <f>C18</f>
        <v>84.4</v>
      </c>
      <c r="D32" s="55" t="s">
        <v>22</v>
      </c>
      <c r="E32" s="2"/>
      <c r="F32" s="99">
        <f t="shared" si="1"/>
        <v>0</v>
      </c>
    </row>
    <row r="33" spans="1:6" x14ac:dyDescent="0.25">
      <c r="A33" s="69" t="s">
        <v>45</v>
      </c>
      <c r="B33" s="53" t="s">
        <v>65</v>
      </c>
      <c r="C33" s="54">
        <f>C20</f>
        <v>1</v>
      </c>
      <c r="D33" s="55" t="s">
        <v>20</v>
      </c>
      <c r="E33" s="2"/>
      <c r="F33" s="99">
        <f>SUM(E33*C33)</f>
        <v>0</v>
      </c>
    </row>
    <row r="34" spans="1:6" x14ac:dyDescent="0.25">
      <c r="A34" s="69" t="s">
        <v>48</v>
      </c>
      <c r="B34" s="58" t="s">
        <v>26</v>
      </c>
      <c r="C34" s="59">
        <v>1</v>
      </c>
      <c r="D34" s="60" t="s">
        <v>23</v>
      </c>
      <c r="E34" s="2"/>
      <c r="F34" s="99">
        <f>SUM(E34*C34)</f>
        <v>0</v>
      </c>
    </row>
    <row r="35" spans="1:6" x14ac:dyDescent="0.25">
      <c r="A35" s="69" t="s">
        <v>56</v>
      </c>
      <c r="B35" s="58" t="s">
        <v>66</v>
      </c>
      <c r="C35" s="59">
        <v>1</v>
      </c>
      <c r="D35" s="60" t="s">
        <v>23</v>
      </c>
      <c r="E35" s="2"/>
      <c r="F35" s="99">
        <f t="shared" si="1"/>
        <v>0</v>
      </c>
    </row>
    <row r="36" spans="1:6" x14ac:dyDescent="0.25">
      <c r="A36" s="95"/>
      <c r="B36" s="100" t="s">
        <v>16</v>
      </c>
      <c r="C36" s="101"/>
      <c r="D36" s="101"/>
      <c r="E36" s="102"/>
      <c r="F36" s="103">
        <f>SUM(F21:F35)</f>
        <v>0</v>
      </c>
    </row>
    <row r="37" spans="1:6" x14ac:dyDescent="0.25">
      <c r="A37" s="104"/>
      <c r="B37" s="105"/>
      <c r="C37" s="106"/>
      <c r="D37" s="85"/>
      <c r="E37" s="107"/>
      <c r="F37" s="108" t="e">
        <f>F36+#REF!</f>
        <v>#REF!</v>
      </c>
    </row>
    <row r="38" spans="1:6" x14ac:dyDescent="0.25">
      <c r="A38" s="109"/>
      <c r="B38" s="110"/>
      <c r="C38" s="111"/>
      <c r="D38" s="112"/>
      <c r="E38" s="113"/>
      <c r="F38" s="114"/>
    </row>
    <row r="39" spans="1:6" x14ac:dyDescent="0.25">
      <c r="A39" s="115"/>
      <c r="B39" s="116" t="s">
        <v>17</v>
      </c>
      <c r="C39" s="117"/>
      <c r="D39" s="118">
        <f>SUM(F36)</f>
        <v>0</v>
      </c>
      <c r="E39" s="118"/>
      <c r="F39" s="118"/>
    </row>
    <row r="40" spans="1:6" x14ac:dyDescent="0.25">
      <c r="A40" s="119"/>
      <c r="B40" s="59" t="s">
        <v>18</v>
      </c>
      <c r="C40" s="120"/>
      <c r="D40" s="121">
        <f>D41-D39</f>
        <v>0</v>
      </c>
      <c r="E40" s="121"/>
      <c r="F40" s="121"/>
    </row>
    <row r="41" spans="1:6" x14ac:dyDescent="0.25">
      <c r="A41" s="119"/>
      <c r="B41" s="122" t="s">
        <v>19</v>
      </c>
      <c r="C41" s="120"/>
      <c r="D41" s="123">
        <f>D39*1.21</f>
        <v>0</v>
      </c>
      <c r="E41" s="123"/>
      <c r="F41" s="123"/>
    </row>
    <row r="42" spans="1:6" x14ac:dyDescent="0.25">
      <c r="A42" s="106"/>
      <c r="B42" s="124"/>
      <c r="C42" s="87"/>
      <c r="D42" s="125"/>
      <c r="E42" s="125"/>
      <c r="F42" s="125"/>
    </row>
    <row r="43" spans="1:6" x14ac:dyDescent="0.25">
      <c r="A43" s="106" t="s">
        <v>54</v>
      </c>
      <c r="B43" s="106"/>
      <c r="C43" s="85"/>
      <c r="D43" s="86"/>
      <c r="E43" s="87"/>
      <c r="F43" s="87"/>
    </row>
    <row r="44" spans="1:6" x14ac:dyDescent="0.25">
      <c r="A44" s="106"/>
      <c r="B44" s="106"/>
      <c r="C44" s="86"/>
      <c r="D44" s="85"/>
      <c r="E44" s="85"/>
      <c r="F44" s="126"/>
    </row>
    <row r="45" spans="1:6" x14ac:dyDescent="0.25">
      <c r="A45" s="71" t="s">
        <v>55</v>
      </c>
    </row>
    <row r="46" spans="1:6" x14ac:dyDescent="0.25">
      <c r="F46" s="127"/>
    </row>
    <row r="81" s="71" customFormat="1" ht="15.75" customHeight="1" x14ac:dyDescent="0.25"/>
  </sheetData>
  <sheetProtection algorithmName="SHA-512" hashValue="4kLlb3lulZ5qnbTcWxS+SFpuckPgVkPS0o3z4ys1HI2tXvZJ8X+IhC32Jb5nr68R0wMuACN9caAmH8bOUbNcpA==" saltValue="suxqYMRm7X7P8oMkHrEQ9A==" spinCount="100000" sheet="1" selectLockedCells="1"/>
  <mergeCells count="7">
    <mergeCell ref="B36:E36"/>
    <mergeCell ref="D39:F39"/>
    <mergeCell ref="D40:F40"/>
    <mergeCell ref="D41:F41"/>
    <mergeCell ref="A1:F1"/>
    <mergeCell ref="B6:E6"/>
    <mergeCell ref="B13:F13"/>
  </mergeCells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0"/>
  <sheetViews>
    <sheetView workbookViewId="0">
      <selection activeCell="E44" sqref="E44"/>
    </sheetView>
  </sheetViews>
  <sheetFormatPr defaultColWidth="9.140625" defaultRowHeight="15" x14ac:dyDescent="0.25"/>
  <cols>
    <col min="1" max="1" width="9.140625" style="4" customWidth="1"/>
    <col min="2" max="2" width="38.85546875" style="4" customWidth="1"/>
    <col min="3" max="5" width="9.140625" style="4"/>
    <col min="6" max="6" width="15.85546875" style="4" customWidth="1"/>
    <col min="7" max="16384" width="9.140625" style="4"/>
  </cols>
  <sheetData>
    <row r="1" spans="1:14" x14ac:dyDescent="0.25">
      <c r="A1" s="64" t="s">
        <v>50</v>
      </c>
      <c r="B1" s="64"/>
      <c r="C1" s="64"/>
      <c r="D1" s="64"/>
      <c r="E1" s="64"/>
      <c r="F1" s="64"/>
    </row>
    <row r="2" spans="1:14" x14ac:dyDescent="0.25">
      <c r="A2" s="5"/>
      <c r="B2" s="6"/>
      <c r="C2" s="6"/>
      <c r="D2" s="6"/>
      <c r="E2" s="6"/>
      <c r="F2" s="5"/>
    </row>
    <row r="3" spans="1:14" x14ac:dyDescent="0.25">
      <c r="A3" s="7" t="s">
        <v>0</v>
      </c>
      <c r="B3" s="8" t="s">
        <v>67</v>
      </c>
      <c r="C3" s="9"/>
      <c r="D3" s="9"/>
      <c r="E3" s="9"/>
      <c r="F3" s="10"/>
    </row>
    <row r="4" spans="1:14" x14ac:dyDescent="0.25">
      <c r="A4" s="5"/>
      <c r="B4" s="11"/>
      <c r="C4" s="6"/>
      <c r="D4" s="6"/>
      <c r="E4" s="6"/>
      <c r="F4" s="5"/>
    </row>
    <row r="5" spans="1:14" x14ac:dyDescent="0.25">
      <c r="A5" s="12" t="s">
        <v>1</v>
      </c>
      <c r="B5" s="13" t="s">
        <v>2</v>
      </c>
      <c r="C5" s="14"/>
      <c r="D5" s="14"/>
      <c r="E5" s="14"/>
      <c r="F5" s="14"/>
    </row>
    <row r="6" spans="1:14" x14ac:dyDescent="0.25">
      <c r="A6" s="12"/>
      <c r="B6" s="65" t="s">
        <v>53</v>
      </c>
      <c r="C6" s="65"/>
      <c r="D6" s="65"/>
      <c r="E6" s="65"/>
      <c r="F6" s="15"/>
    </row>
    <row r="7" spans="1:14" x14ac:dyDescent="0.25">
      <c r="A7" s="12"/>
      <c r="B7" s="16"/>
      <c r="C7" s="16"/>
      <c r="D7" s="16"/>
      <c r="E7" s="15"/>
      <c r="F7" s="15"/>
    </row>
    <row r="8" spans="1:14" x14ac:dyDescent="0.25">
      <c r="A8" s="12" t="s">
        <v>3</v>
      </c>
      <c r="B8" s="12"/>
      <c r="C8" s="17"/>
      <c r="D8" s="18"/>
      <c r="E8" s="19"/>
      <c r="F8" s="20"/>
    </row>
    <row r="9" spans="1:14" x14ac:dyDescent="0.25">
      <c r="A9" s="12"/>
      <c r="B9" s="21"/>
      <c r="C9" s="17"/>
      <c r="D9" s="18"/>
      <c r="E9" s="19"/>
      <c r="F9" s="20"/>
    </row>
    <row r="10" spans="1:14" x14ac:dyDescent="0.25">
      <c r="A10" s="12"/>
      <c r="B10" s="12"/>
      <c r="C10" s="17"/>
      <c r="D10" s="18"/>
      <c r="E10" s="19"/>
      <c r="F10" s="20"/>
    </row>
    <row r="11" spans="1:14" x14ac:dyDescent="0.25">
      <c r="A11" s="12"/>
      <c r="B11" s="12"/>
      <c r="C11" s="17"/>
      <c r="D11" s="18"/>
      <c r="E11" s="19"/>
      <c r="F11" s="20"/>
      <c r="J11" s="22"/>
      <c r="K11" s="22"/>
      <c r="L11" s="22"/>
      <c r="M11" s="22"/>
      <c r="N11" s="22"/>
    </row>
    <row r="12" spans="1:14" x14ac:dyDescent="0.25">
      <c r="A12" s="23" t="s">
        <v>4</v>
      </c>
      <c r="B12" s="24" t="s">
        <v>5</v>
      </c>
      <c r="C12" s="24" t="s">
        <v>6</v>
      </c>
      <c r="D12" s="24" t="s">
        <v>7</v>
      </c>
      <c r="E12" s="25" t="s">
        <v>69</v>
      </c>
      <c r="F12" s="25" t="s">
        <v>70</v>
      </c>
      <c r="K12" s="26"/>
      <c r="L12" s="26"/>
    </row>
    <row r="13" spans="1:14" x14ac:dyDescent="0.25">
      <c r="A13" s="27"/>
      <c r="B13" s="66" t="s">
        <v>9</v>
      </c>
      <c r="C13" s="67"/>
      <c r="D13" s="67"/>
      <c r="E13" s="67"/>
      <c r="F13" s="68"/>
      <c r="K13" s="26"/>
      <c r="L13" s="26"/>
    </row>
    <row r="14" spans="1:14" x14ac:dyDescent="0.25">
      <c r="A14" s="28" t="s">
        <v>8</v>
      </c>
      <c r="B14" s="53" t="s">
        <v>51</v>
      </c>
      <c r="C14" s="51">
        <v>50</v>
      </c>
      <c r="D14" s="52" t="s">
        <v>21</v>
      </c>
      <c r="E14" s="1"/>
      <c r="F14" s="29">
        <f t="shared" ref="F14:F19" si="0">SUM(E14*C14)</f>
        <v>0</v>
      </c>
      <c r="K14" s="26"/>
      <c r="L14" s="26"/>
    </row>
    <row r="15" spans="1:14" x14ac:dyDescent="0.25">
      <c r="A15" s="28" t="s">
        <v>10</v>
      </c>
      <c r="B15" s="53" t="s">
        <v>58</v>
      </c>
      <c r="C15" s="51">
        <v>95.4</v>
      </c>
      <c r="D15" s="52" t="s">
        <v>11</v>
      </c>
      <c r="E15" s="1"/>
      <c r="F15" s="29">
        <f t="shared" si="0"/>
        <v>0</v>
      </c>
      <c r="K15" s="26"/>
      <c r="L15" s="26"/>
    </row>
    <row r="16" spans="1:14" ht="15" customHeight="1" x14ac:dyDescent="0.25">
      <c r="A16" s="28" t="s">
        <v>12</v>
      </c>
      <c r="B16" s="53" t="s">
        <v>28</v>
      </c>
      <c r="C16" s="51">
        <f>C15</f>
        <v>95.4</v>
      </c>
      <c r="D16" s="52" t="s">
        <v>11</v>
      </c>
      <c r="E16" s="1"/>
      <c r="F16" s="29">
        <f t="shared" si="0"/>
        <v>0</v>
      </c>
      <c r="K16" s="26"/>
      <c r="L16" s="26"/>
    </row>
    <row r="17" spans="1:12" ht="15" customHeight="1" x14ac:dyDescent="0.25">
      <c r="A17" s="28" t="s">
        <v>13</v>
      </c>
      <c r="B17" s="53" t="s">
        <v>68</v>
      </c>
      <c r="C17" s="51">
        <v>107.8</v>
      </c>
      <c r="D17" s="52" t="s">
        <v>11</v>
      </c>
      <c r="E17" s="1"/>
      <c r="F17" s="29">
        <f t="shared" si="0"/>
        <v>0</v>
      </c>
      <c r="K17" s="26"/>
      <c r="L17" s="26"/>
    </row>
    <row r="18" spans="1:12" x14ac:dyDescent="0.25">
      <c r="A18" s="28" t="s">
        <v>14</v>
      </c>
      <c r="B18" s="53" t="s">
        <v>60</v>
      </c>
      <c r="C18" s="51">
        <v>84.4</v>
      </c>
      <c r="D18" s="52" t="s">
        <v>22</v>
      </c>
      <c r="E18" s="1"/>
      <c r="F18" s="29">
        <f t="shared" si="0"/>
        <v>0</v>
      </c>
      <c r="K18" s="26"/>
      <c r="L18" s="26"/>
    </row>
    <row r="19" spans="1:12" x14ac:dyDescent="0.25">
      <c r="A19" s="28" t="s">
        <v>15</v>
      </c>
      <c r="B19" s="53" t="s">
        <v>61</v>
      </c>
      <c r="C19" s="51">
        <v>5</v>
      </c>
      <c r="D19" s="52" t="s">
        <v>20</v>
      </c>
      <c r="E19" s="1"/>
      <c r="F19" s="29">
        <f t="shared" si="0"/>
        <v>0</v>
      </c>
      <c r="K19" s="26"/>
      <c r="L19" s="26"/>
    </row>
    <row r="20" spans="1:12" x14ac:dyDescent="0.25">
      <c r="A20" s="28" t="s">
        <v>49</v>
      </c>
      <c r="B20" s="53" t="s">
        <v>52</v>
      </c>
      <c r="C20" s="51">
        <v>1</v>
      </c>
      <c r="D20" s="52" t="s">
        <v>23</v>
      </c>
      <c r="E20" s="1"/>
      <c r="F20" s="29">
        <f>SUM(E20*C20)</f>
        <v>0</v>
      </c>
      <c r="K20" s="26"/>
      <c r="L20" s="26"/>
    </row>
    <row r="21" spans="1:12" x14ac:dyDescent="0.25">
      <c r="A21" s="28" t="s">
        <v>32</v>
      </c>
      <c r="B21" s="53" t="s">
        <v>62</v>
      </c>
      <c r="C21" s="54">
        <v>95.4</v>
      </c>
      <c r="D21" s="55" t="s">
        <v>11</v>
      </c>
      <c r="E21" s="2"/>
      <c r="F21" s="29">
        <f>SUM(E21*C21)</f>
        <v>0</v>
      </c>
      <c r="K21" s="26"/>
      <c r="L21" s="26"/>
    </row>
    <row r="22" spans="1:12" x14ac:dyDescent="0.25">
      <c r="A22" s="28" t="s">
        <v>33</v>
      </c>
      <c r="B22" s="53" t="s">
        <v>46</v>
      </c>
      <c r="C22" s="54">
        <v>1</v>
      </c>
      <c r="D22" s="55" t="s">
        <v>23</v>
      </c>
      <c r="E22" s="2"/>
      <c r="F22" s="29">
        <f t="shared" ref="F22:F35" si="1">SUM(E22*C22)</f>
        <v>0</v>
      </c>
    </row>
    <row r="23" spans="1:12" ht="15" customHeight="1" x14ac:dyDescent="0.25">
      <c r="A23" s="28" t="s">
        <v>34</v>
      </c>
      <c r="B23" s="53" t="s">
        <v>43</v>
      </c>
      <c r="C23" s="54">
        <f>C16</f>
        <v>95.4</v>
      </c>
      <c r="D23" s="55" t="s">
        <v>11</v>
      </c>
      <c r="E23" s="2"/>
      <c r="F23" s="29">
        <f t="shared" si="1"/>
        <v>0</v>
      </c>
    </row>
    <row r="24" spans="1:12" x14ac:dyDescent="0.25">
      <c r="A24" s="28" t="s">
        <v>35</v>
      </c>
      <c r="B24" s="56" t="s">
        <v>29</v>
      </c>
      <c r="C24" s="54">
        <f>C23</f>
        <v>95.4</v>
      </c>
      <c r="D24" s="55" t="s">
        <v>11</v>
      </c>
      <c r="E24" s="2"/>
      <c r="F24" s="29">
        <f t="shared" si="1"/>
        <v>0</v>
      </c>
    </row>
    <row r="25" spans="1:12" ht="15" customHeight="1" x14ac:dyDescent="0.25">
      <c r="A25" s="28" t="s">
        <v>36</v>
      </c>
      <c r="B25" s="53" t="s">
        <v>63</v>
      </c>
      <c r="C25" s="54">
        <f>C24</f>
        <v>95.4</v>
      </c>
      <c r="D25" s="55" t="s">
        <v>11</v>
      </c>
      <c r="E25" s="2"/>
      <c r="F25" s="29">
        <f t="shared" si="1"/>
        <v>0</v>
      </c>
    </row>
    <row r="26" spans="1:12" ht="15" customHeight="1" x14ac:dyDescent="0.25">
      <c r="A26" s="28" t="s">
        <v>37</v>
      </c>
      <c r="B26" s="57" t="s">
        <v>30</v>
      </c>
      <c r="C26" s="54">
        <f>C25</f>
        <v>95.4</v>
      </c>
      <c r="D26" s="55" t="s">
        <v>11</v>
      </c>
      <c r="E26" s="2"/>
      <c r="F26" s="29">
        <f t="shared" si="1"/>
        <v>0</v>
      </c>
    </row>
    <row r="27" spans="1:12" x14ac:dyDescent="0.25">
      <c r="A27" s="28" t="s">
        <v>38</v>
      </c>
      <c r="B27" s="53" t="s">
        <v>27</v>
      </c>
      <c r="C27" s="54">
        <v>1</v>
      </c>
      <c r="D27" s="55" t="s">
        <v>23</v>
      </c>
      <c r="E27" s="2"/>
      <c r="F27" s="29">
        <f t="shared" si="1"/>
        <v>0</v>
      </c>
    </row>
    <row r="28" spans="1:12" x14ac:dyDescent="0.25">
      <c r="A28" s="28" t="s">
        <v>39</v>
      </c>
      <c r="B28" s="53" t="s">
        <v>47</v>
      </c>
      <c r="C28" s="54">
        <f>C26</f>
        <v>95.4</v>
      </c>
      <c r="D28" s="55" t="s">
        <v>11</v>
      </c>
      <c r="E28" s="2"/>
      <c r="F28" s="29">
        <f t="shared" si="1"/>
        <v>0</v>
      </c>
    </row>
    <row r="29" spans="1:12" ht="15" customHeight="1" x14ac:dyDescent="0.25">
      <c r="A29" s="28" t="s">
        <v>40</v>
      </c>
      <c r="B29" s="56" t="s">
        <v>31</v>
      </c>
      <c r="C29" s="54">
        <f>C23</f>
        <v>95.4</v>
      </c>
      <c r="D29" s="55" t="s">
        <v>11</v>
      </c>
      <c r="E29" s="2"/>
      <c r="F29" s="29">
        <f t="shared" si="1"/>
        <v>0</v>
      </c>
    </row>
    <row r="30" spans="1:12" x14ac:dyDescent="0.25">
      <c r="A30" s="28" t="s">
        <v>41</v>
      </c>
      <c r="B30" s="57" t="s">
        <v>64</v>
      </c>
      <c r="C30" s="54">
        <f>C29</f>
        <v>95.4</v>
      </c>
      <c r="D30" s="55" t="s">
        <v>11</v>
      </c>
      <c r="E30" s="2"/>
      <c r="F30" s="29">
        <f t="shared" si="1"/>
        <v>0</v>
      </c>
    </row>
    <row r="31" spans="1:12" x14ac:dyDescent="0.25">
      <c r="A31" s="28" t="s">
        <v>42</v>
      </c>
      <c r="B31" s="53" t="s">
        <v>24</v>
      </c>
      <c r="C31" s="54">
        <v>50.3</v>
      </c>
      <c r="D31" s="55" t="s">
        <v>22</v>
      </c>
      <c r="E31" s="2"/>
      <c r="F31" s="29">
        <f t="shared" si="1"/>
        <v>0</v>
      </c>
    </row>
    <row r="32" spans="1:12" x14ac:dyDescent="0.25">
      <c r="A32" s="28" t="s">
        <v>44</v>
      </c>
      <c r="B32" s="57" t="s">
        <v>25</v>
      </c>
      <c r="C32" s="54">
        <f>C18</f>
        <v>84.4</v>
      </c>
      <c r="D32" s="55" t="s">
        <v>22</v>
      </c>
      <c r="E32" s="2"/>
      <c r="F32" s="29">
        <f t="shared" si="1"/>
        <v>0</v>
      </c>
    </row>
    <row r="33" spans="1:6" x14ac:dyDescent="0.25">
      <c r="A33" s="28" t="s">
        <v>45</v>
      </c>
      <c r="B33" s="53" t="s">
        <v>65</v>
      </c>
      <c r="C33" s="54">
        <f>C20</f>
        <v>1</v>
      </c>
      <c r="D33" s="55" t="s">
        <v>20</v>
      </c>
      <c r="E33" s="2"/>
      <c r="F33" s="29">
        <f>SUM(E33*C33)</f>
        <v>0</v>
      </c>
    </row>
    <row r="34" spans="1:6" x14ac:dyDescent="0.25">
      <c r="A34" s="28" t="s">
        <v>48</v>
      </c>
      <c r="B34" s="58" t="s">
        <v>26</v>
      </c>
      <c r="C34" s="59">
        <v>1</v>
      </c>
      <c r="D34" s="60" t="s">
        <v>23</v>
      </c>
      <c r="E34" s="2"/>
      <c r="F34" s="29">
        <f>SUM(E34*C34)</f>
        <v>0</v>
      </c>
    </row>
    <row r="35" spans="1:6" x14ac:dyDescent="0.25">
      <c r="A35" s="28" t="s">
        <v>56</v>
      </c>
      <c r="B35" s="58" t="s">
        <v>66</v>
      </c>
      <c r="C35" s="59">
        <v>1</v>
      </c>
      <c r="D35" s="60" t="s">
        <v>23</v>
      </c>
      <c r="E35" s="2"/>
      <c r="F35" s="29">
        <f t="shared" si="1"/>
        <v>0</v>
      </c>
    </row>
    <row r="36" spans="1:6" x14ac:dyDescent="0.25">
      <c r="A36" s="30"/>
      <c r="B36" s="33"/>
      <c r="C36" s="34"/>
      <c r="D36" s="17"/>
      <c r="E36" s="35"/>
      <c r="F36" s="36" t="e">
        <f>#REF!+#REF!</f>
        <v>#REF!</v>
      </c>
    </row>
    <row r="37" spans="1:6" x14ac:dyDescent="0.25">
      <c r="A37" s="37"/>
      <c r="B37" s="38"/>
      <c r="C37" s="39"/>
      <c r="D37" s="3"/>
      <c r="E37" s="40"/>
      <c r="F37" s="41"/>
    </row>
    <row r="38" spans="1:6" x14ac:dyDescent="0.25">
      <c r="A38" s="42"/>
      <c r="B38" s="43" t="s">
        <v>17</v>
      </c>
      <c r="C38" s="44"/>
      <c r="D38" s="61">
        <f>SUM(F14:F35)</f>
        <v>0</v>
      </c>
      <c r="E38" s="61"/>
      <c r="F38" s="61"/>
    </row>
    <row r="39" spans="1:6" x14ac:dyDescent="0.25">
      <c r="A39" s="45"/>
      <c r="B39" s="32" t="s">
        <v>18</v>
      </c>
      <c r="C39" s="46"/>
      <c r="D39" s="62">
        <f>D38*0.21</f>
        <v>0</v>
      </c>
      <c r="E39" s="62"/>
      <c r="F39" s="62"/>
    </row>
    <row r="40" spans="1:6" x14ac:dyDescent="0.25">
      <c r="A40" s="45"/>
      <c r="B40" s="47" t="s">
        <v>19</v>
      </c>
      <c r="C40" s="46"/>
      <c r="D40" s="63">
        <f>D38+D39</f>
        <v>0</v>
      </c>
      <c r="E40" s="63"/>
      <c r="F40" s="63"/>
    </row>
    <row r="41" spans="1:6" x14ac:dyDescent="0.25">
      <c r="A41" s="34"/>
      <c r="B41" s="31"/>
      <c r="C41" s="19"/>
      <c r="D41" s="48"/>
      <c r="E41" s="48"/>
      <c r="F41" s="48"/>
    </row>
    <row r="42" spans="1:6" x14ac:dyDescent="0.25">
      <c r="A42" s="34" t="s">
        <v>54</v>
      </c>
      <c r="B42" s="34"/>
      <c r="C42" s="17"/>
      <c r="D42" s="18"/>
      <c r="E42" s="19"/>
      <c r="F42" s="19"/>
    </row>
    <row r="43" spans="1:6" x14ac:dyDescent="0.25">
      <c r="A43" s="34"/>
      <c r="B43" s="34"/>
      <c r="C43" s="18"/>
      <c r="D43" s="17"/>
      <c r="E43" s="17"/>
      <c r="F43" s="49"/>
    </row>
    <row r="44" spans="1:6" x14ac:dyDescent="0.25">
      <c r="A44" s="4" t="s">
        <v>55</v>
      </c>
    </row>
    <row r="45" spans="1:6" x14ac:dyDescent="0.25">
      <c r="F45" s="50"/>
    </row>
    <row r="80" ht="15.75" customHeight="1" x14ac:dyDescent="0.25"/>
  </sheetData>
  <sheetProtection algorithmName="SHA-512" hashValue="timGvW9qNuIHMXLSrandt+lV9ypedMBnxZ8bNw0wuKE52gh4wyUFk/63polt5IpkRb1v4SBIJbMpun6W+Uo1cA==" saltValue="8Pu8RJnaLBSMYE1stfkdnA==" spinCount="100000" sheet="1" formatColumns="0"/>
  <mergeCells count="6">
    <mergeCell ref="D38:F38"/>
    <mergeCell ref="D39:F39"/>
    <mergeCell ref="D40:F40"/>
    <mergeCell ref="A1:F1"/>
    <mergeCell ref="B6:E6"/>
    <mergeCell ref="B13:F13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Sportovní PVC</vt:lpstr>
      <vt:lpstr>PVC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Vaiglová Vlasta</dc:creator>
  <cp:lastModifiedBy>Šára Marek</cp:lastModifiedBy>
  <cp:lastPrinted>2025-01-31T08:31:23Z</cp:lastPrinted>
  <dcterms:created xsi:type="dcterms:W3CDTF">2021-12-09T07:24:42Z</dcterms:created>
  <dcterms:modified xsi:type="dcterms:W3CDTF">2025-04-16T12:49:26Z</dcterms:modified>
</cp:coreProperties>
</file>