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.b - Architektonicko..." sheetId="3" r:id="rId3"/>
    <sheet name="D.1.1.c - Elektroinstalace" sheetId="4" r:id="rId4"/>
    <sheet name="99 - Vedlejší a ostatní n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'D.1.1a - Architektonicko-...'!$C$94:$K$154</definedName>
    <definedName name="_xlnm.Print_Area" localSheetId="1">'D.1.1a - Architektonicko-...'!$C$4:$J$41,'D.1.1a - Architektonicko-...'!$C$47:$J$74,'D.1.1a - Architektonicko-...'!$C$80:$K$154</definedName>
    <definedName name="_xlnm.Print_Titles" localSheetId="1">'D.1.1a - Architektonicko-...'!$94:$94</definedName>
    <definedName name="_xlnm._FilterDatabase" localSheetId="2" hidden="1">'D.1.1.b - Architektonicko...'!$C$97:$K$259</definedName>
    <definedName name="_xlnm.Print_Area" localSheetId="2">'D.1.1.b - Architektonicko...'!$C$4:$J$41,'D.1.1.b - Architektonicko...'!$C$47:$J$77,'D.1.1.b - Architektonicko...'!$C$83:$K$259</definedName>
    <definedName name="_xlnm.Print_Titles" localSheetId="2">'D.1.1.b - Architektonicko...'!$97:$97</definedName>
    <definedName name="_xlnm._FilterDatabase" localSheetId="3" hidden="1">'D.1.1.c - Elektroinstalace'!$C$92:$K$147</definedName>
    <definedName name="_xlnm.Print_Area" localSheetId="3">'D.1.1.c - Elektroinstalace'!$C$4:$J$41,'D.1.1.c - Elektroinstalace'!$C$47:$J$72,'D.1.1.c - Elektroinstalace'!$C$78:$K$147</definedName>
    <definedName name="_xlnm.Print_Titles" localSheetId="3">'D.1.1.c - Elektroinstalace'!$92:$92</definedName>
    <definedName name="_xlnm._FilterDatabase" localSheetId="4" hidden="1">'99 - Vedlejší a ostatní n...'!$C$81:$K$88</definedName>
    <definedName name="_xlnm.Print_Area" localSheetId="4">'99 - Vedlejší a ostatní n...'!$C$4:$J$39,'99 - Vedlejší a ostatní n...'!$C$45:$J$63,'99 - Vedlejší a ostatní n...'!$C$69:$K$88</definedName>
    <definedName name="_xlnm.Print_Titles" localSheetId="4">'99 - Vedlejší a ostatní n...'!$81:$81</definedName>
    <definedName name="_xlnm.Print_Area" localSheetId="5">'Seznam figur'!$C$4:$G$125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9"/>
  <c i="5" r="J35"/>
  <c i="1" r="AX59"/>
  <c i="5" r="BI88"/>
  <c r="BH88"/>
  <c r="BG88"/>
  <c r="BF88"/>
  <c r="T88"/>
  <c r="T87"/>
  <c r="R88"/>
  <c r="R87"/>
  <c r="P88"/>
  <c r="P87"/>
  <c r="BI85"/>
  <c r="BH85"/>
  <c r="BG85"/>
  <c r="BF85"/>
  <c r="T85"/>
  <c r="T84"/>
  <c r="T83"/>
  <c r="T82"/>
  <c r="R85"/>
  <c r="R84"/>
  <c r="R83"/>
  <c r="R82"/>
  <c r="P85"/>
  <c r="P84"/>
  <c r="P83"/>
  <c r="P82"/>
  <c i="1" r="AU59"/>
  <c i="5" r="J79"/>
  <c r="F78"/>
  <c r="F76"/>
  <c r="E74"/>
  <c r="J55"/>
  <c r="F54"/>
  <c r="F52"/>
  <c r="E50"/>
  <c r="J21"/>
  <c r="E21"/>
  <c r="J54"/>
  <c r="J20"/>
  <c r="J18"/>
  <c r="E18"/>
  <c r="F79"/>
  <c r="J17"/>
  <c r="J12"/>
  <c r="J76"/>
  <c r="E7"/>
  <c r="E72"/>
  <c i="4" r="J39"/>
  <c r="J38"/>
  <c i="1" r="AY58"/>
  <c i="4" r="J37"/>
  <c i="1" r="AX58"/>
  <c i="4"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6"/>
  <c r="BH96"/>
  <c r="BG96"/>
  <c r="BF96"/>
  <c r="T96"/>
  <c r="T95"/>
  <c r="R96"/>
  <c r="R95"/>
  <c r="P96"/>
  <c r="P95"/>
  <c r="J90"/>
  <c r="F89"/>
  <c r="F87"/>
  <c r="E85"/>
  <c r="J59"/>
  <c r="F58"/>
  <c r="F56"/>
  <c r="E54"/>
  <c r="J23"/>
  <c r="E23"/>
  <c r="J89"/>
  <c r="J22"/>
  <c r="J20"/>
  <c r="E20"/>
  <c r="F90"/>
  <c r="J19"/>
  <c r="J14"/>
  <c r="J87"/>
  <c r="E7"/>
  <c r="E50"/>
  <c i="3" r="J39"/>
  <c r="J38"/>
  <c i="1" r="AY57"/>
  <c i="3" r="J37"/>
  <c i="1" r="AX57"/>
  <c i="3" r="BI257"/>
  <c r="BH257"/>
  <c r="BG257"/>
  <c r="BF257"/>
  <c r="T257"/>
  <c r="R257"/>
  <c r="P257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8"/>
  <c r="BH118"/>
  <c r="BG118"/>
  <c r="BF118"/>
  <c r="T118"/>
  <c r="T117"/>
  <c r="R118"/>
  <c r="R117"/>
  <c r="P118"/>
  <c r="P117"/>
  <c r="BI114"/>
  <c r="BH114"/>
  <c r="BG114"/>
  <c r="BF114"/>
  <c r="T114"/>
  <c r="R114"/>
  <c r="P114"/>
  <c r="BI112"/>
  <c r="BH112"/>
  <c r="BG112"/>
  <c r="BF112"/>
  <c r="T112"/>
  <c r="R112"/>
  <c r="P112"/>
  <c r="BI108"/>
  <c r="BH108"/>
  <c r="BG108"/>
  <c r="BF108"/>
  <c r="T108"/>
  <c r="T107"/>
  <c r="R108"/>
  <c r="R107"/>
  <c r="P108"/>
  <c r="P107"/>
  <c r="BI104"/>
  <c r="BH104"/>
  <c r="BG104"/>
  <c r="BF104"/>
  <c r="T104"/>
  <c r="R104"/>
  <c r="P104"/>
  <c r="BI101"/>
  <c r="BH101"/>
  <c r="BG101"/>
  <c r="BF101"/>
  <c r="T101"/>
  <c r="R101"/>
  <c r="P101"/>
  <c r="J95"/>
  <c r="F94"/>
  <c r="F92"/>
  <c r="E90"/>
  <c r="J59"/>
  <c r="F58"/>
  <c r="F56"/>
  <c r="E54"/>
  <c r="J23"/>
  <c r="E23"/>
  <c r="J58"/>
  <c r="J22"/>
  <c r="J20"/>
  <c r="E20"/>
  <c r="F95"/>
  <c r="J19"/>
  <c r="J14"/>
  <c r="J92"/>
  <c r="E7"/>
  <c r="E86"/>
  <c i="2" r="J39"/>
  <c r="J38"/>
  <c i="1" r="AY56"/>
  <c i="2" r="J37"/>
  <c i="1" r="AX56"/>
  <c i="2"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T130"/>
  <c r="R131"/>
  <c r="R130"/>
  <c r="P131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J92"/>
  <c r="F91"/>
  <c r="F89"/>
  <c r="E87"/>
  <c r="J59"/>
  <c r="F58"/>
  <c r="F56"/>
  <c r="E54"/>
  <c r="J23"/>
  <c r="E23"/>
  <c r="J91"/>
  <c r="J22"/>
  <c r="J20"/>
  <c r="E20"/>
  <c r="F92"/>
  <c r="J19"/>
  <c r="J14"/>
  <c r="J89"/>
  <c r="E7"/>
  <c r="E50"/>
  <c i="1" r="L50"/>
  <c r="AM50"/>
  <c r="AM49"/>
  <c r="L49"/>
  <c r="AM47"/>
  <c r="L47"/>
  <c r="L45"/>
  <c r="L44"/>
  <c i="3" r="J144"/>
  <c r="BK186"/>
  <c r="J149"/>
  <c i="5" r="J85"/>
  <c i="2" r="J145"/>
  <c i="3" r="BK133"/>
  <c r="BK239"/>
  <c r="J157"/>
  <c i="4" r="J144"/>
  <c i="2" r="J114"/>
  <c i="3" r="BK118"/>
  <c r="J104"/>
  <c r="J254"/>
  <c i="4" r="J135"/>
  <c i="2" r="BK126"/>
  <c i="3" r="J139"/>
  <c r="J244"/>
  <c r="J162"/>
  <c i="4" r="J103"/>
  <c i="2" r="J112"/>
  <c i="3" r="BK135"/>
  <c r="J229"/>
  <c r="J203"/>
  <c i="4" r="BK137"/>
  <c i="2" r="J131"/>
  <c i="3" r="J194"/>
  <c r="BK236"/>
  <c r="J141"/>
  <c r="J201"/>
  <c i="4" r="J133"/>
  <c r="BK135"/>
  <c r="J141"/>
  <c i="2" r="J117"/>
  <c r="BK117"/>
  <c i="3" r="J188"/>
  <c r="BK101"/>
  <c r="BK257"/>
  <c r="J152"/>
  <c r="BK197"/>
  <c i="4" r="J119"/>
  <c r="BK108"/>
  <c i="2" r="J110"/>
  <c r="J139"/>
  <c i="3" r="BK191"/>
  <c r="J221"/>
  <c r="J135"/>
  <c r="BK194"/>
  <c r="J164"/>
  <c r="J186"/>
  <c r="J114"/>
  <c i="4" r="J108"/>
  <c i="2" r="BK149"/>
  <c r="BK121"/>
  <c i="3" r="BK180"/>
  <c r="BK152"/>
  <c r="BK217"/>
  <c r="BK128"/>
  <c r="J184"/>
  <c r="J124"/>
  <c i="4" r="J128"/>
  <c i="2" r="BK139"/>
  <c r="BK124"/>
  <c i="3" r="BK178"/>
  <c r="BK157"/>
  <c r="J180"/>
  <c r="BK232"/>
  <c r="BK122"/>
  <c i="4" r="BK131"/>
  <c r="J146"/>
  <c i="2" r="BK145"/>
  <c i="3" r="J155"/>
  <c r="J118"/>
  <c i="4" r="J100"/>
  <c i="2" r="J149"/>
  <c i="3" r="J212"/>
  <c r="J128"/>
  <c r="J122"/>
  <c r="J112"/>
  <c i="5" r="BK88"/>
  <c i="3" r="BK209"/>
  <c r="BK131"/>
  <c i="4" r="BK128"/>
  <c r="BK141"/>
  <c i="3" r="J232"/>
  <c r="J236"/>
  <c r="J172"/>
  <c r="BK146"/>
  <c i="2" r="BK112"/>
  <c r="J98"/>
  <c i="3" r="BK203"/>
  <c r="BK254"/>
  <c r="BK142"/>
  <c r="J214"/>
  <c r="BK112"/>
  <c r="BK168"/>
  <c r="BK249"/>
  <c r="J170"/>
  <c i="4" r="BK105"/>
  <c r="BK100"/>
  <c i="2" r="BK137"/>
  <c r="BK110"/>
  <c i="3" r="BK229"/>
  <c r="J142"/>
  <c r="J146"/>
  <c r="BK212"/>
  <c r="BK175"/>
  <c r="J209"/>
  <c r="BK139"/>
  <c i="4" r="BK133"/>
  <c i="5" r="J88"/>
  <c i="2" r="J126"/>
  <c r="J101"/>
  <c i="3" r="J239"/>
  <c r="J165"/>
  <c r="J175"/>
  <c r="BK221"/>
  <c r="BK149"/>
  <c r="BK159"/>
  <c i="4" r="BK119"/>
  <c r="J115"/>
  <c r="J131"/>
  <c i="2" r="BK101"/>
  <c i="3" r="BK206"/>
  <c r="J126"/>
  <c r="BK162"/>
  <c r="BK182"/>
  <c r="BK214"/>
  <c i="4" r="J137"/>
  <c r="BK111"/>
  <c i="2" r="J128"/>
  <c r="J121"/>
  <c r="BK134"/>
  <c i="3" r="BK141"/>
  <c r="J171"/>
  <c r="J131"/>
  <c r="BK165"/>
  <c r="J182"/>
  <c i="4" r="J138"/>
  <c r="BK103"/>
  <c r="BK96"/>
  <c i="3" r="BK114"/>
  <c r="BK144"/>
  <c r="J199"/>
  <c r="BK124"/>
  <c r="J178"/>
  <c i="4" r="J122"/>
  <c r="J111"/>
  <c i="2" r="J124"/>
  <c r="BK131"/>
  <c i="3" r="J168"/>
  <c r="BK199"/>
  <c r="BK171"/>
  <c r="J249"/>
  <c r="BK174"/>
  <c i="4" r="BK115"/>
  <c r="J96"/>
  <c i="1" r="AS55"/>
  <c i="2" r="J134"/>
  <c i="3" r="BK170"/>
  <c r="J159"/>
  <c r="BK244"/>
  <c r="BK184"/>
  <c r="J225"/>
  <c r="J133"/>
  <c i="4" r="BK127"/>
  <c r="J105"/>
  <c i="2" r="BK114"/>
  <c r="BK142"/>
  <c i="3" r="BK167"/>
  <c r="BK201"/>
  <c r="J191"/>
  <c r="J257"/>
  <c r="BK108"/>
  <c i="4" r="BK144"/>
  <c i="2" r="J142"/>
  <c r="BK128"/>
  <c i="3" r="J197"/>
  <c r="BK104"/>
  <c r="J206"/>
  <c r="BK137"/>
  <c r="J167"/>
  <c i="4" r="BK117"/>
  <c r="J117"/>
  <c i="3" r="BK172"/>
  <c r="J217"/>
  <c i="4" r="BK122"/>
  <c i="2" r="J104"/>
  <c r="J137"/>
  <c i="3" r="BK164"/>
  <c r="BK188"/>
  <c i="4" r="J125"/>
  <c i="2" r="BK98"/>
  <c i="3" r="J137"/>
  <c r="J174"/>
  <c i="4" r="BK146"/>
  <c i="5" r="BK85"/>
  <c i="2" r="BK104"/>
  <c i="3" r="BK126"/>
  <c r="BK155"/>
  <c i="4" r="J127"/>
  <c r="BK138"/>
  <c i="3" r="BK225"/>
  <c r="J108"/>
  <c r="J101"/>
  <c i="4" r="BK125"/>
  <c i="2" l="1" r="P97"/>
  <c r="P109"/>
  <c r="P141"/>
  <c i="3" r="T100"/>
  <c r="R111"/>
  <c r="P121"/>
  <c r="P130"/>
  <c r="BK148"/>
  <c r="J148"/>
  <c r="J72"/>
  <c r="P148"/>
  <c r="BK161"/>
  <c r="J161"/>
  <c r="J73"/>
  <c r="P161"/>
  <c r="T177"/>
  <c r="P216"/>
  <c r="P238"/>
  <c i="4" r="T102"/>
  <c r="T94"/>
  <c i="2" r="R109"/>
  <c r="P123"/>
  <c r="P119"/>
  <c r="P133"/>
  <c i="3" r="R121"/>
  <c r="P177"/>
  <c r="R238"/>
  <c i="2" r="T97"/>
  <c r="T133"/>
  <c r="T141"/>
  <c i="3" r="P100"/>
  <c r="P111"/>
  <c r="BK130"/>
  <c r="J130"/>
  <c r="J71"/>
  <c r="R177"/>
  <c r="BK238"/>
  <c r="J238"/>
  <c r="J76"/>
  <c i="4" r="BK102"/>
  <c r="J102"/>
  <c r="J67"/>
  <c r="R114"/>
  <c r="P143"/>
  <c i="2" r="R97"/>
  <c r="R96"/>
  <c r="T123"/>
  <c r="T119"/>
  <c r="R133"/>
  <c r="R141"/>
  <c i="3" r="BK100"/>
  <c r="J100"/>
  <c r="J65"/>
  <c r="BK111"/>
  <c r="J111"/>
  <c r="J67"/>
  <c r="BK121"/>
  <c r="J121"/>
  <c r="J70"/>
  <c r="T130"/>
  <c r="BK177"/>
  <c r="J177"/>
  <c r="J74"/>
  <c r="R216"/>
  <c i="2" r="T109"/>
  <c r="R123"/>
  <c r="R119"/>
  <c r="BK133"/>
  <c r="J133"/>
  <c r="J71"/>
  <c i="3" r="R130"/>
  <c r="R148"/>
  <c r="R161"/>
  <c r="BK216"/>
  <c r="J216"/>
  <c r="J75"/>
  <c r="T238"/>
  <c i="4" r="R102"/>
  <c r="R94"/>
  <c r="P114"/>
  <c r="P113"/>
  <c r="T143"/>
  <c i="2" r="BK97"/>
  <c r="J97"/>
  <c r="J65"/>
  <c r="BK109"/>
  <c r="J109"/>
  <c r="J66"/>
  <c r="BK123"/>
  <c r="J123"/>
  <c r="J69"/>
  <c r="BK141"/>
  <c r="J141"/>
  <c r="J72"/>
  <c i="3" r="R100"/>
  <c r="R99"/>
  <c r="T111"/>
  <c r="T121"/>
  <c r="T148"/>
  <c r="T161"/>
  <c r="T216"/>
  <c i="4" r="P102"/>
  <c r="P94"/>
  <c r="P93"/>
  <c i="1" r="AU58"/>
  <c i="4" r="BK114"/>
  <c r="J114"/>
  <c r="J70"/>
  <c r="T114"/>
  <c r="T113"/>
  <c r="BK143"/>
  <c r="J143"/>
  <c r="J71"/>
  <c r="R143"/>
  <c i="2" r="BK130"/>
  <c r="J130"/>
  <c r="J70"/>
  <c i="3" r="BK107"/>
  <c r="J107"/>
  <c r="J66"/>
  <c i="2" r="BK120"/>
  <c r="J120"/>
  <c r="J68"/>
  <c i="4" r="BK99"/>
  <c r="J99"/>
  <c r="J66"/>
  <c r="BK110"/>
  <c r="J110"/>
  <c r="J68"/>
  <c i="2" r="BK148"/>
  <c r="J148"/>
  <c r="J73"/>
  <c i="3" r="BK117"/>
  <c r="J117"/>
  <c r="J68"/>
  <c i="4" r="BK95"/>
  <c r="J95"/>
  <c r="J65"/>
  <c i="5" r="BK84"/>
  <c r="J84"/>
  <c r="J61"/>
  <c r="BK87"/>
  <c r="J87"/>
  <c r="J62"/>
  <c r="E48"/>
  <c r="J52"/>
  <c r="J78"/>
  <c r="BE85"/>
  <c r="F55"/>
  <c r="BE88"/>
  <c i="4" r="J58"/>
  <c r="E81"/>
  <c r="BE103"/>
  <c r="BE105"/>
  <c r="BE111"/>
  <c r="BE115"/>
  <c r="BE122"/>
  <c r="BE131"/>
  <c r="BE137"/>
  <c r="BE100"/>
  <c r="BE141"/>
  <c r="BE144"/>
  <c r="J56"/>
  <c r="BE127"/>
  <c r="BE128"/>
  <c r="BE133"/>
  <c r="BE135"/>
  <c r="BE138"/>
  <c r="F59"/>
  <c r="BE96"/>
  <c r="BE108"/>
  <c r="BE117"/>
  <c r="BE119"/>
  <c r="BE125"/>
  <c r="BE146"/>
  <c i="2" r="BK96"/>
  <c r="J96"/>
  <c r="J64"/>
  <c i="3" r="J56"/>
  <c r="J94"/>
  <c r="BE112"/>
  <c r="BE126"/>
  <c r="BE137"/>
  <c r="BE144"/>
  <c r="BE146"/>
  <c r="BE149"/>
  <c r="BE155"/>
  <c r="BE157"/>
  <c r="BE162"/>
  <c r="BE164"/>
  <c r="BE167"/>
  <c r="BE168"/>
  <c r="BE171"/>
  <c r="BE174"/>
  <c r="BE175"/>
  <c r="BE178"/>
  <c r="BE180"/>
  <c r="BE182"/>
  <c r="BE184"/>
  <c r="BE194"/>
  <c r="BE244"/>
  <c r="BE254"/>
  <c r="F59"/>
  <c r="BE101"/>
  <c r="BE104"/>
  <c r="BE108"/>
  <c r="BE124"/>
  <c r="BE133"/>
  <c r="BE142"/>
  <c r="BE159"/>
  <c r="BE165"/>
  <c r="BE191"/>
  <c r="BE206"/>
  <c r="BE214"/>
  <c r="BE225"/>
  <c r="BE229"/>
  <c r="BE236"/>
  <c r="BE239"/>
  <c r="BE249"/>
  <c r="BE257"/>
  <c r="E50"/>
  <c r="BE114"/>
  <c r="BE118"/>
  <c r="BE122"/>
  <c r="BE131"/>
  <c r="BE135"/>
  <c r="BE139"/>
  <c r="BE141"/>
  <c r="BE152"/>
  <c r="BE170"/>
  <c r="BE172"/>
  <c r="BE201"/>
  <c r="BE203"/>
  <c r="BE209"/>
  <c r="BE212"/>
  <c r="BE232"/>
  <c r="BE128"/>
  <c r="BE186"/>
  <c r="BE188"/>
  <c r="BE197"/>
  <c r="BE199"/>
  <c r="BE217"/>
  <c r="BE221"/>
  <c i="2" r="BE131"/>
  <c r="BE137"/>
  <c r="BE145"/>
  <c r="J56"/>
  <c r="J58"/>
  <c r="E83"/>
  <c r="BE98"/>
  <c r="BE101"/>
  <c r="BE112"/>
  <c r="BE117"/>
  <c r="BE121"/>
  <c r="BE124"/>
  <c r="BE128"/>
  <c r="BE134"/>
  <c r="BE139"/>
  <c r="F59"/>
  <c r="BE104"/>
  <c r="BE110"/>
  <c r="BE114"/>
  <c r="BE126"/>
  <c r="BE142"/>
  <c r="BE149"/>
  <c r="F36"/>
  <c i="1" r="BA56"/>
  <c i="4" r="F38"/>
  <c i="1" r="BC58"/>
  <c i="2" r="J36"/>
  <c i="1" r="AW56"/>
  <c i="5" r="F34"/>
  <c i="1" r="BA59"/>
  <c i="5" r="F37"/>
  <c i="1" r="BD59"/>
  <c i="4" r="F39"/>
  <c i="1" r="BD58"/>
  <c i="3" r="F36"/>
  <c i="1" r="BA57"/>
  <c i="3" r="F38"/>
  <c i="1" r="BC57"/>
  <c r="AS54"/>
  <c i="4" r="F36"/>
  <c i="1" r="BA58"/>
  <c i="5" r="F35"/>
  <c i="1" r="BB59"/>
  <c i="4" r="F37"/>
  <c i="1" r="BB58"/>
  <c i="5" r="F36"/>
  <c i="1" r="BC59"/>
  <c i="2" r="F38"/>
  <c i="1" r="BC56"/>
  <c i="3" r="F37"/>
  <c i="1" r="BB57"/>
  <c i="4" r="J36"/>
  <c i="1" r="AW58"/>
  <c i="2" r="F39"/>
  <c i="1" r="BD56"/>
  <c i="3" r="F39"/>
  <c i="1" r="BD57"/>
  <c i="5" r="J34"/>
  <c i="1" r="AW59"/>
  <c i="2" r="F37"/>
  <c i="1" r="BB56"/>
  <c i="3" r="J36"/>
  <c i="1" r="AW57"/>
  <c i="4" l="1" r="T93"/>
  <c i="3" r="T99"/>
  <c i="2" r="P96"/>
  <c i="3" r="T120"/>
  <c i="2" r="R95"/>
  <c i="3" r="P120"/>
  <c i="4" r="R113"/>
  <c r="R93"/>
  <c i="3" r="P99"/>
  <c i="2" r="T96"/>
  <c r="T95"/>
  <c i="3" r="R120"/>
  <c r="R98"/>
  <c i="2" r="P95"/>
  <c i="1" r="AU56"/>
  <c i="3" r="T98"/>
  <c r="BK99"/>
  <c r="J99"/>
  <c r="J64"/>
  <c i="4" r="BK113"/>
  <c r="J113"/>
  <c r="J69"/>
  <c r="BK94"/>
  <c r="J94"/>
  <c r="J64"/>
  <c i="2" r="BK119"/>
  <c r="J119"/>
  <c r="J67"/>
  <c i="3" r="BK120"/>
  <c r="J120"/>
  <c r="J69"/>
  <c i="5" r="BK83"/>
  <c r="J83"/>
  <c r="J60"/>
  <c i="2" r="BK95"/>
  <c r="J95"/>
  <c r="F35"/>
  <c i="1" r="AZ56"/>
  <c r="BA55"/>
  <c i="5" r="J33"/>
  <c i="1" r="AV59"/>
  <c r="AT59"/>
  <c i="4" r="J35"/>
  <c i="1" r="AV58"/>
  <c r="AT58"/>
  <c r="BD55"/>
  <c i="4" r="F35"/>
  <c i="1" r="AZ58"/>
  <c r="BB55"/>
  <c r="AX55"/>
  <c i="5" r="F33"/>
  <c i="1" r="AZ59"/>
  <c i="3" r="J35"/>
  <c i="1" r="AV57"/>
  <c r="AT57"/>
  <c i="3" r="F35"/>
  <c i="1" r="AZ57"/>
  <c r="BC55"/>
  <c i="2" r="J35"/>
  <c i="1" r="AV56"/>
  <c r="AT56"/>
  <c i="2" r="J32"/>
  <c i="1" r="AG56"/>
  <c i="3" l="1" r="P98"/>
  <c i="1" r="AU57"/>
  <c i="4" r="BK93"/>
  <c r="J93"/>
  <c i="5" r="BK82"/>
  <c r="J82"/>
  <c r="J59"/>
  <c i="3" r="BK98"/>
  <c r="J98"/>
  <c r="J63"/>
  <c i="1" r="AN56"/>
  <c i="2" r="J63"/>
  <c r="J41"/>
  <c i="4" r="J32"/>
  <c i="1" r="AG58"/>
  <c r="AZ55"/>
  <c r="AV55"/>
  <c r="AU55"/>
  <c r="AU54"/>
  <c r="BA54"/>
  <c r="AW54"/>
  <c r="AK30"/>
  <c r="AW55"/>
  <c r="BC54"/>
  <c r="AY54"/>
  <c r="AY55"/>
  <c r="BD54"/>
  <c r="W33"/>
  <c r="BB54"/>
  <c r="W31"/>
  <c i="4" l="1" r="J41"/>
  <c r="J63"/>
  <c i="1" r="AN58"/>
  <c r="W32"/>
  <c r="AZ54"/>
  <c r="AV54"/>
  <c r="AK29"/>
  <c r="W30"/>
  <c i="3" r="J32"/>
  <c i="1" r="AG57"/>
  <c r="AN57"/>
  <c i="5" r="J30"/>
  <c i="1" r="AG59"/>
  <c r="AX54"/>
  <c r="AT55"/>
  <c i="3" l="1" r="J41"/>
  <c i="5" r="J39"/>
  <c i="1" r="AN59"/>
  <c r="AT54"/>
  <c r="AG55"/>
  <c r="AG54"/>
  <c r="AK26"/>
  <c r="W29"/>
  <c l="1" r="AN55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<sst xmlns="http://schemas.openxmlformats.org/spreadsheetml/2006/main">
  <si>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</si>
  <si>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</si>
  <si>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</si>
  <si>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</si>
  <si>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</si>
  <si>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{696b3cb9-10ed-4ff1-8522-20b756ebd334}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</si>
  <si>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</si>
  <si>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</si>
  <si>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</si>
  <si>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</si>
  <si>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</si>
  <si>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</si>
  <si>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</si>
  <si>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</si>
  <si>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</si>
  <si>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</si>
  <si>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</si>
  <si>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D1 - úprava ambulance ORL</t>
  </si>
  <si>
    <t>KSO:</t>
  </si>
  <si>
    <t/>
  </si>
  <si>
    <t>CC-CZ:</t>
  </si>
  <si>
    <t>Místo:</t>
  </si>
  <si>
    <t>Masarykova nemocnice</t>
  </si>
  <si>
    <t>Datum:</t>
  </si>
  <si>
    <t>12. 2. 2025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</si>
  <si>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</si>
  <si>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</si>
  <si>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</si>
  <si>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</si>
  <si>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</si>
  <si>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</si>
  <si>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</si>
  <si>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</si>
  <si>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</si>
  <si>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</si>
  <si>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</si>
  <si>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</si>
  <si>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</si>
  <si>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</si>
  <si>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</si>
  <si>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</si>
  <si>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</si>
  <si>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</si>
  <si>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</si>
  <si>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</si>
  <si>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</si>
  <si>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</si>
  <si>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</si>
  <si>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</si>
  <si>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</si>
  <si>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</si>
  <si>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</si>
  <si>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</si>
  <si>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</si>
  <si>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</si>
  <si>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</si>
  <si>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</si>
  <si>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</si>
  <si>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</si>
  <si>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</si>
  <si>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</si>
  <si>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</si>
  <si>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</si>
  <si>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</si>
  <si>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</si>
  <si>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</si>
  <si>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</si>
  <si>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</si>
  <si>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</si>
  <si>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</si>
  <si>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</si>
  <si>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</si>
  <si>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</si>
  <si>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</si>
  <si>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</si>
  <si>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</si>
  <si>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</si>
  <si>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</si>
  <si>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</si>
  <si>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Stavební objekty</t>
  </si>
  <si>
    <t>STA</t>
  </si>
  <si>
    <t>1</t>
  </si>
  <si>
    <t>{9b09048b-1f8c-4d8b-8435-9450b717ec80}</t>
  </si>
  <si>
    <t>2</t>
  </si>
  <si>
    <t>/</t>
  </si>
  <si>
    <t>D.1.1a</t>
  </si>
  <si>
    <t>Architektonicko-stavební řešení - Bourací prace</t>
  </si>
  <si>
    <t>Soupis</t>
  </si>
  <si>
    <t>{c3500a70-7062-4c15-ae88-09380648d69f}</t>
  </si>
  <si>
    <t>D.1.1.b</t>
  </si>
  <si>
    <t>Architektonicko-stavební řešení - Stavební úpravy</t>
  </si>
  <si>
    <t>{4cb6ac1e-521f-4f32-a53e-9d2946e8cf93}</t>
  </si>
  <si>
    <t>D.1.1.c</t>
  </si>
  <si>
    <t>Elektroinstalace</t>
  </si>
  <si>
    <t>{99ab42cc-5887-4267-910f-8d473e34510b}</t>
  </si>
  <si>
    <t>99</t>
  </si>
  <si>
    <t>Vedlejší a ostatní náklady</t>
  </si>
  <si>
    <t>{92ef2b1e-bda9-4c6f-9409-e8cc1df5e271}</t>
  </si>
  <si>
    <t>KRYCÍ LIST SOUPISU PRACÍ</t>
  </si>
  <si>
    <t>Objekt:</t>
  </si>
  <si>
    <t>D.1 - Stavební objekty</t>
  </si>
  <si>
    <t>Soupis:</t>
  </si>
  <si>
    <t>D.1.1a - Architektonicko-stavební řešení - Bourací prace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</si>
  <si>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</si>
  <si>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</si>
  <si>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</si>
  <si>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</si>
  <si>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</si>
  <si>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</si>
  <si>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</si>
  <si>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</si>
  <si>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</si>
  <si>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</si>
  <si>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</si>
  <si>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</si>
  <si>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</si>
  <si>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</si>
  <si>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</si>
  <si>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</si>
  <si>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</si>
  <si>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</si>
  <si>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</si>
  <si>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</si>
  <si>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</si>
  <si>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</si>
  <si>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</si>
  <si>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</si>
  <si>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</si>
  <si>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</si>
  <si>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</si>
  <si>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</si>
  <si>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</si>
  <si>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</si>
  <si>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</si>
  <si>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</si>
  <si>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</si>
  <si>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</si>
  <si>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</si>
  <si>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</si>
  <si>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CS ÚRS 2025 01</t>
  </si>
  <si>
    <t>4</t>
  </si>
  <si>
    <t>1142093832</t>
  </si>
  <si>
    <t>Online PSC</t>
  </si>
  <si>
    <t>https://podminky.urs.cz/item/CS_URS_2025_01/949101111</t>
  </si>
  <si>
    <t>VV</t>
  </si>
  <si>
    <t>12,7+4,16+1,45</t>
  </si>
  <si>
    <t>962086111</t>
  </si>
  <si>
    <t>Bourání příček nebo přizdívek z pórobetonových tvárnic, tl. přes 100 do 150 mm</t>
  </si>
  <si>
    <t>-1872550826</t>
  </si>
  <si>
    <t>https://podminky.urs.cz/item/CS_URS_2025_01/962086111</t>
  </si>
  <si>
    <t>(3,17*3,2)+(1,62*3,2)-(0,9*2,02)-(0,7*2,02)</t>
  </si>
  <si>
    <t>3</t>
  </si>
  <si>
    <t>968072455</t>
  </si>
  <si>
    <t>Vybourání kovových rámů oken s křídly, dveřních zárubní, vrat, stěn, ostění nebo obkladů dveřních zárubní, plochy do 2 m2</t>
  </si>
  <si>
    <t>512503674</t>
  </si>
  <si>
    <t>https://podminky.urs.cz/item/CS_URS_2025_01/968072455</t>
  </si>
  <si>
    <t>(0,9*2,02)*4</t>
  </si>
  <si>
    <t>(0,7*2,02)</t>
  </si>
  <si>
    <t>Součet</t>
  </si>
  <si>
    <t>997</t>
  </si>
  <si>
    <t>Přesun sutě</t>
  </si>
  <si>
    <t>997013211</t>
  </si>
  <si>
    <t>Vnitrostaveništní doprava suti a vybouraných hmot vodorovně do 50 m s naložením ručně pro budovy a haly výšky do 6 m</t>
  </si>
  <si>
    <t>t</t>
  </si>
  <si>
    <t>-402830836</t>
  </si>
  <si>
    <t>https://podminky.urs.cz/item/CS_URS_2025_01/997013211</t>
  </si>
  <si>
    <t>5</t>
  </si>
  <si>
    <t>997013501</t>
  </si>
  <si>
    <t>Odvoz suti a vybouraných hmot na skládku nebo meziskládku se složením, na vzdálenost do 1 km</t>
  </si>
  <si>
    <t>1550962513</t>
  </si>
  <si>
    <t>https://podminky.urs.cz/item/CS_URS_2025_01/997013501</t>
  </si>
  <si>
    <t>6</t>
  </si>
  <si>
    <t>997013509</t>
  </si>
  <si>
    <t>Odvoz suti a vybouraných hmot na skládku nebo meziskládku se složením, na vzdálenost Příplatek k ceně za každý další započatý 1 km přes 1 km</t>
  </si>
  <si>
    <t>-1729330917</t>
  </si>
  <si>
    <t>https://podminky.urs.cz/item/CS_URS_2025_01/997013509</t>
  </si>
  <si>
    <t>4,067*10</t>
  </si>
  <si>
    <t>7</t>
  </si>
  <si>
    <t>997013631</t>
  </si>
  <si>
    <t>Poplatek za uložení stavebního odpadu na skládce (skládkovné) směsného stavebního a demoličního zatříděného do Katalogu odpadů pod kódem 17 09 04</t>
  </si>
  <si>
    <t>-645903532</t>
  </si>
  <si>
    <t>https://podminky.urs.cz/item/CS_URS_2025_01/997013631</t>
  </si>
  <si>
    <t>PSV</t>
  </si>
  <si>
    <t>Práce a dodávky PSV</t>
  </si>
  <si>
    <t>721</t>
  </si>
  <si>
    <t>Zdravotechnika - vnitřní kanalizace</t>
  </si>
  <si>
    <t>8</t>
  </si>
  <si>
    <t>721220801</t>
  </si>
  <si>
    <t>Demontáž zápachových uzávěrek do DN 70</t>
  </si>
  <si>
    <t>kus</t>
  </si>
  <si>
    <t>16</t>
  </si>
  <si>
    <t>-1386361731</t>
  </si>
  <si>
    <t>https://podminky.urs.cz/item/CS_URS_2025_01/721220801</t>
  </si>
  <si>
    <t>725</t>
  </si>
  <si>
    <t>Zdravotechnika - zařizovací předměty</t>
  </si>
  <si>
    <t>725210821</t>
  </si>
  <si>
    <t>Demontáž umyvadel bez výtokových armatur umyvadel</t>
  </si>
  <si>
    <t>soubor</t>
  </si>
  <si>
    <t>239243471</t>
  </si>
  <si>
    <t>https://podminky.urs.cz/item/CS_URS_2025_01/725210821</t>
  </si>
  <si>
    <t>10</t>
  </si>
  <si>
    <t>725110811</t>
  </si>
  <si>
    <t>Demontáž klozetů splachovacíchch s nádrží nebo tlakovým splachovačem</t>
  </si>
  <si>
    <t>1231251517</t>
  </si>
  <si>
    <t>https://podminky.urs.cz/item/CS_URS_2025_01/725110811</t>
  </si>
  <si>
    <t>11</t>
  </si>
  <si>
    <t>725820801</t>
  </si>
  <si>
    <t>Demontáž baterií nástěnných do G 3/4</t>
  </si>
  <si>
    <t>36335865</t>
  </si>
  <si>
    <t>https://podminky.urs.cz/item/CS_URS_2025_01/725820801</t>
  </si>
  <si>
    <t>766</t>
  </si>
  <si>
    <t>Konstrukce truhlářské</t>
  </si>
  <si>
    <t>766691914</t>
  </si>
  <si>
    <t>Ostatní práce vyvěšení nebo zavěšení křídel dřevěných dveřních, plochy do 2 m2</t>
  </si>
  <si>
    <t>-8048232</t>
  </si>
  <si>
    <t>https://podminky.urs.cz/item/CS_URS_2025_01/766691914</t>
  </si>
  <si>
    <t>767</t>
  </si>
  <si>
    <t>Konstrukce zámečnické</t>
  </si>
  <si>
    <t>13</t>
  </si>
  <si>
    <t>767581802</t>
  </si>
  <si>
    <t>Demontáž podhledů lamel</t>
  </si>
  <si>
    <t>-405801663</t>
  </si>
  <si>
    <t>https://podminky.urs.cz/item/CS_URS_2025_01/767581802</t>
  </si>
  <si>
    <t>12,7+3,53+1,45</t>
  </si>
  <si>
    <t>14</t>
  </si>
  <si>
    <t>767584801</t>
  </si>
  <si>
    <t>Demontáž podhledů doplňků podhledů těles zářivkových</t>
  </si>
  <si>
    <t>976085593</t>
  </si>
  <si>
    <t>https://podminky.urs.cz/item/CS_URS_2025_01/767584801</t>
  </si>
  <si>
    <t>15</t>
  </si>
  <si>
    <t>767584811</t>
  </si>
  <si>
    <t>Demontáž podhledů doplňků podhledů mřížek vzduchotechnických</t>
  </si>
  <si>
    <t>1809925841</t>
  </si>
  <si>
    <t>https://podminky.urs.cz/item/CS_URS_2025_01/767584811</t>
  </si>
  <si>
    <t>771</t>
  </si>
  <si>
    <t>Podlahy z dlaždic</t>
  </si>
  <si>
    <t>771473810</t>
  </si>
  <si>
    <t>Demontáž soklíků z dlaždic keramických lepených rovných</t>
  </si>
  <si>
    <t>m</t>
  </si>
  <si>
    <t>537457</t>
  </si>
  <si>
    <t>https://podminky.urs.cz/item/CS_URS_2025_01/771473810</t>
  </si>
  <si>
    <t>2*(1,62+2,18)-0,7-0,9-0,9-0,9</t>
  </si>
  <si>
    <t>17</t>
  </si>
  <si>
    <t>771573810</t>
  </si>
  <si>
    <t>Demontáž podlah z dlaždic keramických lepených</t>
  </si>
  <si>
    <t>-794551834</t>
  </si>
  <si>
    <t>https://podminky.urs.cz/item/CS_URS_2025_01/771573810</t>
  </si>
  <si>
    <t>781</t>
  </si>
  <si>
    <t>Dokončovací práce - obklady</t>
  </si>
  <si>
    <t>18</t>
  </si>
  <si>
    <t>781473810</t>
  </si>
  <si>
    <t>Demontáž obkladů z dlaždic keramických lepených</t>
  </si>
  <si>
    <t>1358059361</t>
  </si>
  <si>
    <t>https://podminky.urs.cz/item/CS_URS_2025_01/781473810</t>
  </si>
  <si>
    <t>(2*1,81*(3,17+4,03))-(0,9*1,81)-(2,08*0,63)</t>
  </si>
  <si>
    <t>(2*1,81*(0,9+1,62))-(0,7*1,81)</t>
  </si>
  <si>
    <t>(0,47*1,35)+(0,92*1,35)</t>
  </si>
  <si>
    <t>D.1.1.b - Architektonicko-stavební řešení - Stavební úpravy</t>
  </si>
  <si>
    <t xml:space="preserve">    6 - Úpravy povrchů, podlahy a osazování výplní</t>
  </si>
  <si>
    <t xml:space="preserve">    998 - Přesun hmot</t>
  </si>
  <si>
    <t xml:space="preserve">    722 - Zdravotechnika - vnitřní vodovod</t>
  </si>
  <si>
    <t xml:space="preserve">    763 - Konstrukce suché výstavby</t>
  </si>
  <si>
    <t xml:space="preserve">    776 - Podlahy povlakové</t>
  </si>
  <si>
    <t xml:space="preserve">    784 - Dokončovací práce - malby a tapety</t>
  </si>
  <si>
    <t>Úpravy povrchů, podlahy a osazování výplní</t>
  </si>
  <si>
    <t>612142001</t>
  </si>
  <si>
    <t>Pletivo vnitřních ploch v ploše nebo pruzích, na plném podkladu sklovláknité vtlačené do tmelu včetně tmelu stěn</t>
  </si>
  <si>
    <t>1661547777</t>
  </si>
  <si>
    <t>https://podminky.urs.cz/item/CS_URS_2025_01/612142001</t>
  </si>
  <si>
    <t>2*(5,81+3,17)+(0,65*2,1)*2+(0,65*0,98)-(2,08*1,75)</t>
  </si>
  <si>
    <t>612311131</t>
  </si>
  <si>
    <t>Vápenný štuk vnitřních ploch tloušťky do 3 mm svislých konstrukcí stěn</t>
  </si>
  <si>
    <t>1053850332</t>
  </si>
  <si>
    <t>https://podminky.urs.cz/item/CS_URS_2025_01/612311131</t>
  </si>
  <si>
    <t>952901111</t>
  </si>
  <si>
    <t>Vyčištění budov nebo objektů před předáním do užívání budov bytové nebo občanské výstavby, světlé výšky podlaží do 4 m</t>
  </si>
  <si>
    <t>-440721831</t>
  </si>
  <si>
    <t>https://podminky.urs.cz/item/CS_URS_2025_01/952901111</t>
  </si>
  <si>
    <t>(3,17*5,84)+(3,24*5,84)</t>
  </si>
  <si>
    <t>2054120936</t>
  </si>
  <si>
    <t>177975875</t>
  </si>
  <si>
    <t>0,028*10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</si>
  <si>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</si>
  <si>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</si>
  <si>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</si>
  <si>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</si>
  <si>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-189322849</t>
  </si>
  <si>
    <t>https://podminky.urs.cz/item/CS_URS_2025_01/998011001</t>
  </si>
  <si>
    <t>721174043</t>
  </si>
  <si>
    <t>Potrubí z trub polypropylenových připojovací DN 50</t>
  </si>
  <si>
    <t>1822162282</t>
  </si>
  <si>
    <t>https://podminky.urs.cz/item/CS_URS_2025_01/721174043</t>
  </si>
  <si>
    <t>721194105</t>
  </si>
  <si>
    <t>Vyměření přípojek na potrubí vyvedení a upevnění odpadních výpustek DN 50</t>
  </si>
  <si>
    <t>-1884000485</t>
  </si>
  <si>
    <t>https://podminky.urs.cz/item/CS_URS_2025_01/721194105</t>
  </si>
  <si>
    <t>721290111</t>
  </si>
  <si>
    <t>Zkouška těsnosti kanalizace v objektech vodou do DN 125</t>
  </si>
  <si>
    <t>-82760104</t>
  </si>
  <si>
    <t>https://podminky.urs.cz/item/CS_URS_2025_01/721290111</t>
  </si>
  <si>
    <t>998721121</t>
  </si>
  <si>
    <t>Přesun hmot pro vnitřní kanalizaci stanovený z hmotnosti přesunovaného materiálu vodorovná dopravní vzdálenost do 50 m ruční (bez užití mechanizace) v objektech výšky do 6 m</t>
  </si>
  <si>
    <t>593319167</t>
  </si>
  <si>
    <t>https://podminky.urs.cz/item/CS_URS_2025_01/998721121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</si>
  <si>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</si>
  <si>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</si>
  <si>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</si>
  <si>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</si>
  <si>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436263113</t>
  </si>
  <si>
    <t>https://podminky.urs.cz/item/CS_URS_2025_01/722174022</t>
  </si>
  <si>
    <t>722179191</t>
  </si>
  <si>
    <t>Příplatek k ceně rozvody vody z plastů za práce malého rozsahu na zakázce do 20 m rozvodu</t>
  </si>
  <si>
    <t>1302314342</t>
  </si>
  <si>
    <t>https://podminky.urs.cz/item/CS_URS_2025_01/722179191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</si>
  <si>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</si>
  <si>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</si>
  <si>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1927488167</t>
  </si>
  <si>
    <t>https://podminky.urs.cz/item/CS_URS_2025_01/722181221</t>
  </si>
  <si>
    <t>722190401</t>
  </si>
  <si>
    <t>Zřízení přípojek na potrubí vyvedení a upevnění výpustek do DN 25</t>
  </si>
  <si>
    <t>-876090973</t>
  </si>
  <si>
    <t>https://podminky.urs.cz/item/CS_URS_2025_01/722190401</t>
  </si>
  <si>
    <t>722220152</t>
  </si>
  <si>
    <t>Armatury s jedním závitem plastové (PPR) PN 20 (SDR 6) DN 20 x G 1/2"</t>
  </si>
  <si>
    <t>96255236</t>
  </si>
  <si>
    <t>https://podminky.urs.cz/item/CS_URS_2025_01/722220152</t>
  </si>
  <si>
    <t>M</t>
  </si>
  <si>
    <t>55141002</t>
  </si>
  <si>
    <t>ventil kulový rohový s filtrem 1/2"x3/8" s celokovovým kulatým designem</t>
  </si>
  <si>
    <t>32</t>
  </si>
  <si>
    <t>-952352156</t>
  </si>
  <si>
    <t>722290234</t>
  </si>
  <si>
    <t>Zkoušky, proplach a desinfekce vodovodního potrubí proplach a desinfekce vodovodního potrubí do DN 80</t>
  </si>
  <si>
    <t>919608806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</si>
  <si>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</si>
  <si>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</si>
  <si>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</si>
  <si>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-891360402</t>
  </si>
  <si>
    <t>https://podminky.urs.cz/item/CS_URS_2025_01/722290246</t>
  </si>
  <si>
    <t>19</t>
  </si>
  <si>
    <t>998722121</t>
  </si>
  <si>
    <t>Přesun hmot pro vnitřní vodovod stanovený z hmotnosti přesunovaného materiálu vodorovná dopravní vzdálenost do 50 m ruční (bez užití mechanizace) v objektech výšky do 6 m</t>
  </si>
  <si>
    <t>-281006858</t>
  </si>
  <si>
    <t>https://podminky.urs.cz/item/CS_URS_2025_01/998722121</t>
  </si>
  <si>
    <t>763</t>
  </si>
  <si>
    <t>Konstrukce suché výstavby</t>
  </si>
  <si>
    <t>20</t>
  </si>
  <si>
    <t>763121411</t>
  </si>
  <si>
    <t>Stěna předsazená ze sádrokartonových desek s nosnou konstrukcí z ocelových profilů CW, UW jednoduše opláštěná deskou standardní A tl. 12,5 mm bez izolace, EI 15, stěna tl. 62,5 mm, profil 50</t>
  </si>
  <si>
    <t>1001910051</t>
  </si>
  <si>
    <t>https://podminky.urs.cz/item/CS_URS_2025_01/763121411</t>
  </si>
  <si>
    <t>3,24*3,0</t>
  </si>
  <si>
    <t>763121714</t>
  </si>
  <si>
    <t>Stěna předsazená ze sádrokartonových desek ostatní konstrukce a práce na předsazených stěnách ze sádrokartonových desek základní penetrační nátěr</t>
  </si>
  <si>
    <t>-1874182883</t>
  </si>
  <si>
    <t>https://podminky.urs.cz/item/CS_URS_2025_01/763121714</t>
  </si>
  <si>
    <t>22</t>
  </si>
  <si>
    <t>763431001</t>
  </si>
  <si>
    <t>Montáž podhledu minerálního včetně zavěšeného roštu viditelného s panely vyjímatelnými, velikosti panelů do 0,36 m2</t>
  </si>
  <si>
    <t>-64272314</t>
  </si>
  <si>
    <t>https://podminky.urs.cz/item/CS_URS_2025_01/763431001</t>
  </si>
  <si>
    <t>23</t>
  </si>
  <si>
    <t>59036511</t>
  </si>
  <si>
    <t>deska podhledová minerální rovná bílá strukturovaná mikroperforovaná 15x600x600mm</t>
  </si>
  <si>
    <t>-1835015791</t>
  </si>
  <si>
    <t>19,22*1,1</t>
  </si>
  <si>
    <t>24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</si>
  <si>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</si>
  <si>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</si>
  <si>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1257255794</t>
  </si>
  <si>
    <t>https://podminky.urs.cz/item/CS_URS_2025_01/998763301</t>
  </si>
  <si>
    <t>25</t>
  </si>
  <si>
    <t>766660001</t>
  </si>
  <si>
    <t>Montáž dveřních křídel dřevěných nebo plastových otevíravých do ocelové zárubně povrchově upravených jednokřídlových, šířky do 800 mm</t>
  </si>
  <si>
    <t>CS ÚRS 2024 01</t>
  </si>
  <si>
    <t>1536929098</t>
  </si>
  <si>
    <t>https://podminky.urs.cz/item/CS_URS_2024_01/766660001</t>
  </si>
  <si>
    <t>26</t>
  </si>
  <si>
    <t>766R07</t>
  </si>
  <si>
    <t>dveře jednokřídlé 800x1970mm, rám z masivního dřeva, výplň odlehčená DTD deska, povrch CPL</t>
  </si>
  <si>
    <t>-45343883</t>
  </si>
  <si>
    <t>27</t>
  </si>
  <si>
    <t>766660002</t>
  </si>
  <si>
    <t>Montáž dveřních křídel dřevěných nebo plastových otevíravých do ocelové zárubně povrchově upravených jednokřídlových, šířky přes 800 mm</t>
  </si>
  <si>
    <t>67151047</t>
  </si>
  <si>
    <t>https://podminky.urs.cz/item/CS_URS_2025_01/766660002</t>
  </si>
  <si>
    <t>28</t>
  </si>
  <si>
    <t>766R06</t>
  </si>
  <si>
    <t>dveře jednokřídlé 900x1970mm, rám z masivního dřeva, výplň odlehčená DTD deska, povrch CPL</t>
  </si>
  <si>
    <t>-299077618</t>
  </si>
  <si>
    <t>29</t>
  </si>
  <si>
    <t>766660728</t>
  </si>
  <si>
    <t>Montáž dveřních doplňků dveřního kování interiérového zámku</t>
  </si>
  <si>
    <t>340033867</t>
  </si>
  <si>
    <t>https://podminky.urs.cz/item/CS_URS_2025_01/766660728</t>
  </si>
  <si>
    <t>30</t>
  </si>
  <si>
    <t>54924006</t>
  </si>
  <si>
    <t>zámek zadlabací mezipokojový pravý pro cylindrickou vložku rozteč 72x55mm</t>
  </si>
  <si>
    <t>-751304311</t>
  </si>
  <si>
    <t>31</t>
  </si>
  <si>
    <t>54964117</t>
  </si>
  <si>
    <t>vložka cylindrická bezpečnostní 30+50</t>
  </si>
  <si>
    <t>8183949</t>
  </si>
  <si>
    <t>766660729</t>
  </si>
  <si>
    <t>Montáž dveřních doplňků dveřního kování interiérového štítku s klikou</t>
  </si>
  <si>
    <t>1948979387</t>
  </si>
  <si>
    <t>https://podminky.urs.cz/item/CS_URS_2025_01/766660729</t>
  </si>
  <si>
    <t>33</t>
  </si>
  <si>
    <t>54914123</t>
  </si>
  <si>
    <t>dveřní kování interiérové rozetové klika/klika</t>
  </si>
  <si>
    <t>-715086835</t>
  </si>
  <si>
    <t>34</t>
  </si>
  <si>
    <t>998766102</t>
  </si>
  <si>
    <t>Přesun hmot pro konstrukce truhlářské stanovený z hmotnosti přesunovaného materiálu vodorovná dopravní vzdálenost do 50 m základní v objektech výšky přes 6 do 12 m</t>
  </si>
  <si>
    <t>436003425</t>
  </si>
  <si>
    <t>https://podminky.urs.cz/item/CS_URS_2025_01/998766102</t>
  </si>
  <si>
    <t>776</t>
  </si>
  <si>
    <t>Podlahy povlakové</t>
  </si>
  <si>
    <t>35</t>
  </si>
  <si>
    <t>776111111</t>
  </si>
  <si>
    <t>Příprava podkladu povlakových podlah a stěn broušení podlah nového podkladu anhydritového</t>
  </si>
  <si>
    <t>1235297994</t>
  </si>
  <si>
    <t>https://podminky.urs.cz/item/CS_URS_2025_01/776111111</t>
  </si>
  <si>
    <t>36</t>
  </si>
  <si>
    <t>776111311</t>
  </si>
  <si>
    <t>Příprava podkladu povlakových podlah a stěn vysátí podlah</t>
  </si>
  <si>
    <t>991652568</t>
  </si>
  <si>
    <t>https://podminky.urs.cz/item/CS_URS_2025_01/776111311</t>
  </si>
  <si>
    <t>37</t>
  </si>
  <si>
    <t>776121321</t>
  </si>
  <si>
    <t>Příprava podkladu povlakových podlah a stěn penetrace neředěná podlah</t>
  </si>
  <si>
    <t>1982441595</t>
  </si>
  <si>
    <t>https://podminky.urs.cz/item/CS_URS_2025_01/776121321</t>
  </si>
  <si>
    <t>38</t>
  </si>
  <si>
    <t>776141112</t>
  </si>
  <si>
    <t>Příprava podkladu povlakových podlah a stěn vyrovnání samonivelační stěrkou podlah min.pevnosti 20 MPa, tloušťky přes 3 do 5 mm</t>
  </si>
  <si>
    <t>550712415</t>
  </si>
  <si>
    <t>https://podminky.urs.cz/item/CS_URS_2025_01/776141112</t>
  </si>
  <si>
    <t>39</t>
  </si>
  <si>
    <t>776221111</t>
  </si>
  <si>
    <t>Montáž podlahovin z PVC lepením standardním lepidlem z pásů</t>
  </si>
  <si>
    <t>306489302</t>
  </si>
  <si>
    <t>https://podminky.urs.cz/item/CS_URS_2025_01/776221111</t>
  </si>
  <si>
    <t>40</t>
  </si>
  <si>
    <t>28411141</t>
  </si>
  <si>
    <t>PVC vinyl homogenní protiskluzná se vsypem a výztuž. vrstvou tl 2,00mm nášlapná vrstva 2,00mm, hořlavost Bfl-s1, třída zátěže 34/43, útlum 5dB, bodová zátěž &lt;= 0,10mm, protiskluznost R10</t>
  </si>
  <si>
    <t>1720179112</t>
  </si>
  <si>
    <t>19,22+18,02*0,1</t>
  </si>
  <si>
    <t>21,022*1,1 'Přepočtené koeficientem množství</t>
  </si>
  <si>
    <t>41</t>
  </si>
  <si>
    <t>776223111</t>
  </si>
  <si>
    <t>Montáž podlahovin z PVC spoj podlah svařováním za tepla (včetně frézování)</t>
  </si>
  <si>
    <t>-692655462</t>
  </si>
  <si>
    <t>https://podminky.urs.cz/item/CS_URS_2025_01/776223111</t>
  </si>
  <si>
    <t>20,0</t>
  </si>
  <si>
    <t>42</t>
  </si>
  <si>
    <t>776411212</t>
  </si>
  <si>
    <t>Montáž soklíků tahaných (fabiony) z PVC obvodových, výšky přes 80 do 100 mm</t>
  </si>
  <si>
    <t>862651079</t>
  </si>
  <si>
    <t>https://podminky.urs.cz/item/CS_URS_2024_01/776411212</t>
  </si>
  <si>
    <t>2*(5,84+3,17)</t>
  </si>
  <si>
    <t>43</t>
  </si>
  <si>
    <t>776411213</t>
  </si>
  <si>
    <t>Montáž soklíků tahaných (fabiony) z PVC vnitřních rohů</t>
  </si>
  <si>
    <t>-638054797</t>
  </si>
  <si>
    <t>https://podminky.urs.cz/item/CS_URS_2024_01/776411213</t>
  </si>
  <si>
    <t>44</t>
  </si>
  <si>
    <t>776411214</t>
  </si>
  <si>
    <t>Montáž soklíků tahaných (fabiony) z PVC vnějších rohů</t>
  </si>
  <si>
    <t>412544555</t>
  </si>
  <si>
    <t>https://podminky.urs.cz/item/CS_URS_2024_01/776411214</t>
  </si>
  <si>
    <t>45</t>
  </si>
  <si>
    <t>776421111</t>
  </si>
  <si>
    <t>Montáž lišt obvodových lepených</t>
  </si>
  <si>
    <t>546587966</t>
  </si>
  <si>
    <t>46</t>
  </si>
  <si>
    <t>28342165</t>
  </si>
  <si>
    <t>lišta podlahová PVC zakončovací s fabionem</t>
  </si>
  <si>
    <t>-2068960644</t>
  </si>
  <si>
    <t>18,02*1,02 'Přepočtené koeficientem množství</t>
  </si>
  <si>
    <t>47</t>
  </si>
  <si>
    <t>59054182</t>
  </si>
  <si>
    <t>profil těsnicí tvar čepec š 4.5 mm, h 42.0 mm</t>
  </si>
  <si>
    <t>-887761149</t>
  </si>
  <si>
    <t>48</t>
  </si>
  <si>
    <t>776421312</t>
  </si>
  <si>
    <t>Montáž lišt přechodových šroubovaných</t>
  </si>
  <si>
    <t>-1974796211</t>
  </si>
  <si>
    <t>https://podminky.urs.cz/item/CS_URS_2025_01/776421312</t>
  </si>
  <si>
    <t>0,8+0,9</t>
  </si>
  <si>
    <t>49</t>
  </si>
  <si>
    <t>55343120</t>
  </si>
  <si>
    <t>profil přechodový Al vrtaný 30mm stříbro</t>
  </si>
  <si>
    <t>852991859</t>
  </si>
  <si>
    <t>50</t>
  </si>
  <si>
    <t>998776102</t>
  </si>
  <si>
    <t>Přesun hmot pro podlahy povlakové stanovený z hmotnosti přesunovaného materiálu vodorovná dopravní vzdálenost do 50 m základní v objektech výšky přes 6 do 12 m</t>
  </si>
  <si>
    <t>-257779095</t>
  </si>
  <si>
    <t>https://podminky.urs.cz/item/CS_URS_2025_01/998776102</t>
  </si>
  <si>
    <t>51</t>
  </si>
  <si>
    <t>781111011</t>
  </si>
  <si>
    <t>Příprava podkladu před provedením obkladu oprášení (ometení) stěny</t>
  </si>
  <si>
    <t>1242741671</t>
  </si>
  <si>
    <t>https://podminky.urs.cz/item/CS_URS_2025_01/781111011</t>
  </si>
  <si>
    <t>"za linkou"</t>
  </si>
  <si>
    <t>(1,2+2,4)*0,7</t>
  </si>
  <si>
    <t>52</t>
  </si>
  <si>
    <t>781472214</t>
  </si>
  <si>
    <t>Montáž keramických obkladů stěn lepených cementovým flexibilním lepidlem hladkých přes 4 do 6 ks/m2</t>
  </si>
  <si>
    <t>2039557761</t>
  </si>
  <si>
    <t>https://podminky.urs.cz/item/CS_URS_2025_01/781472214</t>
  </si>
  <si>
    <t>53</t>
  </si>
  <si>
    <t>59761717</t>
  </si>
  <si>
    <t>obklad keramický nemrazuvzdorný povrch hladký/matný tl do 10mm přes 4 do 6ks/m2</t>
  </si>
  <si>
    <t>942354319</t>
  </si>
  <si>
    <t>2,52*1,15 'Přepočtené koeficientem množství</t>
  </si>
  <si>
    <t>54</t>
  </si>
  <si>
    <t>781495115</t>
  </si>
  <si>
    <t>Obklad - dokončující práce ostatní práce spárování silikonem</t>
  </si>
  <si>
    <t>-408434904</t>
  </si>
  <si>
    <t>https://podminky.urs.cz/item/CS_URS_2025_01/781495115</t>
  </si>
  <si>
    <t>0,7</t>
  </si>
  <si>
    <t>55</t>
  </si>
  <si>
    <t>781495211</t>
  </si>
  <si>
    <t>Čištění vnitřních ploch po provedení obkladu stěn chemickými prostředky</t>
  </si>
  <si>
    <t>-892536890</t>
  </si>
  <si>
    <t>https://podminky.urs.cz/item/CS_URS_2025_01/781495211</t>
  </si>
  <si>
    <t>56</t>
  </si>
  <si>
    <t>998781102</t>
  </si>
  <si>
    <t>Přesun hmot pro obklady keramické stanovený z hmotnosti přesunovaného materiálu vodorovná dopravní vzdálenost do 50 m základní v objektech výšky přes 6 do 12 m</t>
  </si>
  <si>
    <t>-95728693</t>
  </si>
  <si>
    <t>https://podminky.urs.cz/item/CS_URS_2025_01/998781102</t>
  </si>
  <si>
    <t>784</t>
  </si>
  <si>
    <t>Dokončovací práce - malby a tapety</t>
  </si>
  <si>
    <t>57</t>
  </si>
  <si>
    <t>784111001</t>
  </si>
  <si>
    <t>Oprášení (ometení) podkladu v místnostech výšky do 3,80 m</t>
  </si>
  <si>
    <t>1526923423</t>
  </si>
  <si>
    <t>https://podminky.urs.cz/item/CS_URS_2025_01/784111001</t>
  </si>
  <si>
    <t>(2*3,0*(5,84+3,17))</t>
  </si>
  <si>
    <t>(3,24+5,84+3,24)*3,0</t>
  </si>
  <si>
    <t>58</t>
  </si>
  <si>
    <t>784121001</t>
  </si>
  <si>
    <t>Oškrabání malby v místnostech výšky do 3,80 m</t>
  </si>
  <si>
    <t>1721894882</t>
  </si>
  <si>
    <t>https://podminky.urs.cz/item/CS_URS_2025_01/784121001</t>
  </si>
  <si>
    <t>59</t>
  </si>
  <si>
    <t>784121011</t>
  </si>
  <si>
    <t>Rozmývání podkladu po oškrabání malby v místnostech výšky do 3,80 m</t>
  </si>
  <si>
    <t>-1985357767</t>
  </si>
  <si>
    <t>https://podminky.urs.cz/item/CS_URS_2025_01/784121011</t>
  </si>
  <si>
    <t>60</t>
  </si>
  <si>
    <t>784211101</t>
  </si>
  <si>
    <t>Malby z malířských směsí oděruvzdorných za mokra dvojnásobné, bílé za mokra oděruvzdorné výborně v místnostech výšky do 3,80 m</t>
  </si>
  <si>
    <t>-1835799978</t>
  </si>
  <si>
    <t>https://podminky.urs.cz/item/CS_URS_2025_01/784211101</t>
  </si>
  <si>
    <t>61</t>
  </si>
  <si>
    <t>784221101</t>
  </si>
  <si>
    <t>Malby z malířských směsí otěruvzdorných za sucha dvojnásobné, bílé za sucha otěruvzdorné dobře v místnostech výšky do 3,80 m</t>
  </si>
  <si>
    <t>80632238</t>
  </si>
  <si>
    <t>https://podminky.urs.cz/item/CS_URS_2025_01/784221101</t>
  </si>
  <si>
    <t>D.1.1.c - Elektroinstalace</t>
  </si>
  <si>
    <t xml:space="preserve">    741 - Elektroinstalace - silnoproud</t>
  </si>
  <si>
    <t xml:space="preserve">    742 - Elektroinstalace - slaboproud</t>
  </si>
  <si>
    <t>612135101</t>
  </si>
  <si>
    <t>Hrubá výplň rýh maltou jakékoli šířky rýhy ve stěnách</t>
  </si>
  <si>
    <t>1581249218</t>
  </si>
  <si>
    <t>https://podminky.urs.cz/item/CS_URS_2025_01/612135101</t>
  </si>
  <si>
    <t xml:space="preserve">"pro elektro"       20,0*0,03</t>
  </si>
  <si>
    <t>974032121</t>
  </si>
  <si>
    <t>Vysekání rýh ve stěnách nebo příčkách z dutých cihel, tvárnic, desek z dutých cihel nebo tvárnic do hl. 30 mm a šířky do 30 mm</t>
  </si>
  <si>
    <t>-905151992</t>
  </si>
  <si>
    <t>https://podminky.urs.cz/item/CS_URS_2025_01/974032121</t>
  </si>
  <si>
    <t>850059618</t>
  </si>
  <si>
    <t>-97218455</t>
  </si>
  <si>
    <t>0,02*10</t>
  </si>
  <si>
    <t>204094173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</si>
  <si>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</si>
  <si>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</si>
  <si>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1878346634</t>
  </si>
  <si>
    <t>https://podminky.urs.cz/item/CS_URS_2025_01/998011002</t>
  </si>
  <si>
    <t>741</t>
  </si>
  <si>
    <t>Elektroinstalace - silnoproud</t>
  </si>
  <si>
    <t>741122015</t>
  </si>
  <si>
    <t>Montáž kabelů měděných bez ukončení uložených pod omítku plných kulatých (např. CYKY), počtu a průřezu žil 3x1,5 mm2</t>
  </si>
  <si>
    <t>1879340987</t>
  </si>
  <si>
    <t>https://podminky.urs.cz/item/CS_URS_2025_01/741122015</t>
  </si>
  <si>
    <t>34111030</t>
  </si>
  <si>
    <t>kabel instalační jádro Cu plné izolace PVC plášť PVC 450/750V (CYKY) 3x1,5mm2</t>
  </si>
  <si>
    <t>-1979524459</t>
  </si>
  <si>
    <t>13,0434782608696*1,15 'Přepočtené koeficientem množství</t>
  </si>
  <si>
    <t>741122016</t>
  </si>
  <si>
    <t>Montáž kabelů měděných bez ukončení uložených pod omítku plných kulatých (např. CYKY), počtu a průřezu žil 3x2,5 až 6 mm2</t>
  </si>
  <si>
    <t>-2063955396</t>
  </si>
  <si>
    <t>https://podminky.urs.cz/item/CS_URS_2025_01/741122016</t>
  </si>
  <si>
    <t xml:space="preserve">"Pro zásuvky"  20,0</t>
  </si>
  <si>
    <t>34111036</t>
  </si>
  <si>
    <t>kabel instalační jádro Cu plné izolace PVC plášť PVC 450/750V (CYKY) 3x2,5mm2</t>
  </si>
  <si>
    <t>-1355841437</t>
  </si>
  <si>
    <t xml:space="preserve">"Pro zásuvky"  20</t>
  </si>
  <si>
    <t>20*1,15 'Přepočtené koeficientem množství</t>
  </si>
  <si>
    <t>741310001</t>
  </si>
  <si>
    <t>Montáž spínačů jedno nebo dvoupólových nástěnných se zapojením vodičů, pro prostředí normální spínačů, řazení 1-jednopólových</t>
  </si>
  <si>
    <t>329777829</t>
  </si>
  <si>
    <t>https://podminky.urs.cz/item/CS_URS_2025_01/741310001</t>
  </si>
  <si>
    <t>34535001</t>
  </si>
  <si>
    <t>spínač kompletní, zapuštěný, dvojpólový, řazení 2, šroubové svorky</t>
  </si>
  <si>
    <t>1619073351</t>
  </si>
  <si>
    <t>741313004</t>
  </si>
  <si>
    <t>Montáž zásuvek domovních se zapojením vodičů bezšroubové připojení polozapuštěných nebo zapuštěných 10/16 A, provedení 2x (2P + PE) dvojnásobná</t>
  </si>
  <si>
    <t>539927960</t>
  </si>
  <si>
    <t>https://podminky.urs.cz/item/CS_URS_2025_01/741313004</t>
  </si>
  <si>
    <t xml:space="preserve">"zásuvky"   6</t>
  </si>
  <si>
    <t>34555242</t>
  </si>
  <si>
    <t>zásuvka zapuštěná dvojnásobná, šikmá, s clonkami, bezšroubové svorky</t>
  </si>
  <si>
    <t>-200714117</t>
  </si>
  <si>
    <t>34539060</t>
  </si>
  <si>
    <t>rámeček dvojnásobný</t>
  </si>
  <si>
    <t>1083010090</t>
  </si>
  <si>
    <t xml:space="preserve">"zásuvky"  3</t>
  </si>
  <si>
    <t>741372112</t>
  </si>
  <si>
    <t>Montáž svítidel s integrovaným zdrojem LED se zapojením vodičů interiérových vestavných stropních panelových hranatých nebo kruhových, plochy přes 0,09 do 0,36 m2</t>
  </si>
  <si>
    <t>1820274709</t>
  </si>
  <si>
    <t>https://podminky.urs.cz/item/CS_URS_2025_01/741372112</t>
  </si>
  <si>
    <t>34825011</t>
  </si>
  <si>
    <t>svítidlo vestavné stropní panelové čtvercové/obdélníkové 0,09-0,36m2 2200-5000lm</t>
  </si>
  <si>
    <t>808260710</t>
  </si>
  <si>
    <t>741813001</t>
  </si>
  <si>
    <t>Zkoušky a prohlídky elektrických přístrojů měření impedance nulové smyčky okruhu vedení jednofázového 220 V</t>
  </si>
  <si>
    <t>-847178701</t>
  </si>
  <si>
    <t>https://podminky.urs.cz/item/CS_URS_2025_01/741813001</t>
  </si>
  <si>
    <t>998741102</t>
  </si>
  <si>
    <t>Přesun hmot pro silnoproud stanovený z hmotnosti přesunovaného materiálu vodorovná dopravní vzdálenost do 50 m základní v objektech výšky přes 6 do 12 m</t>
  </si>
  <si>
    <t>387602194</t>
  </si>
  <si>
    <t>https://podminky.urs.cz/item/CS_URS_2025_01/998741102</t>
  </si>
  <si>
    <t>742</t>
  </si>
  <si>
    <t>Elektroinstalace - slaboproud</t>
  </si>
  <si>
    <t>742124001</t>
  </si>
  <si>
    <t>Montáž kabelů datových FTP, UTP, STP pro vnitřní rozvody do žlabu nebo lišty</t>
  </si>
  <si>
    <t>-1741423946</t>
  </si>
  <si>
    <t>https://podminky.urs.cz/item/CS_URS_2025_01/742124001</t>
  </si>
  <si>
    <t>34121263</t>
  </si>
  <si>
    <t>kabel datový jádro Cu plné plášť PVC (U/UTP) kategorie 6</t>
  </si>
  <si>
    <t>-998931026</t>
  </si>
  <si>
    <t>4,16666666666667*1,2 'Přepočtené koeficientem množství</t>
  </si>
  <si>
    <t>99 - Vedlejší a ostatní náklady</t>
  </si>
  <si>
    <t>VRN - Vedlejší rozpočtové náklady</t>
  </si>
  <si>
    <t xml:space="preserve">    VRN3 - Zařízení staveniště</t>
  </si>
  <si>
    <t xml:space="preserve">    VRN7 - Územní a provozní vlivy</t>
  </si>
  <si>
    <t>VRN</t>
  </si>
  <si>
    <t>Vedlejší rozpočtové náklady</t>
  </si>
  <si>
    <t>VRN3</t>
  </si>
  <si>
    <t>Zařízení staveniště</t>
  </si>
  <si>
    <t>03030</t>
  </si>
  <si>
    <t xml:space="preserve">Zařízení staveniště </t>
  </si>
  <si>
    <t>2,8%</t>
  </si>
  <si>
    <t>1024</t>
  </si>
  <si>
    <t>-1773789807</t>
  </si>
  <si>
    <t>P</t>
  </si>
  <si>
    <t>Poznámka k položce:_x000d_
energie, značení, zajištění staveniště - SDK předstěny, protihluk. opatření apod. včetně likvidace po skončení stavby</t>
  </si>
  <si>
    <t>VRN7</t>
  </si>
  <si>
    <t>Územní a provozní vlivy</t>
  </si>
  <si>
    <t>000010</t>
  </si>
  <si>
    <t>1,5%</t>
  </si>
  <si>
    <t>-833895601</t>
  </si>
  <si>
    <t>SEZNAM FIGUR</t>
  </si>
  <si>
    <t>Výměra</t>
  </si>
  <si>
    <t>D.1/ D.1.1a</t>
  </si>
  <si>
    <t>VV0001</t>
  </si>
  <si>
    <t>Nový výkaz (1)</t>
  </si>
  <si>
    <t>41,020</t>
  </si>
  <si>
    <t>VV0002</t>
  </si>
  <si>
    <t>Nový výkaz (2)</t>
  </si>
  <si>
    <t>VV0003</t>
  </si>
  <si>
    <t>Nový výkaz (3)</t>
  </si>
  <si>
    <t>VV0004</t>
  </si>
  <si>
    <t>Nový výkaz (4)</t>
  </si>
  <si>
    <t>2,000</t>
  </si>
  <si>
    <t>VV0005</t>
  </si>
  <si>
    <t>Nový výkaz (5)</t>
  </si>
  <si>
    <t>VV0006</t>
  </si>
  <si>
    <t>Nový výkaz (6)</t>
  </si>
  <si>
    <t>VV0007</t>
  </si>
  <si>
    <t>Nový výkaz (7)</t>
  </si>
  <si>
    <t>VV0008</t>
  </si>
  <si>
    <t>Nový výkaz (8)</t>
  </si>
  <si>
    <t>36,800</t>
  </si>
  <si>
    <t>VV0009</t>
  </si>
  <si>
    <t>Nový výkaz (9)</t>
  </si>
  <si>
    <t>8,768</t>
  </si>
  <si>
    <t>D.1/ D.1.1.b</t>
  </si>
  <si>
    <t>Nový výkaz (10)</t>
  </si>
  <si>
    <t>Nový výkaz (11)</t>
  </si>
  <si>
    <t>VV0002_1</t>
  </si>
  <si>
    <t>230,951</t>
  </si>
  <si>
    <t>Nový výkaz (12)</t>
  </si>
  <si>
    <t>Nový výkaz (13)</t>
  </si>
  <si>
    <t>Nový výkaz (14)</t>
  </si>
  <si>
    <t>Nový výkaz (15)</t>
  </si>
  <si>
    <t>Nový výkaz (16)</t>
  </si>
  <si>
    <t>VV0007_1</t>
  </si>
  <si>
    <t>29,000</t>
  </si>
  <si>
    <t>Nový výkaz (17)</t>
  </si>
  <si>
    <t>VV0008_1</t>
  </si>
  <si>
    <t>17,671</t>
  </si>
  <si>
    <t>Nový výkaz (18)</t>
  </si>
  <si>
    <t>VV0009_1</t>
  </si>
  <si>
    <t>33,000</t>
  </si>
  <si>
    <t>VV0010</t>
  </si>
  <si>
    <t>Nový výkaz (19)</t>
  </si>
  <si>
    <t>VV0011</t>
  </si>
  <si>
    <t>Nový výkaz (20)</t>
  </si>
  <si>
    <t>VV0012</t>
  </si>
  <si>
    <t>Nový výkaz (21)</t>
  </si>
  <si>
    <t>VV0013</t>
  </si>
  <si>
    <t>Nový výkaz (22)</t>
  </si>
  <si>
    <t>34,800</t>
  </si>
  <si>
    <t>VV0014</t>
  </si>
  <si>
    <t>Nový výkaz (23)</t>
  </si>
  <si>
    <t>VV0015</t>
  </si>
  <si>
    <t>Nový výkaz (24)</t>
  </si>
  <si>
    <t>0,9</t>
  </si>
  <si>
    <t>VV0016</t>
  </si>
  <si>
    <t>Nový výkaz (25)</t>
  </si>
  <si>
    <t>VV0017</t>
  </si>
  <si>
    <t>Nový výkaz (26)</t>
  </si>
  <si>
    <t>4,41</t>
  </si>
  <si>
    <t>VV0018</t>
  </si>
  <si>
    <t>Nový výkaz (27)</t>
  </si>
  <si>
    <t>VV0019</t>
  </si>
  <si>
    <t>Nový výkaz (29)</t>
  </si>
  <si>
    <t>VV0020</t>
  </si>
  <si>
    <t>Nový výkaz (30)</t>
  </si>
  <si>
    <t>VV0021</t>
  </si>
  <si>
    <t>Nový výkaz (31)</t>
  </si>
  <si>
    <t>119,100</t>
  </si>
  <si>
    <t>VV0022</t>
  </si>
  <si>
    <t>Nový výkaz (32)</t>
  </si>
  <si>
    <t>VV0023</t>
  </si>
  <si>
    <t>Nový výkaz (33)</t>
  </si>
  <si>
    <t>VV0024</t>
  </si>
  <si>
    <t>Nový výkaz (34)</t>
  </si>
  <si>
    <t>VV0025</t>
  </si>
  <si>
    <t>Nový výkaz (35)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</si>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</sst>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bmp" /><Relationship Id="rId2" Type="http://schemas.openxmlformats.org/officeDocument/2006/relationships/image" Target="../media/image17.bmp" /><Relationship Id="rId3" Type="http://schemas.openxmlformats.org/officeDocument/2006/relationships/image" Target="../media/image18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79</xdr:row>
      <xdr:rowOff>0</xdr:rowOff>
    </xdr:from>
    <xdr:to>
      <xdr:col>9</xdr:col>
      <xdr:colOff>1215390</xdr:colOff>
      <xdr:row>79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82</xdr:row>
      <xdr:rowOff>0</xdr:rowOff>
    </xdr:from>
    <xdr:to>
      <xdr:col>9</xdr:col>
      <xdr:colOff>1215390</xdr:colOff>
      <xdr:row>82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01111" TargetMode="External" /><Relationship Id="rId2" Type="http://schemas.openxmlformats.org/officeDocument/2006/relationships/hyperlink" Target="https://podminky.urs.cz/item/CS_URS_2025_01/962086111" TargetMode="External" /><Relationship Id="rId3" Type="http://schemas.openxmlformats.org/officeDocument/2006/relationships/hyperlink" Target="https://podminky.urs.cz/item/CS_URS_2025_01/968072455" TargetMode="External" /><Relationship Id="rId4" Type="http://schemas.openxmlformats.org/officeDocument/2006/relationships/hyperlink" Target="https://podminky.urs.cz/item/CS_URS_2025_01/997013211" TargetMode="External" /><Relationship Id="rId5" Type="http://schemas.openxmlformats.org/officeDocument/2006/relationships/hyperlink" Target="https://podminky.urs.cz/item/CS_URS_2025_01/997013501" TargetMode="External" /><Relationship Id="rId6" Type="http://schemas.openxmlformats.org/officeDocument/2006/relationships/hyperlink" Target="https://podminky.urs.cz/item/CS_URS_2025_01/997013509" TargetMode="External" /><Relationship Id="rId7" Type="http://schemas.openxmlformats.org/officeDocument/2006/relationships/hyperlink" Target="https://podminky.urs.cz/item/CS_URS_2025_01/997013631" TargetMode="External" /><Relationship Id="rId8" Type="http://schemas.openxmlformats.org/officeDocument/2006/relationships/hyperlink" Target="https://podminky.urs.cz/item/CS_URS_2025_01/721220801" TargetMode="External" /><Relationship Id="rId9" Type="http://schemas.openxmlformats.org/officeDocument/2006/relationships/hyperlink" Target="https://podminky.urs.cz/item/CS_URS_2025_01/725210821" TargetMode="External" /><Relationship Id="rId10" Type="http://schemas.openxmlformats.org/officeDocument/2006/relationships/hyperlink" Target="https://podminky.urs.cz/item/CS_URS_2025_01/725110811" TargetMode="External" /><Relationship Id="rId11" Type="http://schemas.openxmlformats.org/officeDocument/2006/relationships/hyperlink" Target="https://podminky.urs.cz/item/CS_URS_2025_01/725820801" TargetMode="External" /><Relationship Id="rId12" Type="http://schemas.openxmlformats.org/officeDocument/2006/relationships/hyperlink" Target="https://podminky.urs.cz/item/CS_URS_2025_01/766691914" TargetMode="External" /><Relationship Id="rId13" Type="http://schemas.openxmlformats.org/officeDocument/2006/relationships/hyperlink" Target="https://podminky.urs.cz/item/CS_URS_2025_01/767581802" TargetMode="External" /><Relationship Id="rId14" Type="http://schemas.openxmlformats.org/officeDocument/2006/relationships/hyperlink" Target="https://podminky.urs.cz/item/CS_URS_2025_01/767584801" TargetMode="External" /><Relationship Id="rId15" Type="http://schemas.openxmlformats.org/officeDocument/2006/relationships/hyperlink" Target="https://podminky.urs.cz/item/CS_URS_2025_01/767584811" TargetMode="External" /><Relationship Id="rId16" Type="http://schemas.openxmlformats.org/officeDocument/2006/relationships/hyperlink" Target="https://podminky.urs.cz/item/CS_URS_2025_01/771473810" TargetMode="External" /><Relationship Id="rId17" Type="http://schemas.openxmlformats.org/officeDocument/2006/relationships/hyperlink" Target="https://podminky.urs.cz/item/CS_URS_2025_01/771573810" TargetMode="External" /><Relationship Id="rId18" Type="http://schemas.openxmlformats.org/officeDocument/2006/relationships/hyperlink" Target="https://podminky.urs.cz/item/CS_URS_2025_01/781473810" TargetMode="External" /><Relationship Id="rId1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42001" TargetMode="External" /><Relationship Id="rId2" Type="http://schemas.openxmlformats.org/officeDocument/2006/relationships/hyperlink" Target="https://podminky.urs.cz/item/CS_URS_2025_01/612311131" TargetMode="External" /><Relationship Id="rId3" Type="http://schemas.openxmlformats.org/officeDocument/2006/relationships/hyperlink" Target="https://podminky.urs.cz/item/CS_URS_2025_01/952901111" TargetMode="External" /><Relationship Id="rId4" Type="http://schemas.openxmlformats.org/officeDocument/2006/relationships/hyperlink" Target="https://podminky.urs.cz/item/CS_URS_2025_01/997013501" TargetMode="External" /><Relationship Id="rId5" Type="http://schemas.openxmlformats.org/officeDocument/2006/relationships/hyperlink" Target="https://podminky.urs.cz/item/CS_URS_2025_01/997013509" TargetMode="External" /><Relationship Id="rId6" Type="http://schemas.openxmlformats.org/officeDocument/2006/relationships/hyperlink" Target="https://podminky.urs.cz/item/CS_URS_2025_01/998011001" TargetMode="External" /><Relationship Id="rId7" Type="http://schemas.openxmlformats.org/officeDocument/2006/relationships/hyperlink" Target="https://podminky.urs.cz/item/CS_URS_2025_01/721174043" TargetMode="External" /><Relationship Id="rId8" Type="http://schemas.openxmlformats.org/officeDocument/2006/relationships/hyperlink" Target="https://podminky.urs.cz/item/CS_URS_2025_01/721194105" TargetMode="External" /><Relationship Id="rId9" Type="http://schemas.openxmlformats.org/officeDocument/2006/relationships/hyperlink" Target="https://podminky.urs.cz/item/CS_URS_2025_01/721290111" TargetMode="External" /><Relationship Id="rId10" Type="http://schemas.openxmlformats.org/officeDocument/2006/relationships/hyperlink" Target="https://podminky.urs.cz/item/CS_URS_2025_01/998721121" TargetMode="External" /><Relationship Id="rId11" Type="http://schemas.openxmlformats.org/officeDocument/2006/relationships/hyperlink" Target="https://podminky.urs.cz/item/CS_URS_2025_01/722174022" TargetMode="External" /><Relationship Id="rId12" Type="http://schemas.openxmlformats.org/officeDocument/2006/relationships/hyperlink" Target="https://podminky.urs.cz/item/CS_URS_2025_01/722179191" TargetMode="External" /><Relationship Id="rId13" Type="http://schemas.openxmlformats.org/officeDocument/2006/relationships/hyperlink" Target="https://podminky.urs.cz/item/CS_URS_2025_01/722181221" TargetMode="External" /><Relationship Id="rId14" Type="http://schemas.openxmlformats.org/officeDocument/2006/relationships/hyperlink" Target="https://podminky.urs.cz/item/CS_URS_2025_01/722190401" TargetMode="External" /><Relationship Id="rId15" Type="http://schemas.openxmlformats.org/officeDocument/2006/relationships/hyperlink" Target="https://podminky.urs.cz/item/CS_URS_2025_01/722220152" TargetMode="External" /><Relationship Id="rId16" Type="http://schemas.openxmlformats.org/officeDocument/2006/relationships/hyperlink" Target="https://podminky.urs.cz/item/CS_URS_2025_01/722290234" TargetMode="External" /><Relationship Id="rId17" Type="http://schemas.openxmlformats.org/officeDocument/2006/relationships/hyperlink" Target="https://podminky.urs.cz/item/CS_URS_2025_01/722290246" TargetMode="External" /><Relationship Id="rId18" Type="http://schemas.openxmlformats.org/officeDocument/2006/relationships/hyperlink" Target="https://podminky.urs.cz/item/CS_URS_2025_01/998722121" TargetMode="External" /><Relationship Id="rId19" Type="http://schemas.openxmlformats.org/officeDocument/2006/relationships/hyperlink" Target="https://podminky.urs.cz/item/CS_URS_2025_01/763121411" TargetMode="External" /><Relationship Id="rId20" Type="http://schemas.openxmlformats.org/officeDocument/2006/relationships/hyperlink" Target="https://podminky.urs.cz/item/CS_URS_2025_01/763121714" TargetMode="External" /><Relationship Id="rId21" Type="http://schemas.openxmlformats.org/officeDocument/2006/relationships/hyperlink" Target="https://podminky.urs.cz/item/CS_URS_2025_01/763431001" TargetMode="External" /><Relationship Id="rId22" Type="http://schemas.openxmlformats.org/officeDocument/2006/relationships/hyperlink" Target="https://podminky.urs.cz/item/CS_URS_2025_01/998763301" TargetMode="External" /><Relationship Id="rId23" Type="http://schemas.openxmlformats.org/officeDocument/2006/relationships/hyperlink" Target="https://podminky.urs.cz/item/CS_URS_2024_01/766660001" TargetMode="External" /><Relationship Id="rId24" Type="http://schemas.openxmlformats.org/officeDocument/2006/relationships/hyperlink" Target="https://podminky.urs.cz/item/CS_URS_2025_01/766660002" TargetMode="External" /><Relationship Id="rId25" Type="http://schemas.openxmlformats.org/officeDocument/2006/relationships/hyperlink" Target="https://podminky.urs.cz/item/CS_URS_2025_01/766660728" TargetMode="External" /><Relationship Id="rId26" Type="http://schemas.openxmlformats.org/officeDocument/2006/relationships/hyperlink" Target="https://podminky.urs.cz/item/CS_URS_2025_01/766660729" TargetMode="External" /><Relationship Id="rId27" Type="http://schemas.openxmlformats.org/officeDocument/2006/relationships/hyperlink" Target="https://podminky.urs.cz/item/CS_URS_2025_01/998766102" TargetMode="External" /><Relationship Id="rId28" Type="http://schemas.openxmlformats.org/officeDocument/2006/relationships/hyperlink" Target="https://podminky.urs.cz/item/CS_URS_2025_01/776111111" TargetMode="External" /><Relationship Id="rId29" Type="http://schemas.openxmlformats.org/officeDocument/2006/relationships/hyperlink" Target="https://podminky.urs.cz/item/CS_URS_2025_01/776111311" TargetMode="External" /><Relationship Id="rId30" Type="http://schemas.openxmlformats.org/officeDocument/2006/relationships/hyperlink" Target="https://podminky.urs.cz/item/CS_URS_2025_01/776121321" TargetMode="External" /><Relationship Id="rId31" Type="http://schemas.openxmlformats.org/officeDocument/2006/relationships/hyperlink" Target="https://podminky.urs.cz/item/CS_URS_2025_01/776141112" TargetMode="External" /><Relationship Id="rId32" Type="http://schemas.openxmlformats.org/officeDocument/2006/relationships/hyperlink" Target="https://podminky.urs.cz/item/CS_URS_2025_01/776221111" TargetMode="External" /><Relationship Id="rId33" Type="http://schemas.openxmlformats.org/officeDocument/2006/relationships/hyperlink" Target="https://podminky.urs.cz/item/CS_URS_2025_01/776223111" TargetMode="External" /><Relationship Id="rId34" Type="http://schemas.openxmlformats.org/officeDocument/2006/relationships/hyperlink" Target="https://podminky.urs.cz/item/CS_URS_2024_01/776411212" TargetMode="External" /><Relationship Id="rId35" Type="http://schemas.openxmlformats.org/officeDocument/2006/relationships/hyperlink" Target="https://podminky.urs.cz/item/CS_URS_2024_01/776411213" TargetMode="External" /><Relationship Id="rId36" Type="http://schemas.openxmlformats.org/officeDocument/2006/relationships/hyperlink" Target="https://podminky.urs.cz/item/CS_URS_2024_01/776411214" TargetMode="External" /><Relationship Id="rId37" Type="http://schemas.openxmlformats.org/officeDocument/2006/relationships/hyperlink" Target="https://podminky.urs.cz/item/CS_URS_2025_01/776421312" TargetMode="External" /><Relationship Id="rId38" Type="http://schemas.openxmlformats.org/officeDocument/2006/relationships/hyperlink" Target="https://podminky.urs.cz/item/CS_URS_2025_01/998776102" TargetMode="External" /><Relationship Id="rId39" Type="http://schemas.openxmlformats.org/officeDocument/2006/relationships/hyperlink" Target="https://podminky.urs.cz/item/CS_URS_2025_01/781111011" TargetMode="External" /><Relationship Id="rId40" Type="http://schemas.openxmlformats.org/officeDocument/2006/relationships/hyperlink" Target="https://podminky.urs.cz/item/CS_URS_2025_01/781472214" TargetMode="External" /><Relationship Id="rId41" Type="http://schemas.openxmlformats.org/officeDocument/2006/relationships/hyperlink" Target="https://podminky.urs.cz/item/CS_URS_2025_01/781495115" TargetMode="External" /><Relationship Id="rId42" Type="http://schemas.openxmlformats.org/officeDocument/2006/relationships/hyperlink" Target="https://podminky.urs.cz/item/CS_URS_2025_01/781495211" TargetMode="External" /><Relationship Id="rId43" Type="http://schemas.openxmlformats.org/officeDocument/2006/relationships/hyperlink" Target="https://podminky.urs.cz/item/CS_URS_2025_01/998781102" TargetMode="External" /><Relationship Id="rId44" Type="http://schemas.openxmlformats.org/officeDocument/2006/relationships/hyperlink" Target="https://podminky.urs.cz/item/CS_URS_2025_01/784111001" TargetMode="External" /><Relationship Id="rId45" Type="http://schemas.openxmlformats.org/officeDocument/2006/relationships/hyperlink" Target="https://podminky.urs.cz/item/CS_URS_2025_01/784121001" TargetMode="External" /><Relationship Id="rId46" Type="http://schemas.openxmlformats.org/officeDocument/2006/relationships/hyperlink" Target="https://podminky.urs.cz/item/CS_URS_2025_01/784121011" TargetMode="External" /><Relationship Id="rId47" Type="http://schemas.openxmlformats.org/officeDocument/2006/relationships/hyperlink" Target="https://podminky.urs.cz/item/CS_URS_2025_01/784211101" TargetMode="External" /><Relationship Id="rId48" Type="http://schemas.openxmlformats.org/officeDocument/2006/relationships/hyperlink" Target="https://podminky.urs.cz/item/CS_URS_2025_01/784221101" TargetMode="External" /><Relationship Id="rId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35101" TargetMode="External" /><Relationship Id="rId2" Type="http://schemas.openxmlformats.org/officeDocument/2006/relationships/hyperlink" Target="https://podminky.urs.cz/item/CS_URS_2025_01/974032121" TargetMode="External" /><Relationship Id="rId3" Type="http://schemas.openxmlformats.org/officeDocument/2006/relationships/hyperlink" Target="https://podminky.urs.cz/item/CS_URS_2025_01/997013501" TargetMode="External" /><Relationship Id="rId4" Type="http://schemas.openxmlformats.org/officeDocument/2006/relationships/hyperlink" Target="https://podminky.urs.cz/item/CS_URS_2025_01/997013509" TargetMode="External" /><Relationship Id="rId5" Type="http://schemas.openxmlformats.org/officeDocument/2006/relationships/hyperlink" Target="https://podminky.urs.cz/item/CS_URS_2025_01/997013631" TargetMode="External" /><Relationship Id="rId6" Type="http://schemas.openxmlformats.org/officeDocument/2006/relationships/hyperlink" Target="https://podminky.urs.cz/item/CS_URS_2025_01/998011002" TargetMode="External" /><Relationship Id="rId7" Type="http://schemas.openxmlformats.org/officeDocument/2006/relationships/hyperlink" Target="https://podminky.urs.cz/item/CS_URS_2025_01/741122015" TargetMode="External" /><Relationship Id="rId8" Type="http://schemas.openxmlformats.org/officeDocument/2006/relationships/hyperlink" Target="https://podminky.urs.cz/item/CS_URS_2025_01/741122016" TargetMode="External" /><Relationship Id="rId9" Type="http://schemas.openxmlformats.org/officeDocument/2006/relationships/hyperlink" Target="https://podminky.urs.cz/item/CS_URS_2025_01/741310001" TargetMode="External" /><Relationship Id="rId10" Type="http://schemas.openxmlformats.org/officeDocument/2006/relationships/hyperlink" Target="https://podminky.urs.cz/item/CS_URS_2025_01/741313004" TargetMode="External" /><Relationship Id="rId11" Type="http://schemas.openxmlformats.org/officeDocument/2006/relationships/hyperlink" Target="https://podminky.urs.cz/item/CS_URS_2025_01/741372112" TargetMode="External" /><Relationship Id="rId12" Type="http://schemas.openxmlformats.org/officeDocument/2006/relationships/hyperlink" Target="https://podminky.urs.cz/item/CS_URS_2025_01/741813001" TargetMode="External" /><Relationship Id="rId13" Type="http://schemas.openxmlformats.org/officeDocument/2006/relationships/hyperlink" Target="https://podminky.urs.cz/item/CS_URS_2025_01/998741102" TargetMode="External" /><Relationship Id="rId14" Type="http://schemas.openxmlformats.org/officeDocument/2006/relationships/hyperlink" Target="https://podminky.urs.cz/item/CS_URS_2025_01/742124001" TargetMode="External" /><Relationship Id="rId1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Budova D1 - úprava ambulance ORL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Masarykova nemocnice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12. 2. 2025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Krajská zdravotní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Milan Křehla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ROUND(SUM(AG56:AG58),2)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80</v>
      </c>
      <c r="AR55" s="120"/>
      <c r="AS55" s="121">
        <f>ROUND(SUM(AS56:AS58),2)</f>
        <v>0</v>
      </c>
      <c r="AT55" s="122">
        <f>ROUND(SUM(AV55:AW55),2)</f>
        <v>0</v>
      </c>
      <c r="AU55" s="123">
        <f>ROUND(SUM(AU56:AU58),5)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ROUND(SUM(AZ56:AZ58),2)</f>
        <v>0</v>
      </c>
      <c r="BA55" s="122">
        <f>ROUND(SUM(BA56:BA58),2)</f>
        <v>0</v>
      </c>
      <c r="BB55" s="122">
        <f>ROUND(SUM(BB56:BB58),2)</f>
        <v>0</v>
      </c>
      <c r="BC55" s="122">
        <f>ROUND(SUM(BC56:BC58),2)</f>
        <v>0</v>
      </c>
      <c r="BD55" s="124">
        <f>ROUND(SUM(BD56:BD58),2)</f>
        <v>0</v>
      </c>
      <c r="BE55" s="7"/>
      <c r="BS55" s="125" t="s">
        <v>73</v>
      </c>
      <c r="BT55" s="125" t="s">
        <v>81</v>
      </c>
      <c r="BU55" s="125" t="s">
        <v>75</v>
      </c>
      <c r="BV55" s="125" t="s">
        <v>76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4" customFormat="1" ht="23.25" customHeight="1">
      <c r="A56" s="126" t="s">
        <v>84</v>
      </c>
      <c r="B56" s="65"/>
      <c r="C56" s="127"/>
      <c r="D56" s="127"/>
      <c r="E56" s="128" t="s">
        <v>85</v>
      </c>
      <c r="F56" s="128"/>
      <c r="G56" s="128"/>
      <c r="H56" s="128"/>
      <c r="I56" s="128"/>
      <c r="J56" s="127"/>
      <c r="K56" s="128" t="s">
        <v>86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'D.1.1a - Architektonicko-...'!J32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87</v>
      </c>
      <c r="AR56" s="67"/>
      <c r="AS56" s="131">
        <v>0</v>
      </c>
      <c r="AT56" s="132">
        <f>ROUND(SUM(AV56:AW56),2)</f>
        <v>0</v>
      </c>
      <c r="AU56" s="133">
        <f>'D.1.1a - Architektonicko-...'!P95</f>
        <v>0</v>
      </c>
      <c r="AV56" s="132">
        <f>'D.1.1a - Architektonicko-...'!J35</f>
        <v>0</v>
      </c>
      <c r="AW56" s="132">
        <f>'D.1.1a - Architektonicko-...'!J36</f>
        <v>0</v>
      </c>
      <c r="AX56" s="132">
        <f>'D.1.1a - Architektonicko-...'!J37</f>
        <v>0</v>
      </c>
      <c r="AY56" s="132">
        <f>'D.1.1a - Architektonicko-...'!J38</f>
        <v>0</v>
      </c>
      <c r="AZ56" s="132">
        <f>'D.1.1a - Architektonicko-...'!F35</f>
        <v>0</v>
      </c>
      <c r="BA56" s="132">
        <f>'D.1.1a - Architektonicko-...'!F36</f>
        <v>0</v>
      </c>
      <c r="BB56" s="132">
        <f>'D.1.1a - Architektonicko-...'!F37</f>
        <v>0</v>
      </c>
      <c r="BC56" s="132">
        <f>'D.1.1a - Architektonicko-...'!F38</f>
        <v>0</v>
      </c>
      <c r="BD56" s="134">
        <f>'D.1.1a - Architektonicko-...'!F39</f>
        <v>0</v>
      </c>
      <c r="BE56" s="4"/>
      <c r="BT56" s="135" t="s">
        <v>83</v>
      </c>
      <c r="BV56" s="135" t="s">
        <v>76</v>
      </c>
      <c r="BW56" s="135" t="s">
        <v>88</v>
      </c>
      <c r="BX56" s="135" t="s">
        <v>82</v>
      </c>
      <c r="CL56" s="135" t="s">
        <v>19</v>
      </c>
    </row>
    <row r="57" s="4" customFormat="1" ht="23.25" customHeight="1">
      <c r="A57" s="126" t="s">
        <v>84</v>
      </c>
      <c r="B57" s="65"/>
      <c r="C57" s="127"/>
      <c r="D57" s="127"/>
      <c r="E57" s="128" t="s">
        <v>89</v>
      </c>
      <c r="F57" s="128"/>
      <c r="G57" s="128"/>
      <c r="H57" s="128"/>
      <c r="I57" s="128"/>
      <c r="J57" s="127"/>
      <c r="K57" s="128" t="s">
        <v>90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'D.1.1.b - Architektonicko...'!J32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87</v>
      </c>
      <c r="AR57" s="67"/>
      <c r="AS57" s="131">
        <v>0</v>
      </c>
      <c r="AT57" s="132">
        <f>ROUND(SUM(AV57:AW57),2)</f>
        <v>0</v>
      </c>
      <c r="AU57" s="133">
        <f>'D.1.1.b - Architektonicko...'!P98</f>
        <v>0</v>
      </c>
      <c r="AV57" s="132">
        <f>'D.1.1.b - Architektonicko...'!J35</f>
        <v>0</v>
      </c>
      <c r="AW57" s="132">
        <f>'D.1.1.b - Architektonicko...'!J36</f>
        <v>0</v>
      </c>
      <c r="AX57" s="132">
        <f>'D.1.1.b - Architektonicko...'!J37</f>
        <v>0</v>
      </c>
      <c r="AY57" s="132">
        <f>'D.1.1.b - Architektonicko...'!J38</f>
        <v>0</v>
      </c>
      <c r="AZ57" s="132">
        <f>'D.1.1.b - Architektonicko...'!F35</f>
        <v>0</v>
      </c>
      <c r="BA57" s="132">
        <f>'D.1.1.b - Architektonicko...'!F36</f>
        <v>0</v>
      </c>
      <c r="BB57" s="132">
        <f>'D.1.1.b - Architektonicko...'!F37</f>
        <v>0</v>
      </c>
      <c r="BC57" s="132">
        <f>'D.1.1.b - Architektonicko...'!F38</f>
        <v>0</v>
      </c>
      <c r="BD57" s="134">
        <f>'D.1.1.b - Architektonicko...'!F39</f>
        <v>0</v>
      </c>
      <c r="BE57" s="4"/>
      <c r="BT57" s="135" t="s">
        <v>83</v>
      </c>
      <c r="BV57" s="135" t="s">
        <v>76</v>
      </c>
      <c r="BW57" s="135" t="s">
        <v>91</v>
      </c>
      <c r="BX57" s="135" t="s">
        <v>82</v>
      </c>
      <c r="CL57" s="135" t="s">
        <v>19</v>
      </c>
    </row>
    <row r="58" s="4" customFormat="1" ht="16.5" customHeight="1">
      <c r="A58" s="126" t="s">
        <v>84</v>
      </c>
      <c r="B58" s="65"/>
      <c r="C58" s="127"/>
      <c r="D58" s="127"/>
      <c r="E58" s="128" t="s">
        <v>92</v>
      </c>
      <c r="F58" s="128"/>
      <c r="G58" s="128"/>
      <c r="H58" s="128"/>
      <c r="I58" s="128"/>
      <c r="J58" s="127"/>
      <c r="K58" s="128" t="s">
        <v>93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'D.1.1.c - Elektroinstalace'!J32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87</v>
      </c>
      <c r="AR58" s="67"/>
      <c r="AS58" s="131">
        <v>0</v>
      </c>
      <c r="AT58" s="132">
        <f>ROUND(SUM(AV58:AW58),2)</f>
        <v>0</v>
      </c>
      <c r="AU58" s="133">
        <f>'D.1.1.c - Elektroinstalace'!P93</f>
        <v>0</v>
      </c>
      <c r="AV58" s="132">
        <f>'D.1.1.c - Elektroinstalace'!J35</f>
        <v>0</v>
      </c>
      <c r="AW58" s="132">
        <f>'D.1.1.c - Elektroinstalace'!J36</f>
        <v>0</v>
      </c>
      <c r="AX58" s="132">
        <f>'D.1.1.c - Elektroinstalace'!J37</f>
        <v>0</v>
      </c>
      <c r="AY58" s="132">
        <f>'D.1.1.c - Elektroinstalace'!J38</f>
        <v>0</v>
      </c>
      <c r="AZ58" s="132">
        <f>'D.1.1.c - Elektroinstalace'!F35</f>
        <v>0</v>
      </c>
      <c r="BA58" s="132">
        <f>'D.1.1.c - Elektroinstalace'!F36</f>
        <v>0</v>
      </c>
      <c r="BB58" s="132">
        <f>'D.1.1.c - Elektroinstalace'!F37</f>
        <v>0</v>
      </c>
      <c r="BC58" s="132">
        <f>'D.1.1.c - Elektroinstalace'!F38</f>
        <v>0</v>
      </c>
      <c r="BD58" s="134">
        <f>'D.1.1.c - Elektroinstalace'!F39</f>
        <v>0</v>
      </c>
      <c r="BE58" s="4"/>
      <c r="BT58" s="135" t="s">
        <v>83</v>
      </c>
      <c r="BV58" s="135" t="s">
        <v>76</v>
      </c>
      <c r="BW58" s="135" t="s">
        <v>94</v>
      </c>
      <c r="BX58" s="135" t="s">
        <v>82</v>
      </c>
      <c r="CL58" s="135" t="s">
        <v>19</v>
      </c>
    </row>
    <row r="59" s="7" customFormat="1" ht="16.5" customHeight="1">
      <c r="A59" s="126" t="s">
        <v>84</v>
      </c>
      <c r="B59" s="113"/>
      <c r="C59" s="114"/>
      <c r="D59" s="115" t="s">
        <v>95</v>
      </c>
      <c r="E59" s="115"/>
      <c r="F59" s="115"/>
      <c r="G59" s="115"/>
      <c r="H59" s="115"/>
      <c r="I59" s="116"/>
      <c r="J59" s="115" t="s">
        <v>96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'99 - Vedlejší a ostatní n...'!J30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80</v>
      </c>
      <c r="AR59" s="120"/>
      <c r="AS59" s="136">
        <v>0</v>
      </c>
      <c r="AT59" s="137">
        <f>ROUND(SUM(AV59:AW59),2)</f>
        <v>0</v>
      </c>
      <c r="AU59" s="138">
        <f>'99 - Vedlejší a ostatní n...'!P82</f>
        <v>0</v>
      </c>
      <c r="AV59" s="137">
        <f>'99 - Vedlejší a ostatní n...'!J33</f>
        <v>0</v>
      </c>
      <c r="AW59" s="137">
        <f>'99 - Vedlejší a ostatní n...'!J34</f>
        <v>0</v>
      </c>
      <c r="AX59" s="137">
        <f>'99 - Vedlejší a ostatní n...'!J35</f>
        <v>0</v>
      </c>
      <c r="AY59" s="137">
        <f>'99 - Vedlejší a ostatní n...'!J36</f>
        <v>0</v>
      </c>
      <c r="AZ59" s="137">
        <f>'99 - Vedlejší a ostatní n...'!F33</f>
        <v>0</v>
      </c>
      <c r="BA59" s="137">
        <f>'99 - Vedlejší a ostatní n...'!F34</f>
        <v>0</v>
      </c>
      <c r="BB59" s="137">
        <f>'99 - Vedlejší a ostatní n...'!F35</f>
        <v>0</v>
      </c>
      <c r="BC59" s="137">
        <f>'99 - Vedlejší a ostatní n...'!F36</f>
        <v>0</v>
      </c>
      <c r="BD59" s="139">
        <f>'99 - Vedlejší a ostatní n...'!F37</f>
        <v>0</v>
      </c>
      <c r="BE59" s="7"/>
      <c r="BT59" s="125" t="s">
        <v>81</v>
      </c>
      <c r="BV59" s="125" t="s">
        <v>76</v>
      </c>
      <c r="BW59" s="125" t="s">
        <v>97</v>
      </c>
      <c r="BX59" s="125" t="s">
        <v>5</v>
      </c>
      <c r="CL59" s="125" t="s">
        <v>19</v>
      </c>
      <c r="CM59" s="125" t="s">
        <v>83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h4ozteH+x81eOWHLDa9pgqvo9GBuDs8zNwxZSH6tSZIVvK/MLPfzQYLTIJ+xIOVuvmdjTJpDhLO5mTbODAgMIw==" hashValue="8K6+JSXTJaFLANOeyHGCcLXhc6aGDm48uwb+QxryBiqaIyP6cRgwHMs8fzRWlC+tuPIeUbcMDz906GPsuGK6vA==" algorithmName="SHA-512" password="CC35"/>
  <mergeCells count="58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1a - Architektonicko-...'!C2" display="/"/>
    <hyperlink ref="A57" location="'D.1.1.b - Architektonicko...'!C2" display="/"/>
    <hyperlink ref="A58" location="'D.1.1.c - Elektroinstalace'!C2" display="/"/>
    <hyperlink ref="A59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D1 - úprava ambulance ORL</v>
      </c>
      <c r="F7" s="144"/>
      <c r="G7" s="144"/>
      <c r="H7" s="144"/>
      <c r="L7" s="22"/>
    </row>
    <row r="8" s="1" customFormat="1" ht="12" customHeight="1">
      <c r="B8" s="22"/>
      <c r="D8" s="144" t="s">
        <v>99</v>
      </c>
      <c r="L8" s="22"/>
    </row>
    <row r="9" s="2" customFormat="1" ht="16.5" customHeight="1">
      <c r="A9" s="40"/>
      <c r="B9" s="46"/>
      <c r="C9" s="40"/>
      <c r="D9" s="40"/>
      <c r="E9" s="145" t="s">
        <v>100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12. 2. 2025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ROUND(J95,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ROUND((SUM(BE95:BE154)),  2)</f>
        <v>0</v>
      </c>
      <c r="G35" s="40"/>
      <c r="H35" s="40"/>
      <c r="I35" s="159">
        <v>0.20999999999999999</v>
      </c>
      <c r="J35" s="158">
        <f>ROUND(((SUM(BE95:BE154))*I35),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ROUND((SUM(BF95:BF154)),  2)</f>
        <v>0</v>
      </c>
      <c r="G36" s="40"/>
      <c r="H36" s="40"/>
      <c r="I36" s="159">
        <v>0.12</v>
      </c>
      <c r="J36" s="158">
        <f>ROUND(((SUM(BF95:BF154))*I36),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ROUND((SUM(BG95:BG154)),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ROUND((SUM(BH95:BH154)),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ROUND((SUM(BI95:BI154)),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D1 - úprava ambulance ORL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D.1.1a - Architektonicko-stavební řešení - Bourací prace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12. 2. 2025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J95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J96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108</v>
      </c>
      <c r="E65" s="184"/>
      <c r="F65" s="184"/>
      <c r="G65" s="184"/>
      <c r="H65" s="184"/>
      <c r="I65" s="184"/>
      <c r="J65" s="185">
        <f>J97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109</v>
      </c>
      <c r="E66" s="184"/>
      <c r="F66" s="184"/>
      <c r="G66" s="184"/>
      <c r="H66" s="184"/>
      <c r="I66" s="184"/>
      <c r="J66" s="185">
        <f>J109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110</v>
      </c>
      <c r="E67" s="179"/>
      <c r="F67" s="179"/>
      <c r="G67" s="179"/>
      <c r="H67" s="179"/>
      <c r="I67" s="179"/>
      <c r="J67" s="180">
        <f>J119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111</v>
      </c>
      <c r="E68" s="184"/>
      <c r="F68" s="184"/>
      <c r="G68" s="184"/>
      <c r="H68" s="184"/>
      <c r="I68" s="184"/>
      <c r="J68" s="185">
        <f>J120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112</v>
      </c>
      <c r="E69" s="184"/>
      <c r="F69" s="184"/>
      <c r="G69" s="184"/>
      <c r="H69" s="184"/>
      <c r="I69" s="184"/>
      <c r="J69" s="185">
        <f>J123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113</v>
      </c>
      <c r="E70" s="184"/>
      <c r="F70" s="184"/>
      <c r="G70" s="184"/>
      <c r="H70" s="184"/>
      <c r="I70" s="184"/>
      <c r="J70" s="185">
        <f>J130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114</v>
      </c>
      <c r="E71" s="184"/>
      <c r="F71" s="184"/>
      <c r="G71" s="184"/>
      <c r="H71" s="184"/>
      <c r="I71" s="184"/>
      <c r="J71" s="185">
        <f>J133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115</v>
      </c>
      <c r="E72" s="184"/>
      <c r="F72" s="184"/>
      <c r="G72" s="184"/>
      <c r="H72" s="184"/>
      <c r="I72" s="184"/>
      <c r="J72" s="185">
        <f>J141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116</v>
      </c>
      <c r="E73" s="184"/>
      <c r="F73" s="184"/>
      <c r="G73" s="184"/>
      <c r="H73" s="184"/>
      <c r="I73" s="184"/>
      <c r="J73" s="185">
        <f>J148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117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1" t="str">
        <f>E7</f>
        <v>Budova D1 - úprava ambulance ORL</v>
      </c>
      <c r="F83" s="34"/>
      <c r="G83" s="34"/>
      <c r="H83" s="34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3"/>
      <c r="C84" s="34" t="s">
        <v>99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6.5" customHeight="1">
      <c r="A85" s="40"/>
      <c r="B85" s="41"/>
      <c r="C85" s="42"/>
      <c r="D85" s="42"/>
      <c r="E85" s="171" t="s">
        <v>100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101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E11</f>
        <v>D.1.1a - Architektonicko-stavební řešení - Bourací prace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F14</f>
        <v>Masarykova nemocnice</v>
      </c>
      <c r="G89" s="42"/>
      <c r="H89" s="42"/>
      <c r="I89" s="34" t="s">
        <v>23</v>
      </c>
      <c r="J89" s="74" t="str">
        <f>IF(J14="","",J14)</f>
        <v>12. 2. 2025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E17</f>
        <v>Krajská zdravotní a.s.</v>
      </c>
      <c r="G91" s="42"/>
      <c r="H91" s="42"/>
      <c r="I91" s="34" t="s">
        <v>33</v>
      </c>
      <c r="J91" s="38" t="str">
        <f>E23</f>
        <v xml:space="preserve"> 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31</v>
      </c>
      <c r="D92" s="42"/>
      <c r="E92" s="42"/>
      <c r="F92" s="29" t="str">
        <f>IF(E20="","",E20)</f>
        <v>Vyplň údaj</v>
      </c>
      <c r="G92" s="42"/>
      <c r="H92" s="42"/>
      <c r="I92" s="34" t="s">
        <v>36</v>
      </c>
      <c r="J92" s="38" t="str">
        <f>E26</f>
        <v>Milan Křehla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7"/>
      <c r="B94" s="188"/>
      <c r="C94" s="189" t="s">
        <v>118</v>
      </c>
      <c r="D94" s="190" t="s">
        <v>59</v>
      </c>
      <c r="E94" s="190" t="s">
        <v>55</v>
      </c>
      <c r="F94" s="190" t="s">
        <v>56</v>
      </c>
      <c r="G94" s="190" t="s">
        <v>119</v>
      </c>
      <c r="H94" s="190" t="s">
        <v>120</v>
      </c>
      <c r="I94" s="190" t="s">
        <v>121</v>
      </c>
      <c r="J94" s="190" t="s">
        <v>105</v>
      </c>
      <c r="K94" s="191" t="s">
        <v>122</v>
      </c>
      <c r="L94" s="192"/>
      <c r="M94" s="94" t="s">
        <v>19</v>
      </c>
      <c r="N94" s="95" t="s">
        <v>44</v>
      </c>
      <c r="O94" s="95" t="s">
        <v>123</v>
      </c>
      <c r="P94" s="95" t="s">
        <v>124</v>
      </c>
      <c r="Q94" s="95" t="s">
        <v>125</v>
      </c>
      <c r="R94" s="95" t="s">
        <v>126</v>
      </c>
      <c r="S94" s="95" t="s">
        <v>127</v>
      </c>
      <c r="T94" s="96" t="s">
        <v>128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="2" customFormat="1" ht="22.8" customHeight="1">
      <c r="A95" s="40"/>
      <c r="B95" s="41"/>
      <c r="C95" s="101" t="s">
        <v>129</v>
      </c>
      <c r="D95" s="42"/>
      <c r="E95" s="42"/>
      <c r="F95" s="42"/>
      <c r="G95" s="42"/>
      <c r="H95" s="42"/>
      <c r="I95" s="42"/>
      <c r="J95" s="193">
        <f>BK95</f>
        <v>0</v>
      </c>
      <c r="K95" s="42"/>
      <c r="L95" s="46"/>
      <c r="M95" s="97"/>
      <c r="N95" s="194"/>
      <c r="O95" s="98"/>
      <c r="P95" s="195">
        <f>P96+P119</f>
        <v>0</v>
      </c>
      <c r="Q95" s="98"/>
      <c r="R95" s="195">
        <f>R96+R119</f>
        <v>0</v>
      </c>
      <c r="S95" s="98"/>
      <c r="T95" s="196">
        <f>T96+T119</f>
        <v>4.0672973999999993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73</v>
      </c>
      <c r="AU95" s="19" t="s">
        <v>106</v>
      </c>
      <c r="BK95" s="197">
        <f>BK96+BK119</f>
        <v>0</v>
      </c>
    </row>
    <row r="96" s="12" customFormat="1" ht="25.92" customHeight="1">
      <c r="A96" s="12"/>
      <c r="B96" s="198"/>
      <c r="C96" s="199"/>
      <c r="D96" s="200" t="s">
        <v>73</v>
      </c>
      <c r="E96" s="201" t="s">
        <v>130</v>
      </c>
      <c r="F96" s="201" t="s">
        <v>131</v>
      </c>
      <c r="G96" s="199"/>
      <c r="H96" s="199"/>
      <c r="I96" s="202"/>
      <c r="J96" s="203">
        <f>BK96</f>
        <v>0</v>
      </c>
      <c r="K96" s="199"/>
      <c r="L96" s="204"/>
      <c r="M96" s="205"/>
      <c r="N96" s="206"/>
      <c r="O96" s="206"/>
      <c r="P96" s="207">
        <f>P97+P109</f>
        <v>0</v>
      </c>
      <c r="Q96" s="206"/>
      <c r="R96" s="207">
        <f>R97+R109</f>
        <v>0</v>
      </c>
      <c r="S96" s="206"/>
      <c r="T96" s="208">
        <f>T97+T109</f>
        <v>2.2084239999999999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81</v>
      </c>
      <c r="AT96" s="210" t="s">
        <v>73</v>
      </c>
      <c r="AU96" s="210" t="s">
        <v>74</v>
      </c>
      <c r="AY96" s="209" t="s">
        <v>132</v>
      </c>
      <c r="BK96" s="211">
        <f>BK97+BK109</f>
        <v>0</v>
      </c>
    </row>
    <row r="97" s="12" customFormat="1" ht="22.8" customHeight="1">
      <c r="A97" s="12"/>
      <c r="B97" s="198"/>
      <c r="C97" s="199"/>
      <c r="D97" s="200" t="s">
        <v>73</v>
      </c>
      <c r="E97" s="212" t="s">
        <v>133</v>
      </c>
      <c r="F97" s="212" t="s">
        <v>134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SUM(P98:P108)</f>
        <v>0</v>
      </c>
      <c r="Q97" s="206"/>
      <c r="R97" s="207">
        <f>SUM(R98:R108)</f>
        <v>0</v>
      </c>
      <c r="S97" s="206"/>
      <c r="T97" s="208">
        <f>SUM(T98:T108)</f>
        <v>2.2084239999999999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81</v>
      </c>
      <c r="AT97" s="210" t="s">
        <v>73</v>
      </c>
      <c r="AU97" s="210" t="s">
        <v>81</v>
      </c>
      <c r="AY97" s="209" t="s">
        <v>132</v>
      </c>
      <c r="BK97" s="211">
        <f>SUM(BK98:BK108)</f>
        <v>0</v>
      </c>
    </row>
    <row r="98" s="2" customFormat="1" ht="37.8" customHeight="1">
      <c r="A98" s="40"/>
      <c r="B98" s="41"/>
      <c r="C98" s="214" t="s">
        <v>81</v>
      </c>
      <c r="D98" s="214" t="s">
        <v>135</v>
      </c>
      <c r="E98" s="215" t="s">
        <v>136</v>
      </c>
      <c r="F98" s="216" t="s">
        <v>137</v>
      </c>
      <c r="G98" s="217" t="s">
        <v>138</v>
      </c>
      <c r="H98" s="218">
        <v>18.309999999999999</v>
      </c>
      <c r="I98" s="219"/>
      <c r="J98" s="220">
        <f>ROUND(I98*H98,2)</f>
        <v>0</v>
      </c>
      <c r="K98" s="216" t="s">
        <v>139</v>
      </c>
      <c r="L98" s="46"/>
      <c r="M98" s="221" t="s">
        <v>19</v>
      </c>
      <c r="N98" s="222" t="s">
        <v>45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140</v>
      </c>
      <c r="AT98" s="225" t="s">
        <v>135</v>
      </c>
      <c r="AU98" s="225" t="s">
        <v>83</v>
      </c>
      <c r="AY98" s="19" t="s">
        <v>132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140</v>
      </c>
      <c r="BM98" s="225" t="s">
        <v>141</v>
      </c>
    </row>
    <row r="99" s="2" customFormat="1">
      <c r="A99" s="40"/>
      <c r="B99" s="41"/>
      <c r="C99" s="42"/>
      <c r="D99" s="227" t="s">
        <v>142</v>
      </c>
      <c r="E99" s="42"/>
      <c r="F99" s="228" t="s">
        <v>143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142</v>
      </c>
      <c r="AU99" s="19" t="s">
        <v>83</v>
      </c>
    </row>
    <row r="100" s="13" customFormat="1">
      <c r="A100" s="13"/>
      <c r="B100" s="232"/>
      <c r="C100" s="233"/>
      <c r="D100" s="234" t="s">
        <v>144</v>
      </c>
      <c r="E100" s="235" t="s">
        <v>19</v>
      </c>
      <c r="F100" s="236" t="s">
        <v>145</v>
      </c>
      <c r="G100" s="233"/>
      <c r="H100" s="237">
        <v>18.309999999999999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144</v>
      </c>
      <c r="AU100" s="243" t="s">
        <v>83</v>
      </c>
      <c r="AV100" s="13" t="s">
        <v>83</v>
      </c>
      <c r="AW100" s="13" t="s">
        <v>35</v>
      </c>
      <c r="AX100" s="13" t="s">
        <v>81</v>
      </c>
      <c r="AY100" s="243" t="s">
        <v>132</v>
      </c>
    </row>
    <row r="101" s="2" customFormat="1" ht="24.15" customHeight="1">
      <c r="A101" s="40"/>
      <c r="B101" s="41"/>
      <c r="C101" s="214" t="s">
        <v>83</v>
      </c>
      <c r="D101" s="214" t="s">
        <v>135</v>
      </c>
      <c r="E101" s="215" t="s">
        <v>146</v>
      </c>
      <c r="F101" s="216" t="s">
        <v>147</v>
      </c>
      <c r="G101" s="217" t="s">
        <v>138</v>
      </c>
      <c r="H101" s="218">
        <v>12.096</v>
      </c>
      <c r="I101" s="219"/>
      <c r="J101" s="220">
        <f>ROUND(I101*H101,2)</f>
        <v>0</v>
      </c>
      <c r="K101" s="216" t="s">
        <v>139</v>
      </c>
      <c r="L101" s="46"/>
      <c r="M101" s="221" t="s">
        <v>19</v>
      </c>
      <c r="N101" s="222" t="s">
        <v>45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0.128</v>
      </c>
      <c r="T101" s="224">
        <f>S101*H101</f>
        <v>1.5482880000000001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140</v>
      </c>
      <c r="AT101" s="225" t="s">
        <v>135</v>
      </c>
      <c r="AU101" s="225" t="s">
        <v>83</v>
      </c>
      <c r="AY101" s="19" t="s">
        <v>132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140</v>
      </c>
      <c r="BM101" s="225" t="s">
        <v>148</v>
      </c>
    </row>
    <row r="102" s="2" customFormat="1">
      <c r="A102" s="40"/>
      <c r="B102" s="41"/>
      <c r="C102" s="42"/>
      <c r="D102" s="227" t="s">
        <v>142</v>
      </c>
      <c r="E102" s="42"/>
      <c r="F102" s="228" t="s">
        <v>149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83</v>
      </c>
    </row>
    <row r="103" s="13" customFormat="1">
      <c r="A103" s="13"/>
      <c r="B103" s="232"/>
      <c r="C103" s="233"/>
      <c r="D103" s="234" t="s">
        <v>144</v>
      </c>
      <c r="E103" s="235" t="s">
        <v>19</v>
      </c>
      <c r="F103" s="236" t="s">
        <v>150</v>
      </c>
      <c r="G103" s="233"/>
      <c r="H103" s="237">
        <v>12.096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144</v>
      </c>
      <c r="AU103" s="243" t="s">
        <v>83</v>
      </c>
      <c r="AV103" s="13" t="s">
        <v>83</v>
      </c>
      <c r="AW103" s="13" t="s">
        <v>35</v>
      </c>
      <c r="AX103" s="13" t="s">
        <v>81</v>
      </c>
      <c r="AY103" s="243" t="s">
        <v>132</v>
      </c>
    </row>
    <row r="104" s="2" customFormat="1" ht="37.8" customHeight="1">
      <c r="A104" s="40"/>
      <c r="B104" s="41"/>
      <c r="C104" s="214" t="s">
        <v>151</v>
      </c>
      <c r="D104" s="214" t="s">
        <v>135</v>
      </c>
      <c r="E104" s="215" t="s">
        <v>152</v>
      </c>
      <c r="F104" s="216" t="s">
        <v>153</v>
      </c>
      <c r="G104" s="217" t="s">
        <v>138</v>
      </c>
      <c r="H104" s="218">
        <v>8.6859999999999999</v>
      </c>
      <c r="I104" s="219"/>
      <c r="J104" s="220">
        <f>ROUND(I104*H104,2)</f>
        <v>0</v>
      </c>
      <c r="K104" s="216" t="s">
        <v>139</v>
      </c>
      <c r="L104" s="46"/>
      <c r="M104" s="221" t="s">
        <v>19</v>
      </c>
      <c r="N104" s="222" t="s">
        <v>45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0.075999999999999998</v>
      </c>
      <c r="T104" s="224">
        <f>S104*H104</f>
        <v>0.66013599999999995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140</v>
      </c>
      <c r="AT104" s="225" t="s">
        <v>135</v>
      </c>
      <c r="AU104" s="225" t="s">
        <v>83</v>
      </c>
      <c r="AY104" s="19" t="s">
        <v>132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140</v>
      </c>
      <c r="BM104" s="225" t="s">
        <v>154</v>
      </c>
    </row>
    <row r="105" s="2" customFormat="1">
      <c r="A105" s="40"/>
      <c r="B105" s="41"/>
      <c r="C105" s="42"/>
      <c r="D105" s="227" t="s">
        <v>142</v>
      </c>
      <c r="E105" s="42"/>
      <c r="F105" s="228" t="s">
        <v>155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83</v>
      </c>
    </row>
    <row r="106" s="13" customFormat="1">
      <c r="A106" s="13"/>
      <c r="B106" s="232"/>
      <c r="C106" s="233"/>
      <c r="D106" s="234" t="s">
        <v>144</v>
      </c>
      <c r="E106" s="235" t="s">
        <v>19</v>
      </c>
      <c r="F106" s="236" t="s">
        <v>156</v>
      </c>
      <c r="G106" s="233"/>
      <c r="H106" s="237">
        <v>7.2720000000000002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144</v>
      </c>
      <c r="AU106" s="243" t="s">
        <v>83</v>
      </c>
      <c r="AV106" s="13" t="s">
        <v>83</v>
      </c>
      <c r="AW106" s="13" t="s">
        <v>35</v>
      </c>
      <c r="AX106" s="13" t="s">
        <v>74</v>
      </c>
      <c r="AY106" s="243" t="s">
        <v>132</v>
      </c>
    </row>
    <row r="107" s="13" customFormat="1">
      <c r="A107" s="13"/>
      <c r="B107" s="232"/>
      <c r="C107" s="233"/>
      <c r="D107" s="234" t="s">
        <v>144</v>
      </c>
      <c r="E107" s="235" t="s">
        <v>19</v>
      </c>
      <c r="F107" s="236" t="s">
        <v>157</v>
      </c>
      <c r="G107" s="233"/>
      <c r="H107" s="237">
        <v>1.4139999999999999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144</v>
      </c>
      <c r="AU107" s="243" t="s">
        <v>83</v>
      </c>
      <c r="AV107" s="13" t="s">
        <v>83</v>
      </c>
      <c r="AW107" s="13" t="s">
        <v>35</v>
      </c>
      <c r="AX107" s="13" t="s">
        <v>74</v>
      </c>
      <c r="AY107" s="243" t="s">
        <v>132</v>
      </c>
    </row>
    <row r="108" s="14" customFormat="1">
      <c r="A108" s="14"/>
      <c r="B108" s="244"/>
      <c r="C108" s="245"/>
      <c r="D108" s="234" t="s">
        <v>144</v>
      </c>
      <c r="E108" s="246" t="s">
        <v>19</v>
      </c>
      <c r="F108" s="247" t="s">
        <v>158</v>
      </c>
      <c r="G108" s="245"/>
      <c r="H108" s="248">
        <v>8.6859999999999999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144</v>
      </c>
      <c r="AU108" s="254" t="s">
        <v>83</v>
      </c>
      <c r="AV108" s="14" t="s">
        <v>140</v>
      </c>
      <c r="AW108" s="14" t="s">
        <v>35</v>
      </c>
      <c r="AX108" s="14" t="s">
        <v>81</v>
      </c>
      <c r="AY108" s="254" t="s">
        <v>132</v>
      </c>
    </row>
    <row r="109" s="12" customFormat="1" ht="22.8" customHeight="1">
      <c r="A109" s="12"/>
      <c r="B109" s="198"/>
      <c r="C109" s="199"/>
      <c r="D109" s="200" t="s">
        <v>73</v>
      </c>
      <c r="E109" s="212" t="s">
        <v>159</v>
      </c>
      <c r="F109" s="212" t="s">
        <v>160</v>
      </c>
      <c r="G109" s="199"/>
      <c r="H109" s="199"/>
      <c r="I109" s="202"/>
      <c r="J109" s="213">
        <f>BK109</f>
        <v>0</v>
      </c>
      <c r="K109" s="199"/>
      <c r="L109" s="204"/>
      <c r="M109" s="205"/>
      <c r="N109" s="206"/>
      <c r="O109" s="206"/>
      <c r="P109" s="207">
        <f>SUM(P110:P118)</f>
        <v>0</v>
      </c>
      <c r="Q109" s="206"/>
      <c r="R109" s="207">
        <f>SUM(R110:R118)</f>
        <v>0</v>
      </c>
      <c r="S109" s="206"/>
      <c r="T109" s="208">
        <f>SUM(T110:T118)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9" t="s">
        <v>81</v>
      </c>
      <c r="AT109" s="210" t="s">
        <v>73</v>
      </c>
      <c r="AU109" s="210" t="s">
        <v>81</v>
      </c>
      <c r="AY109" s="209" t="s">
        <v>132</v>
      </c>
      <c r="BK109" s="211">
        <f>SUM(BK110:BK118)</f>
        <v>0</v>
      </c>
    </row>
    <row r="110" s="2" customFormat="1" ht="37.8" customHeight="1">
      <c r="A110" s="40"/>
      <c r="B110" s="41"/>
      <c r="C110" s="214" t="s">
        <v>140</v>
      </c>
      <c r="D110" s="214" t="s">
        <v>135</v>
      </c>
      <c r="E110" s="215" t="s">
        <v>161</v>
      </c>
      <c r="F110" s="216" t="s">
        <v>162</v>
      </c>
      <c r="G110" s="217" t="s">
        <v>163</v>
      </c>
      <c r="H110" s="218">
        <v>4.0670000000000002</v>
      </c>
      <c r="I110" s="219"/>
      <c r="J110" s="220">
        <f>ROUND(I110*H110,2)</f>
        <v>0</v>
      </c>
      <c r="K110" s="216" t="s">
        <v>139</v>
      </c>
      <c r="L110" s="46"/>
      <c r="M110" s="221" t="s">
        <v>19</v>
      </c>
      <c r="N110" s="222" t="s">
        <v>45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140</v>
      </c>
      <c r="AT110" s="225" t="s">
        <v>135</v>
      </c>
      <c r="AU110" s="225" t="s">
        <v>83</v>
      </c>
      <c r="AY110" s="19" t="s">
        <v>132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81</v>
      </c>
      <c r="BK110" s="226">
        <f>ROUND(I110*H110,2)</f>
        <v>0</v>
      </c>
      <c r="BL110" s="19" t="s">
        <v>140</v>
      </c>
      <c r="BM110" s="225" t="s">
        <v>164</v>
      </c>
    </row>
    <row r="111" s="2" customFormat="1">
      <c r="A111" s="40"/>
      <c r="B111" s="41"/>
      <c r="C111" s="42"/>
      <c r="D111" s="227" t="s">
        <v>142</v>
      </c>
      <c r="E111" s="42"/>
      <c r="F111" s="228" t="s">
        <v>165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142</v>
      </c>
      <c r="AU111" s="19" t="s">
        <v>83</v>
      </c>
    </row>
    <row r="112" s="2" customFormat="1" ht="33" customHeight="1">
      <c r="A112" s="40"/>
      <c r="B112" s="41"/>
      <c r="C112" s="214" t="s">
        <v>166</v>
      </c>
      <c r="D112" s="214" t="s">
        <v>135</v>
      </c>
      <c r="E112" s="215" t="s">
        <v>167</v>
      </c>
      <c r="F112" s="216" t="s">
        <v>168</v>
      </c>
      <c r="G112" s="217" t="s">
        <v>163</v>
      </c>
      <c r="H112" s="218">
        <v>4.0670000000000002</v>
      </c>
      <c r="I112" s="219"/>
      <c r="J112" s="220">
        <f>ROUND(I112*H112,2)</f>
        <v>0</v>
      </c>
      <c r="K112" s="216" t="s">
        <v>139</v>
      </c>
      <c r="L112" s="46"/>
      <c r="M112" s="221" t="s">
        <v>19</v>
      </c>
      <c r="N112" s="222" t="s">
        <v>45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140</v>
      </c>
      <c r="AT112" s="225" t="s">
        <v>135</v>
      </c>
      <c r="AU112" s="225" t="s">
        <v>83</v>
      </c>
      <c r="AY112" s="19" t="s">
        <v>132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140</v>
      </c>
      <c r="BM112" s="225" t="s">
        <v>169</v>
      </c>
    </row>
    <row r="113" s="2" customFormat="1">
      <c r="A113" s="40"/>
      <c r="B113" s="41"/>
      <c r="C113" s="42"/>
      <c r="D113" s="227" t="s">
        <v>142</v>
      </c>
      <c r="E113" s="42"/>
      <c r="F113" s="228" t="s">
        <v>170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142</v>
      </c>
      <c r="AU113" s="19" t="s">
        <v>83</v>
      </c>
    </row>
    <row r="114" s="2" customFormat="1" ht="44.25" customHeight="1">
      <c r="A114" s="40"/>
      <c r="B114" s="41"/>
      <c r="C114" s="214" t="s">
        <v>171</v>
      </c>
      <c r="D114" s="214" t="s">
        <v>135</v>
      </c>
      <c r="E114" s="215" t="s">
        <v>172</v>
      </c>
      <c r="F114" s="216" t="s">
        <v>173</v>
      </c>
      <c r="G114" s="217" t="s">
        <v>163</v>
      </c>
      <c r="H114" s="218">
        <v>40.670000000000002</v>
      </c>
      <c r="I114" s="219"/>
      <c r="J114" s="220">
        <f>ROUND(I114*H114,2)</f>
        <v>0</v>
      </c>
      <c r="K114" s="216" t="s">
        <v>139</v>
      </c>
      <c r="L114" s="46"/>
      <c r="M114" s="221" t="s">
        <v>19</v>
      </c>
      <c r="N114" s="222" t="s">
        <v>45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140</v>
      </c>
      <c r="AT114" s="225" t="s">
        <v>135</v>
      </c>
      <c r="AU114" s="225" t="s">
        <v>83</v>
      </c>
      <c r="AY114" s="19" t="s">
        <v>132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140</v>
      </c>
      <c r="BM114" s="225" t="s">
        <v>174</v>
      </c>
    </row>
    <row r="115" s="2" customFormat="1">
      <c r="A115" s="40"/>
      <c r="B115" s="41"/>
      <c r="C115" s="42"/>
      <c r="D115" s="227" t="s">
        <v>142</v>
      </c>
      <c r="E115" s="42"/>
      <c r="F115" s="228" t="s">
        <v>175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142</v>
      </c>
      <c r="AU115" s="19" t="s">
        <v>83</v>
      </c>
    </row>
    <row r="116" s="13" customFormat="1">
      <c r="A116" s="13"/>
      <c r="B116" s="232"/>
      <c r="C116" s="233"/>
      <c r="D116" s="234" t="s">
        <v>144</v>
      </c>
      <c r="E116" s="235" t="s">
        <v>19</v>
      </c>
      <c r="F116" s="236" t="s">
        <v>176</v>
      </c>
      <c r="G116" s="233"/>
      <c r="H116" s="237">
        <v>40.670000000000002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144</v>
      </c>
      <c r="AU116" s="243" t="s">
        <v>83</v>
      </c>
      <c r="AV116" s="13" t="s">
        <v>83</v>
      </c>
      <c r="AW116" s="13" t="s">
        <v>35</v>
      </c>
      <c r="AX116" s="13" t="s">
        <v>81</v>
      </c>
      <c r="AY116" s="243" t="s">
        <v>132</v>
      </c>
    </row>
    <row r="117" s="2" customFormat="1" ht="44.25" customHeight="1">
      <c r="A117" s="40"/>
      <c r="B117" s="41"/>
      <c r="C117" s="214" t="s">
        <v>177</v>
      </c>
      <c r="D117" s="214" t="s">
        <v>135</v>
      </c>
      <c r="E117" s="215" t="s">
        <v>178</v>
      </c>
      <c r="F117" s="216" t="s">
        <v>179</v>
      </c>
      <c r="G117" s="217" t="s">
        <v>163</v>
      </c>
      <c r="H117" s="218">
        <v>4.0670000000000002</v>
      </c>
      <c r="I117" s="219"/>
      <c r="J117" s="220">
        <f>ROUND(I117*H117,2)</f>
        <v>0</v>
      </c>
      <c r="K117" s="216" t="s">
        <v>139</v>
      </c>
      <c r="L117" s="46"/>
      <c r="M117" s="221" t="s">
        <v>19</v>
      </c>
      <c r="N117" s="222" t="s">
        <v>45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140</v>
      </c>
      <c r="AT117" s="225" t="s">
        <v>135</v>
      </c>
      <c r="AU117" s="225" t="s">
        <v>83</v>
      </c>
      <c r="AY117" s="19" t="s">
        <v>132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81</v>
      </c>
      <c r="BK117" s="226">
        <f>ROUND(I117*H117,2)</f>
        <v>0</v>
      </c>
      <c r="BL117" s="19" t="s">
        <v>140</v>
      </c>
      <c r="BM117" s="225" t="s">
        <v>180</v>
      </c>
    </row>
    <row r="118" s="2" customFormat="1">
      <c r="A118" s="40"/>
      <c r="B118" s="41"/>
      <c r="C118" s="42"/>
      <c r="D118" s="227" t="s">
        <v>142</v>
      </c>
      <c r="E118" s="42"/>
      <c r="F118" s="228" t="s">
        <v>181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142</v>
      </c>
      <c r="AU118" s="19" t="s">
        <v>83</v>
      </c>
    </row>
    <row r="119" s="12" customFormat="1" ht="25.92" customHeight="1">
      <c r="A119" s="12"/>
      <c r="B119" s="198"/>
      <c r="C119" s="199"/>
      <c r="D119" s="200" t="s">
        <v>73</v>
      </c>
      <c r="E119" s="201" t="s">
        <v>182</v>
      </c>
      <c r="F119" s="201" t="s">
        <v>183</v>
      </c>
      <c r="G119" s="199"/>
      <c r="H119" s="199"/>
      <c r="I119" s="202"/>
      <c r="J119" s="203">
        <f>BK119</f>
        <v>0</v>
      </c>
      <c r="K119" s="199"/>
      <c r="L119" s="204"/>
      <c r="M119" s="205"/>
      <c r="N119" s="206"/>
      <c r="O119" s="206"/>
      <c r="P119" s="207">
        <f>P120+P123+P130+P133+P141+P148</f>
        <v>0</v>
      </c>
      <c r="Q119" s="206"/>
      <c r="R119" s="207">
        <f>R120+R123+R130+R133+R141+R148</f>
        <v>0</v>
      </c>
      <c r="S119" s="206"/>
      <c r="T119" s="208">
        <f>T120+T123+T130+T133+T141+T148</f>
        <v>1.8588733999999998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9" t="s">
        <v>83</v>
      </c>
      <c r="AT119" s="210" t="s">
        <v>73</v>
      </c>
      <c r="AU119" s="210" t="s">
        <v>74</v>
      </c>
      <c r="AY119" s="209" t="s">
        <v>132</v>
      </c>
      <c r="BK119" s="211">
        <f>BK120+BK123+BK130+BK133+BK141+BK148</f>
        <v>0</v>
      </c>
    </row>
    <row r="120" s="12" customFormat="1" ht="22.8" customHeight="1">
      <c r="A120" s="12"/>
      <c r="B120" s="198"/>
      <c r="C120" s="199"/>
      <c r="D120" s="200" t="s">
        <v>73</v>
      </c>
      <c r="E120" s="212" t="s">
        <v>184</v>
      </c>
      <c r="F120" s="212" t="s">
        <v>185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SUM(P121:P122)</f>
        <v>0</v>
      </c>
      <c r="Q120" s="206"/>
      <c r="R120" s="207">
        <f>SUM(R121:R122)</f>
        <v>0</v>
      </c>
      <c r="S120" s="206"/>
      <c r="T120" s="208">
        <f>SUM(T121:T122)</f>
        <v>0.0030999999999999999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83</v>
      </c>
      <c r="AT120" s="210" t="s">
        <v>73</v>
      </c>
      <c r="AU120" s="210" t="s">
        <v>81</v>
      </c>
      <c r="AY120" s="209" t="s">
        <v>132</v>
      </c>
      <c r="BK120" s="211">
        <f>SUM(BK121:BK122)</f>
        <v>0</v>
      </c>
    </row>
    <row r="121" s="2" customFormat="1" ht="16.5" customHeight="1">
      <c r="A121" s="40"/>
      <c r="B121" s="41"/>
      <c r="C121" s="214" t="s">
        <v>186</v>
      </c>
      <c r="D121" s="214" t="s">
        <v>135</v>
      </c>
      <c r="E121" s="215" t="s">
        <v>187</v>
      </c>
      <c r="F121" s="216" t="s">
        <v>188</v>
      </c>
      <c r="G121" s="217" t="s">
        <v>189</v>
      </c>
      <c r="H121" s="218">
        <v>1</v>
      </c>
      <c r="I121" s="219"/>
      <c r="J121" s="220">
        <f>ROUND(I121*H121,2)</f>
        <v>0</v>
      </c>
      <c r="K121" s="216" t="s">
        <v>139</v>
      </c>
      <c r="L121" s="46"/>
      <c r="M121" s="221" t="s">
        <v>19</v>
      </c>
      <c r="N121" s="222" t="s">
        <v>45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0.0030999999999999999</v>
      </c>
      <c r="T121" s="224">
        <f>S121*H121</f>
        <v>0.0030999999999999999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190</v>
      </c>
      <c r="AT121" s="225" t="s">
        <v>135</v>
      </c>
      <c r="AU121" s="225" t="s">
        <v>83</v>
      </c>
      <c r="AY121" s="19" t="s">
        <v>132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81</v>
      </c>
      <c r="BK121" s="226">
        <f>ROUND(I121*H121,2)</f>
        <v>0</v>
      </c>
      <c r="BL121" s="19" t="s">
        <v>190</v>
      </c>
      <c r="BM121" s="225" t="s">
        <v>191</v>
      </c>
    </row>
    <row r="122" s="2" customFormat="1">
      <c r="A122" s="40"/>
      <c r="B122" s="41"/>
      <c r="C122" s="42"/>
      <c r="D122" s="227" t="s">
        <v>142</v>
      </c>
      <c r="E122" s="42"/>
      <c r="F122" s="228" t="s">
        <v>192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142</v>
      </c>
      <c r="AU122" s="19" t="s">
        <v>83</v>
      </c>
    </row>
    <row r="123" s="12" customFormat="1" ht="22.8" customHeight="1">
      <c r="A123" s="12"/>
      <c r="B123" s="198"/>
      <c r="C123" s="199"/>
      <c r="D123" s="200" t="s">
        <v>73</v>
      </c>
      <c r="E123" s="212" t="s">
        <v>193</v>
      </c>
      <c r="F123" s="212" t="s">
        <v>194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SUM(P124:P129)</f>
        <v>0</v>
      </c>
      <c r="Q123" s="206"/>
      <c r="R123" s="207">
        <f>SUM(R124:R129)</f>
        <v>0</v>
      </c>
      <c r="S123" s="206"/>
      <c r="T123" s="208">
        <f>SUM(T124:T129)</f>
        <v>0.040350000000000004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83</v>
      </c>
      <c r="AT123" s="210" t="s">
        <v>73</v>
      </c>
      <c r="AU123" s="210" t="s">
        <v>81</v>
      </c>
      <c r="AY123" s="209" t="s">
        <v>132</v>
      </c>
      <c r="BK123" s="211">
        <f>SUM(BK124:BK129)</f>
        <v>0</v>
      </c>
    </row>
    <row r="124" s="2" customFormat="1" ht="21.75" customHeight="1">
      <c r="A124" s="40"/>
      <c r="B124" s="41"/>
      <c r="C124" s="214" t="s">
        <v>133</v>
      </c>
      <c r="D124" s="214" t="s">
        <v>135</v>
      </c>
      <c r="E124" s="215" t="s">
        <v>195</v>
      </c>
      <c r="F124" s="216" t="s">
        <v>196</v>
      </c>
      <c r="G124" s="217" t="s">
        <v>197</v>
      </c>
      <c r="H124" s="218">
        <v>1</v>
      </c>
      <c r="I124" s="219"/>
      <c r="J124" s="220">
        <f>ROUND(I124*H124,2)</f>
        <v>0</v>
      </c>
      <c r="K124" s="216" t="s">
        <v>139</v>
      </c>
      <c r="L124" s="46"/>
      <c r="M124" s="221" t="s">
        <v>19</v>
      </c>
      <c r="N124" s="222" t="s">
        <v>45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0.019460000000000002</v>
      </c>
      <c r="T124" s="224">
        <f>S124*H124</f>
        <v>0.019460000000000002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190</v>
      </c>
      <c r="AT124" s="225" t="s">
        <v>135</v>
      </c>
      <c r="AU124" s="225" t="s">
        <v>83</v>
      </c>
      <c r="AY124" s="19" t="s">
        <v>132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81</v>
      </c>
      <c r="BK124" s="226">
        <f>ROUND(I124*H124,2)</f>
        <v>0</v>
      </c>
      <c r="BL124" s="19" t="s">
        <v>190</v>
      </c>
      <c r="BM124" s="225" t="s">
        <v>198</v>
      </c>
    </row>
    <row r="125" s="2" customFormat="1">
      <c r="A125" s="40"/>
      <c r="B125" s="41"/>
      <c r="C125" s="42"/>
      <c r="D125" s="227" t="s">
        <v>142</v>
      </c>
      <c r="E125" s="42"/>
      <c r="F125" s="228" t="s">
        <v>199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142</v>
      </c>
      <c r="AU125" s="19" t="s">
        <v>83</v>
      </c>
    </row>
    <row r="126" s="2" customFormat="1" ht="24.15" customHeight="1">
      <c r="A126" s="40"/>
      <c r="B126" s="41"/>
      <c r="C126" s="214" t="s">
        <v>200</v>
      </c>
      <c r="D126" s="214" t="s">
        <v>135</v>
      </c>
      <c r="E126" s="215" t="s">
        <v>201</v>
      </c>
      <c r="F126" s="216" t="s">
        <v>202</v>
      </c>
      <c r="G126" s="217" t="s">
        <v>197</v>
      </c>
      <c r="H126" s="218">
        <v>1</v>
      </c>
      <c r="I126" s="219"/>
      <c r="J126" s="220">
        <f>ROUND(I126*H126,2)</f>
        <v>0</v>
      </c>
      <c r="K126" s="216" t="s">
        <v>139</v>
      </c>
      <c r="L126" s="46"/>
      <c r="M126" s="221" t="s">
        <v>19</v>
      </c>
      <c r="N126" s="222" t="s">
        <v>45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0.01933</v>
      </c>
      <c r="T126" s="224">
        <f>S126*H126</f>
        <v>0.01933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190</v>
      </c>
      <c r="AT126" s="225" t="s">
        <v>135</v>
      </c>
      <c r="AU126" s="225" t="s">
        <v>83</v>
      </c>
      <c r="AY126" s="19" t="s">
        <v>132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190</v>
      </c>
      <c r="BM126" s="225" t="s">
        <v>203</v>
      </c>
    </row>
    <row r="127" s="2" customFormat="1">
      <c r="A127" s="40"/>
      <c r="B127" s="41"/>
      <c r="C127" s="42"/>
      <c r="D127" s="227" t="s">
        <v>142</v>
      </c>
      <c r="E127" s="42"/>
      <c r="F127" s="228" t="s">
        <v>204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142</v>
      </c>
      <c r="AU127" s="19" t="s">
        <v>83</v>
      </c>
    </row>
    <row r="128" s="2" customFormat="1" ht="16.5" customHeight="1">
      <c r="A128" s="40"/>
      <c r="B128" s="41"/>
      <c r="C128" s="214" t="s">
        <v>205</v>
      </c>
      <c r="D128" s="214" t="s">
        <v>135</v>
      </c>
      <c r="E128" s="215" t="s">
        <v>206</v>
      </c>
      <c r="F128" s="216" t="s">
        <v>207</v>
      </c>
      <c r="G128" s="217" t="s">
        <v>197</v>
      </c>
      <c r="H128" s="218">
        <v>1</v>
      </c>
      <c r="I128" s="219"/>
      <c r="J128" s="220">
        <f>ROUND(I128*H128,2)</f>
        <v>0</v>
      </c>
      <c r="K128" s="216" t="s">
        <v>139</v>
      </c>
      <c r="L128" s="46"/>
      <c r="M128" s="221" t="s">
        <v>19</v>
      </c>
      <c r="N128" s="222" t="s">
        <v>45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0.00156</v>
      </c>
      <c r="T128" s="224">
        <f>S128*H128</f>
        <v>0.00156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190</v>
      </c>
      <c r="AT128" s="225" t="s">
        <v>135</v>
      </c>
      <c r="AU128" s="225" t="s">
        <v>83</v>
      </c>
      <c r="AY128" s="19" t="s">
        <v>132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190</v>
      </c>
      <c r="BM128" s="225" t="s">
        <v>208</v>
      </c>
    </row>
    <row r="129" s="2" customFormat="1">
      <c r="A129" s="40"/>
      <c r="B129" s="41"/>
      <c r="C129" s="42"/>
      <c r="D129" s="227" t="s">
        <v>142</v>
      </c>
      <c r="E129" s="42"/>
      <c r="F129" s="228" t="s">
        <v>209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142</v>
      </c>
      <c r="AU129" s="19" t="s">
        <v>83</v>
      </c>
    </row>
    <row r="130" s="12" customFormat="1" ht="22.8" customHeight="1">
      <c r="A130" s="12"/>
      <c r="B130" s="198"/>
      <c r="C130" s="199"/>
      <c r="D130" s="200" t="s">
        <v>73</v>
      </c>
      <c r="E130" s="212" t="s">
        <v>210</v>
      </c>
      <c r="F130" s="212" t="s">
        <v>211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SUM(P131:P132)</f>
        <v>0</v>
      </c>
      <c r="Q130" s="206"/>
      <c r="R130" s="207">
        <f>SUM(R131:R132)</f>
        <v>0</v>
      </c>
      <c r="S130" s="206"/>
      <c r="T130" s="208">
        <f>SUM(T131:T132)</f>
        <v>0.16800000000000001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83</v>
      </c>
      <c r="AT130" s="210" t="s">
        <v>73</v>
      </c>
      <c r="AU130" s="210" t="s">
        <v>81</v>
      </c>
      <c r="AY130" s="209" t="s">
        <v>132</v>
      </c>
      <c r="BK130" s="211">
        <f>SUM(BK131:BK132)</f>
        <v>0</v>
      </c>
    </row>
    <row r="131" s="2" customFormat="1" ht="24.15" customHeight="1">
      <c r="A131" s="40"/>
      <c r="B131" s="41"/>
      <c r="C131" s="214" t="s">
        <v>8</v>
      </c>
      <c r="D131" s="214" t="s">
        <v>135</v>
      </c>
      <c r="E131" s="215" t="s">
        <v>212</v>
      </c>
      <c r="F131" s="216" t="s">
        <v>213</v>
      </c>
      <c r="G131" s="217" t="s">
        <v>189</v>
      </c>
      <c r="H131" s="218">
        <v>7</v>
      </c>
      <c r="I131" s="219"/>
      <c r="J131" s="220">
        <f>ROUND(I131*H131,2)</f>
        <v>0</v>
      </c>
      <c r="K131" s="216" t="s">
        <v>139</v>
      </c>
      <c r="L131" s="46"/>
      <c r="M131" s="221" t="s">
        <v>19</v>
      </c>
      <c r="N131" s="222" t="s">
        <v>45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0.024</v>
      </c>
      <c r="T131" s="224">
        <f>S131*H131</f>
        <v>0.16800000000000001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190</v>
      </c>
      <c r="AT131" s="225" t="s">
        <v>135</v>
      </c>
      <c r="AU131" s="225" t="s">
        <v>83</v>
      </c>
      <c r="AY131" s="19" t="s">
        <v>132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81</v>
      </c>
      <c r="BK131" s="226">
        <f>ROUND(I131*H131,2)</f>
        <v>0</v>
      </c>
      <c r="BL131" s="19" t="s">
        <v>190</v>
      </c>
      <c r="BM131" s="225" t="s">
        <v>214</v>
      </c>
    </row>
    <row r="132" s="2" customFormat="1">
      <c r="A132" s="40"/>
      <c r="B132" s="41"/>
      <c r="C132" s="42"/>
      <c r="D132" s="227" t="s">
        <v>142</v>
      </c>
      <c r="E132" s="42"/>
      <c r="F132" s="228" t="s">
        <v>215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142</v>
      </c>
      <c r="AU132" s="19" t="s">
        <v>83</v>
      </c>
    </row>
    <row r="133" s="12" customFormat="1" ht="22.8" customHeight="1">
      <c r="A133" s="12"/>
      <c r="B133" s="198"/>
      <c r="C133" s="199"/>
      <c r="D133" s="200" t="s">
        <v>73</v>
      </c>
      <c r="E133" s="212" t="s">
        <v>216</v>
      </c>
      <c r="F133" s="212" t="s">
        <v>217</v>
      </c>
      <c r="G133" s="199"/>
      <c r="H133" s="199"/>
      <c r="I133" s="202"/>
      <c r="J133" s="213">
        <f>BK133</f>
        <v>0</v>
      </c>
      <c r="K133" s="199"/>
      <c r="L133" s="204"/>
      <c r="M133" s="205"/>
      <c r="N133" s="206"/>
      <c r="O133" s="206"/>
      <c r="P133" s="207">
        <f>SUM(P134:P140)</f>
        <v>0</v>
      </c>
      <c r="Q133" s="206"/>
      <c r="R133" s="207">
        <f>SUM(R134:R140)</f>
        <v>0</v>
      </c>
      <c r="S133" s="206"/>
      <c r="T133" s="208">
        <f>SUM(T134:T140)</f>
        <v>0.093720000000000012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9" t="s">
        <v>83</v>
      </c>
      <c r="AT133" s="210" t="s">
        <v>73</v>
      </c>
      <c r="AU133" s="210" t="s">
        <v>81</v>
      </c>
      <c r="AY133" s="209" t="s">
        <v>132</v>
      </c>
      <c r="BK133" s="211">
        <f>SUM(BK134:BK140)</f>
        <v>0</v>
      </c>
    </row>
    <row r="134" s="2" customFormat="1" ht="16.5" customHeight="1">
      <c r="A134" s="40"/>
      <c r="B134" s="41"/>
      <c r="C134" s="214" t="s">
        <v>218</v>
      </c>
      <c r="D134" s="214" t="s">
        <v>135</v>
      </c>
      <c r="E134" s="215" t="s">
        <v>219</v>
      </c>
      <c r="F134" s="216" t="s">
        <v>220</v>
      </c>
      <c r="G134" s="217" t="s">
        <v>138</v>
      </c>
      <c r="H134" s="218">
        <v>17.68</v>
      </c>
      <c r="I134" s="219"/>
      <c r="J134" s="220">
        <f>ROUND(I134*H134,2)</f>
        <v>0</v>
      </c>
      <c r="K134" s="216" t="s">
        <v>139</v>
      </c>
      <c r="L134" s="46"/>
      <c r="M134" s="221" t="s">
        <v>19</v>
      </c>
      <c r="N134" s="222" t="s">
        <v>45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0.0040000000000000001</v>
      </c>
      <c r="T134" s="224">
        <f>S134*H134</f>
        <v>0.070720000000000005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190</v>
      </c>
      <c r="AT134" s="225" t="s">
        <v>135</v>
      </c>
      <c r="AU134" s="225" t="s">
        <v>83</v>
      </c>
      <c r="AY134" s="19" t="s">
        <v>132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190</v>
      </c>
      <c r="BM134" s="225" t="s">
        <v>221</v>
      </c>
    </row>
    <row r="135" s="2" customFormat="1">
      <c r="A135" s="40"/>
      <c r="B135" s="41"/>
      <c r="C135" s="42"/>
      <c r="D135" s="227" t="s">
        <v>142</v>
      </c>
      <c r="E135" s="42"/>
      <c r="F135" s="228" t="s">
        <v>222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142</v>
      </c>
      <c r="AU135" s="19" t="s">
        <v>83</v>
      </c>
    </row>
    <row r="136" s="13" customFormat="1">
      <c r="A136" s="13"/>
      <c r="B136" s="232"/>
      <c r="C136" s="233"/>
      <c r="D136" s="234" t="s">
        <v>144</v>
      </c>
      <c r="E136" s="235" t="s">
        <v>19</v>
      </c>
      <c r="F136" s="236" t="s">
        <v>223</v>
      </c>
      <c r="G136" s="233"/>
      <c r="H136" s="237">
        <v>17.68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144</v>
      </c>
      <c r="AU136" s="243" t="s">
        <v>83</v>
      </c>
      <c r="AV136" s="13" t="s">
        <v>83</v>
      </c>
      <c r="AW136" s="13" t="s">
        <v>35</v>
      </c>
      <c r="AX136" s="13" t="s">
        <v>81</v>
      </c>
      <c r="AY136" s="243" t="s">
        <v>132</v>
      </c>
    </row>
    <row r="137" s="2" customFormat="1" ht="24.15" customHeight="1">
      <c r="A137" s="40"/>
      <c r="B137" s="41"/>
      <c r="C137" s="214" t="s">
        <v>224</v>
      </c>
      <c r="D137" s="214" t="s">
        <v>135</v>
      </c>
      <c r="E137" s="215" t="s">
        <v>225</v>
      </c>
      <c r="F137" s="216" t="s">
        <v>226</v>
      </c>
      <c r="G137" s="217" t="s">
        <v>189</v>
      </c>
      <c r="H137" s="218">
        <v>3</v>
      </c>
      <c r="I137" s="219"/>
      <c r="J137" s="220">
        <f>ROUND(I137*H137,2)</f>
        <v>0</v>
      </c>
      <c r="K137" s="216" t="s">
        <v>139</v>
      </c>
      <c r="L137" s="46"/>
      <c r="M137" s="221" t="s">
        <v>19</v>
      </c>
      <c r="N137" s="222" t="s">
        <v>45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0.0070000000000000001</v>
      </c>
      <c r="T137" s="224">
        <f>S137*H137</f>
        <v>0.021000000000000001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190</v>
      </c>
      <c r="AT137" s="225" t="s">
        <v>135</v>
      </c>
      <c r="AU137" s="225" t="s">
        <v>83</v>
      </c>
      <c r="AY137" s="19" t="s">
        <v>132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190</v>
      </c>
      <c r="BM137" s="225" t="s">
        <v>227</v>
      </c>
    </row>
    <row r="138" s="2" customFormat="1">
      <c r="A138" s="40"/>
      <c r="B138" s="41"/>
      <c r="C138" s="42"/>
      <c r="D138" s="227" t="s">
        <v>142</v>
      </c>
      <c r="E138" s="42"/>
      <c r="F138" s="228" t="s">
        <v>228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142</v>
      </c>
      <c r="AU138" s="19" t="s">
        <v>83</v>
      </c>
    </row>
    <row r="139" s="2" customFormat="1" ht="24.15" customHeight="1">
      <c r="A139" s="40"/>
      <c r="B139" s="41"/>
      <c r="C139" s="214" t="s">
        <v>229</v>
      </c>
      <c r="D139" s="214" t="s">
        <v>135</v>
      </c>
      <c r="E139" s="215" t="s">
        <v>230</v>
      </c>
      <c r="F139" s="216" t="s">
        <v>231</v>
      </c>
      <c r="G139" s="217" t="s">
        <v>189</v>
      </c>
      <c r="H139" s="218">
        <v>2</v>
      </c>
      <c r="I139" s="219"/>
      <c r="J139" s="220">
        <f>ROUND(I139*H139,2)</f>
        <v>0</v>
      </c>
      <c r="K139" s="216" t="s">
        <v>139</v>
      </c>
      <c r="L139" s="46"/>
      <c r="M139" s="221" t="s">
        <v>19</v>
      </c>
      <c r="N139" s="222" t="s">
        <v>45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0.001</v>
      </c>
      <c r="T139" s="224">
        <f>S139*H139</f>
        <v>0.002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190</v>
      </c>
      <c r="AT139" s="225" t="s">
        <v>135</v>
      </c>
      <c r="AU139" s="225" t="s">
        <v>83</v>
      </c>
      <c r="AY139" s="19" t="s">
        <v>132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190</v>
      </c>
      <c r="BM139" s="225" t="s">
        <v>232</v>
      </c>
    </row>
    <row r="140" s="2" customFormat="1">
      <c r="A140" s="40"/>
      <c r="B140" s="41"/>
      <c r="C140" s="42"/>
      <c r="D140" s="227" t="s">
        <v>142</v>
      </c>
      <c r="E140" s="42"/>
      <c r="F140" s="228" t="s">
        <v>233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83</v>
      </c>
    </row>
    <row r="141" s="12" customFormat="1" ht="22.8" customHeight="1">
      <c r="A141" s="12"/>
      <c r="B141" s="198"/>
      <c r="C141" s="199"/>
      <c r="D141" s="200" t="s">
        <v>73</v>
      </c>
      <c r="E141" s="212" t="s">
        <v>234</v>
      </c>
      <c r="F141" s="212" t="s">
        <v>235</v>
      </c>
      <c r="G141" s="199"/>
      <c r="H141" s="199"/>
      <c r="I141" s="202"/>
      <c r="J141" s="213">
        <f>BK141</f>
        <v>0</v>
      </c>
      <c r="K141" s="199"/>
      <c r="L141" s="204"/>
      <c r="M141" s="205"/>
      <c r="N141" s="206"/>
      <c r="O141" s="206"/>
      <c r="P141" s="207">
        <f>SUM(P142:P147)</f>
        <v>0</v>
      </c>
      <c r="Q141" s="206"/>
      <c r="R141" s="207">
        <f>SUM(R142:R147)</f>
        <v>0</v>
      </c>
      <c r="S141" s="206"/>
      <c r="T141" s="208">
        <f>SUM(T142:T147)</f>
        <v>0.65999299999999994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9" t="s">
        <v>83</v>
      </c>
      <c r="AT141" s="210" t="s">
        <v>73</v>
      </c>
      <c r="AU141" s="210" t="s">
        <v>81</v>
      </c>
      <c r="AY141" s="209" t="s">
        <v>132</v>
      </c>
      <c r="BK141" s="211">
        <f>SUM(BK142:BK147)</f>
        <v>0</v>
      </c>
    </row>
    <row r="142" s="2" customFormat="1" ht="24.15" customHeight="1">
      <c r="A142" s="40"/>
      <c r="B142" s="41"/>
      <c r="C142" s="214" t="s">
        <v>190</v>
      </c>
      <c r="D142" s="214" t="s">
        <v>135</v>
      </c>
      <c r="E142" s="215" t="s">
        <v>236</v>
      </c>
      <c r="F142" s="216" t="s">
        <v>237</v>
      </c>
      <c r="G142" s="217" t="s">
        <v>238</v>
      </c>
      <c r="H142" s="218">
        <v>4.2000000000000002</v>
      </c>
      <c r="I142" s="219"/>
      <c r="J142" s="220">
        <f>ROUND(I142*H142,2)</f>
        <v>0</v>
      </c>
      <c r="K142" s="216" t="s">
        <v>139</v>
      </c>
      <c r="L142" s="46"/>
      <c r="M142" s="221" t="s">
        <v>19</v>
      </c>
      <c r="N142" s="222" t="s">
        <v>45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0.0032499999999999999</v>
      </c>
      <c r="T142" s="224">
        <f>S142*H142</f>
        <v>0.013650000000000001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190</v>
      </c>
      <c r="AT142" s="225" t="s">
        <v>135</v>
      </c>
      <c r="AU142" s="225" t="s">
        <v>83</v>
      </c>
      <c r="AY142" s="19" t="s">
        <v>132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190</v>
      </c>
      <c r="BM142" s="225" t="s">
        <v>239</v>
      </c>
    </row>
    <row r="143" s="2" customFormat="1">
      <c r="A143" s="40"/>
      <c r="B143" s="41"/>
      <c r="C143" s="42"/>
      <c r="D143" s="227" t="s">
        <v>142</v>
      </c>
      <c r="E143" s="42"/>
      <c r="F143" s="228" t="s">
        <v>240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142</v>
      </c>
      <c r="AU143" s="19" t="s">
        <v>83</v>
      </c>
    </row>
    <row r="144" s="13" customFormat="1">
      <c r="A144" s="13"/>
      <c r="B144" s="232"/>
      <c r="C144" s="233"/>
      <c r="D144" s="234" t="s">
        <v>144</v>
      </c>
      <c r="E144" s="235" t="s">
        <v>19</v>
      </c>
      <c r="F144" s="236" t="s">
        <v>241</v>
      </c>
      <c r="G144" s="233"/>
      <c r="H144" s="237">
        <v>4.2000000000000002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144</v>
      </c>
      <c r="AU144" s="243" t="s">
        <v>83</v>
      </c>
      <c r="AV144" s="13" t="s">
        <v>83</v>
      </c>
      <c r="AW144" s="13" t="s">
        <v>35</v>
      </c>
      <c r="AX144" s="13" t="s">
        <v>81</v>
      </c>
      <c r="AY144" s="243" t="s">
        <v>132</v>
      </c>
    </row>
    <row r="145" s="2" customFormat="1" ht="16.5" customHeight="1">
      <c r="A145" s="40"/>
      <c r="B145" s="41"/>
      <c r="C145" s="214" t="s">
        <v>242</v>
      </c>
      <c r="D145" s="214" t="s">
        <v>135</v>
      </c>
      <c r="E145" s="215" t="s">
        <v>243</v>
      </c>
      <c r="F145" s="216" t="s">
        <v>244</v>
      </c>
      <c r="G145" s="217" t="s">
        <v>138</v>
      </c>
      <c r="H145" s="218">
        <v>18.309999999999999</v>
      </c>
      <c r="I145" s="219"/>
      <c r="J145" s="220">
        <f>ROUND(I145*H145,2)</f>
        <v>0</v>
      </c>
      <c r="K145" s="216" t="s">
        <v>139</v>
      </c>
      <c r="L145" s="46"/>
      <c r="M145" s="221" t="s">
        <v>19</v>
      </c>
      <c r="N145" s="222" t="s">
        <v>45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0.035299999999999998</v>
      </c>
      <c r="T145" s="224">
        <f>S145*H145</f>
        <v>0.64634299999999989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190</v>
      </c>
      <c r="AT145" s="225" t="s">
        <v>135</v>
      </c>
      <c r="AU145" s="225" t="s">
        <v>83</v>
      </c>
      <c r="AY145" s="19" t="s">
        <v>132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81</v>
      </c>
      <c r="BK145" s="226">
        <f>ROUND(I145*H145,2)</f>
        <v>0</v>
      </c>
      <c r="BL145" s="19" t="s">
        <v>190</v>
      </c>
      <c r="BM145" s="225" t="s">
        <v>245</v>
      </c>
    </row>
    <row r="146" s="2" customFormat="1">
      <c r="A146" s="40"/>
      <c r="B146" s="41"/>
      <c r="C146" s="42"/>
      <c r="D146" s="227" t="s">
        <v>142</v>
      </c>
      <c r="E146" s="42"/>
      <c r="F146" s="228" t="s">
        <v>246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142</v>
      </c>
      <c r="AU146" s="19" t="s">
        <v>83</v>
      </c>
    </row>
    <row r="147" s="13" customFormat="1">
      <c r="A147" s="13"/>
      <c r="B147" s="232"/>
      <c r="C147" s="233"/>
      <c r="D147" s="234" t="s">
        <v>144</v>
      </c>
      <c r="E147" s="235" t="s">
        <v>19</v>
      </c>
      <c r="F147" s="236" t="s">
        <v>145</v>
      </c>
      <c r="G147" s="233"/>
      <c r="H147" s="237">
        <v>18.309999999999999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144</v>
      </c>
      <c r="AU147" s="243" t="s">
        <v>83</v>
      </c>
      <c r="AV147" s="13" t="s">
        <v>83</v>
      </c>
      <c r="AW147" s="13" t="s">
        <v>35</v>
      </c>
      <c r="AX147" s="13" t="s">
        <v>81</v>
      </c>
      <c r="AY147" s="243" t="s">
        <v>132</v>
      </c>
    </row>
    <row r="148" s="12" customFormat="1" ht="22.8" customHeight="1">
      <c r="A148" s="12"/>
      <c r="B148" s="198"/>
      <c r="C148" s="199"/>
      <c r="D148" s="200" t="s">
        <v>73</v>
      </c>
      <c r="E148" s="212" t="s">
        <v>247</v>
      </c>
      <c r="F148" s="212" t="s">
        <v>248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SUM(P149:P154)</f>
        <v>0</v>
      </c>
      <c r="Q148" s="206"/>
      <c r="R148" s="207">
        <f>SUM(R149:R154)</f>
        <v>0</v>
      </c>
      <c r="S148" s="206"/>
      <c r="T148" s="208">
        <f>SUM(T149:T154)</f>
        <v>0.8937103999999999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83</v>
      </c>
      <c r="AT148" s="210" t="s">
        <v>73</v>
      </c>
      <c r="AU148" s="210" t="s">
        <v>81</v>
      </c>
      <c r="AY148" s="209" t="s">
        <v>132</v>
      </c>
      <c r="BK148" s="211">
        <f>SUM(BK149:BK154)</f>
        <v>0</v>
      </c>
    </row>
    <row r="149" s="2" customFormat="1" ht="21.75" customHeight="1">
      <c r="A149" s="40"/>
      <c r="B149" s="41"/>
      <c r="C149" s="214" t="s">
        <v>249</v>
      </c>
      <c r="D149" s="214" t="s">
        <v>135</v>
      </c>
      <c r="E149" s="215" t="s">
        <v>250</v>
      </c>
      <c r="F149" s="216" t="s">
        <v>251</v>
      </c>
      <c r="G149" s="217" t="s">
        <v>138</v>
      </c>
      <c r="H149" s="218">
        <v>32.856999999999999</v>
      </c>
      <c r="I149" s="219"/>
      <c r="J149" s="220">
        <f>ROUND(I149*H149,2)</f>
        <v>0</v>
      </c>
      <c r="K149" s="216" t="s">
        <v>139</v>
      </c>
      <c r="L149" s="46"/>
      <c r="M149" s="221" t="s">
        <v>19</v>
      </c>
      <c r="N149" s="222" t="s">
        <v>45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0.027199999999999998</v>
      </c>
      <c r="T149" s="224">
        <f>S149*H149</f>
        <v>0.8937103999999999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190</v>
      </c>
      <c r="AT149" s="225" t="s">
        <v>135</v>
      </c>
      <c r="AU149" s="225" t="s">
        <v>83</v>
      </c>
      <c r="AY149" s="19" t="s">
        <v>132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190</v>
      </c>
      <c r="BM149" s="225" t="s">
        <v>252</v>
      </c>
    </row>
    <row r="150" s="2" customFormat="1">
      <c r="A150" s="40"/>
      <c r="B150" s="41"/>
      <c r="C150" s="42"/>
      <c r="D150" s="227" t="s">
        <v>142</v>
      </c>
      <c r="E150" s="42"/>
      <c r="F150" s="228" t="s">
        <v>253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142</v>
      </c>
      <c r="AU150" s="19" t="s">
        <v>83</v>
      </c>
    </row>
    <row r="151" s="13" customFormat="1">
      <c r="A151" s="13"/>
      <c r="B151" s="232"/>
      <c r="C151" s="233"/>
      <c r="D151" s="234" t="s">
        <v>144</v>
      </c>
      <c r="E151" s="235" t="s">
        <v>19</v>
      </c>
      <c r="F151" s="236" t="s">
        <v>254</v>
      </c>
      <c r="G151" s="233"/>
      <c r="H151" s="237">
        <v>23.125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144</v>
      </c>
      <c r="AU151" s="243" t="s">
        <v>83</v>
      </c>
      <c r="AV151" s="13" t="s">
        <v>83</v>
      </c>
      <c r="AW151" s="13" t="s">
        <v>35</v>
      </c>
      <c r="AX151" s="13" t="s">
        <v>74</v>
      </c>
      <c r="AY151" s="243" t="s">
        <v>132</v>
      </c>
    </row>
    <row r="152" s="13" customFormat="1">
      <c r="A152" s="13"/>
      <c r="B152" s="232"/>
      <c r="C152" s="233"/>
      <c r="D152" s="234" t="s">
        <v>144</v>
      </c>
      <c r="E152" s="235" t="s">
        <v>19</v>
      </c>
      <c r="F152" s="236" t="s">
        <v>255</v>
      </c>
      <c r="G152" s="233"/>
      <c r="H152" s="237">
        <v>7.8550000000000004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144</v>
      </c>
      <c r="AU152" s="243" t="s">
        <v>83</v>
      </c>
      <c r="AV152" s="13" t="s">
        <v>83</v>
      </c>
      <c r="AW152" s="13" t="s">
        <v>35</v>
      </c>
      <c r="AX152" s="13" t="s">
        <v>74</v>
      </c>
      <c r="AY152" s="243" t="s">
        <v>132</v>
      </c>
    </row>
    <row r="153" s="13" customFormat="1">
      <c r="A153" s="13"/>
      <c r="B153" s="232"/>
      <c r="C153" s="233"/>
      <c r="D153" s="234" t="s">
        <v>144</v>
      </c>
      <c r="E153" s="235" t="s">
        <v>19</v>
      </c>
      <c r="F153" s="236" t="s">
        <v>256</v>
      </c>
      <c r="G153" s="233"/>
      <c r="H153" s="237">
        <v>1.877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144</v>
      </c>
      <c r="AU153" s="243" t="s">
        <v>83</v>
      </c>
      <c r="AV153" s="13" t="s">
        <v>83</v>
      </c>
      <c r="AW153" s="13" t="s">
        <v>35</v>
      </c>
      <c r="AX153" s="13" t="s">
        <v>74</v>
      </c>
      <c r="AY153" s="243" t="s">
        <v>132</v>
      </c>
    </row>
    <row r="154" s="14" customFormat="1">
      <c r="A154" s="14"/>
      <c r="B154" s="244"/>
      <c r="C154" s="245"/>
      <c r="D154" s="234" t="s">
        <v>144</v>
      </c>
      <c r="E154" s="246" t="s">
        <v>19</v>
      </c>
      <c r="F154" s="247" t="s">
        <v>158</v>
      </c>
      <c r="G154" s="245"/>
      <c r="H154" s="248">
        <v>32.856999999999999</v>
      </c>
      <c r="I154" s="249"/>
      <c r="J154" s="245"/>
      <c r="K154" s="245"/>
      <c r="L154" s="250"/>
      <c r="M154" s="255"/>
      <c r="N154" s="256"/>
      <c r="O154" s="256"/>
      <c r="P154" s="256"/>
      <c r="Q154" s="256"/>
      <c r="R154" s="256"/>
      <c r="S154" s="256"/>
      <c r="T154" s="25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144</v>
      </c>
      <c r="AU154" s="254" t="s">
        <v>83</v>
      </c>
      <c r="AV154" s="14" t="s">
        <v>140</v>
      </c>
      <c r="AW154" s="14" t="s">
        <v>35</v>
      </c>
      <c r="AX154" s="14" t="s">
        <v>81</v>
      </c>
      <c r="AY154" s="254" t="s">
        <v>132</v>
      </c>
    </row>
    <row r="155" s="2" customFormat="1" ht="6.96" customHeight="1">
      <c r="A155" s="40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46"/>
      <c r="M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</sheetData>
  <sheetProtection sheet="1" autoFilter="0" formatColumns="0" formatRows="0" objects="1" scenarios="1" spinCount="100000" saltValue="iCTptL1txv0UXipOLYGG193/LxHHPWD+v1Al+dLF6Ybz/URAMHaZugWdYXxMGisCW+/r56zvoco7WZdBTSCUEQ==" hashValue="QStCUQRVEt/f1owmQn/fKvslbQcVRueYX57q/IHnFfxYiv7Ob5Y8t/r00E32zZ/Lu0jvDYEYQI2Iv0eJjYpiVw==" algorithmName="SHA-512" password="CC35"/>
  <autoFilter ref="C94:K1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1/949101111"/>
    <hyperlink ref="F102" r:id="rId2" display="https://podminky.urs.cz/item/CS_URS_2025_01/962086111"/>
    <hyperlink ref="F105" r:id="rId3" display="https://podminky.urs.cz/item/CS_URS_2025_01/968072455"/>
    <hyperlink ref="F111" r:id="rId4" display="https://podminky.urs.cz/item/CS_URS_2025_01/997013211"/>
    <hyperlink ref="F113" r:id="rId5" display="https://podminky.urs.cz/item/CS_URS_2025_01/997013501"/>
    <hyperlink ref="F115" r:id="rId6" display="https://podminky.urs.cz/item/CS_URS_2025_01/997013509"/>
    <hyperlink ref="F118" r:id="rId7" display="https://podminky.urs.cz/item/CS_URS_2025_01/997013631"/>
    <hyperlink ref="F122" r:id="rId8" display="https://podminky.urs.cz/item/CS_URS_2025_01/721220801"/>
    <hyperlink ref="F125" r:id="rId9" display="https://podminky.urs.cz/item/CS_URS_2025_01/725210821"/>
    <hyperlink ref="F127" r:id="rId10" display="https://podminky.urs.cz/item/CS_URS_2025_01/725110811"/>
    <hyperlink ref="F129" r:id="rId11" display="https://podminky.urs.cz/item/CS_URS_2025_01/725820801"/>
    <hyperlink ref="F132" r:id="rId12" display="https://podminky.urs.cz/item/CS_URS_2025_01/766691914"/>
    <hyperlink ref="F135" r:id="rId13" display="https://podminky.urs.cz/item/CS_URS_2025_01/767581802"/>
    <hyperlink ref="F138" r:id="rId14" display="https://podminky.urs.cz/item/CS_URS_2025_01/767584801"/>
    <hyperlink ref="F140" r:id="rId15" display="https://podminky.urs.cz/item/CS_URS_2025_01/767584811"/>
    <hyperlink ref="F143" r:id="rId16" display="https://podminky.urs.cz/item/CS_URS_2025_01/771473810"/>
    <hyperlink ref="F146" r:id="rId17" display="https://podminky.urs.cz/item/CS_URS_2025_01/771573810"/>
    <hyperlink ref="F150" r:id="rId18" display="https://podminky.urs.cz/item/CS_URS_2025_01/7814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D1 - úprava ambulance ORL</v>
      </c>
      <c r="F7" s="144"/>
      <c r="G7" s="144"/>
      <c r="H7" s="144"/>
      <c r="L7" s="22"/>
    </row>
    <row r="8" s="1" customFormat="1" ht="12" customHeight="1">
      <c r="B8" s="22"/>
      <c r="D8" s="144" t="s">
        <v>99</v>
      </c>
      <c r="L8" s="22"/>
    </row>
    <row r="9" s="2" customFormat="1" ht="16.5" customHeight="1">
      <c r="A9" s="40"/>
      <c r="B9" s="46"/>
      <c r="C9" s="40"/>
      <c r="D9" s="40"/>
      <c r="E9" s="145" t="s">
        <v>100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257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12. 2. 2025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ROUND((SUM(BE98:BE259)),  2)</f>
        <v>0</v>
      </c>
      <c r="G35" s="40"/>
      <c r="H35" s="40"/>
      <c r="I35" s="159">
        <v>0.20999999999999999</v>
      </c>
      <c r="J35" s="158">
        <f>ROUND(((SUM(BE98:BE259))*I35),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ROUND((SUM(BF98:BF259)),  2)</f>
        <v>0</v>
      </c>
      <c r="G36" s="40"/>
      <c r="H36" s="40"/>
      <c r="I36" s="159">
        <v>0.12</v>
      </c>
      <c r="J36" s="158">
        <f>ROUND(((SUM(BF98:BF259))*I36),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ROUND((SUM(BG98:BG259)),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ROUND((SUM(BH98:BH259)),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ROUND((SUM(BI98:BI259)),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D1 - úprava ambulance ORL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D.1.1.b - Architektonicko-stavební řešení - Stavební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12. 2. 2025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J99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258</v>
      </c>
      <c r="E65" s="184"/>
      <c r="F65" s="184"/>
      <c r="G65" s="184"/>
      <c r="H65" s="184"/>
      <c r="I65" s="184"/>
      <c r="J65" s="185">
        <f>J100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108</v>
      </c>
      <c r="E66" s="184"/>
      <c r="F66" s="184"/>
      <c r="G66" s="184"/>
      <c r="H66" s="184"/>
      <c r="I66" s="184"/>
      <c r="J66" s="185">
        <f>J107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109</v>
      </c>
      <c r="E67" s="184"/>
      <c r="F67" s="184"/>
      <c r="G67" s="184"/>
      <c r="H67" s="184"/>
      <c r="I67" s="184"/>
      <c r="J67" s="185">
        <f>J111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259</v>
      </c>
      <c r="E68" s="184"/>
      <c r="F68" s="184"/>
      <c r="G68" s="184"/>
      <c r="H68" s="184"/>
      <c r="I68" s="184"/>
      <c r="J68" s="185">
        <f>J117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110</v>
      </c>
      <c r="E69" s="179"/>
      <c r="F69" s="179"/>
      <c r="G69" s="179"/>
      <c r="H69" s="179"/>
      <c r="I69" s="179"/>
      <c r="J69" s="180">
        <f>J120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111</v>
      </c>
      <c r="E70" s="184"/>
      <c r="F70" s="184"/>
      <c r="G70" s="184"/>
      <c r="H70" s="184"/>
      <c r="I70" s="184"/>
      <c r="J70" s="185">
        <f>J121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260</v>
      </c>
      <c r="E71" s="184"/>
      <c r="F71" s="184"/>
      <c r="G71" s="184"/>
      <c r="H71" s="184"/>
      <c r="I71" s="184"/>
      <c r="J71" s="185">
        <f>J130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261</v>
      </c>
      <c r="E72" s="184"/>
      <c r="F72" s="184"/>
      <c r="G72" s="184"/>
      <c r="H72" s="184"/>
      <c r="I72" s="184"/>
      <c r="J72" s="185">
        <f>J148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113</v>
      </c>
      <c r="E73" s="184"/>
      <c r="F73" s="184"/>
      <c r="G73" s="184"/>
      <c r="H73" s="184"/>
      <c r="I73" s="184"/>
      <c r="J73" s="185">
        <f>J161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262</v>
      </c>
      <c r="E74" s="184"/>
      <c r="F74" s="184"/>
      <c r="G74" s="184"/>
      <c r="H74" s="184"/>
      <c r="I74" s="184"/>
      <c r="J74" s="185">
        <f>J177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116</v>
      </c>
      <c r="E75" s="184"/>
      <c r="F75" s="184"/>
      <c r="G75" s="184"/>
      <c r="H75" s="184"/>
      <c r="I75" s="184"/>
      <c r="J75" s="185">
        <f>J216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263</v>
      </c>
      <c r="E76" s="184"/>
      <c r="F76" s="184"/>
      <c r="G76" s="184"/>
      <c r="H76" s="184"/>
      <c r="I76" s="184"/>
      <c r="J76" s="185">
        <f>J238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117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71" t="str">
        <f>E7</f>
        <v>Budova D1 - úprava ambulance ORL</v>
      </c>
      <c r="F86" s="34"/>
      <c r="G86" s="34"/>
      <c r="H86" s="34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" customFormat="1" ht="12" customHeight="1">
      <c r="B87" s="23"/>
      <c r="C87" s="34" t="s">
        <v>99</v>
      </c>
      <c r="D87" s="24"/>
      <c r="E87" s="24"/>
      <c r="F87" s="24"/>
      <c r="G87" s="24"/>
      <c r="H87" s="24"/>
      <c r="I87" s="24"/>
      <c r="J87" s="24"/>
      <c r="K87" s="24"/>
      <c r="L87" s="22"/>
    </row>
    <row r="88" s="2" customFormat="1" ht="16.5" customHeight="1">
      <c r="A88" s="40"/>
      <c r="B88" s="41"/>
      <c r="C88" s="42"/>
      <c r="D88" s="42"/>
      <c r="E88" s="171" t="s">
        <v>100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101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E11</f>
        <v>D.1.1.b - Architektonicko-stavební řešení - Stavební úpravy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21</v>
      </c>
      <c r="D92" s="42"/>
      <c r="E92" s="42"/>
      <c r="F92" s="29" t="str">
        <f>F14</f>
        <v>Masarykova nemocnice</v>
      </c>
      <c r="G92" s="42"/>
      <c r="H92" s="42"/>
      <c r="I92" s="34" t="s">
        <v>23</v>
      </c>
      <c r="J92" s="74" t="str">
        <f>IF(J14="","",J14)</f>
        <v>12. 2. 2025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25</v>
      </c>
      <c r="D94" s="42"/>
      <c r="E94" s="42"/>
      <c r="F94" s="29" t="str">
        <f>E17</f>
        <v>Krajská zdravotní a.s.</v>
      </c>
      <c r="G94" s="42"/>
      <c r="H94" s="42"/>
      <c r="I94" s="34" t="s">
        <v>33</v>
      </c>
      <c r="J94" s="38" t="str">
        <f>E23</f>
        <v xml:space="preserve"> 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31</v>
      </c>
      <c r="D95" s="42"/>
      <c r="E95" s="42"/>
      <c r="F95" s="29" t="str">
        <f>IF(E20="","",E20)</f>
        <v>Vyplň údaj</v>
      </c>
      <c r="G95" s="42"/>
      <c r="H95" s="42"/>
      <c r="I95" s="34" t="s">
        <v>36</v>
      </c>
      <c r="J95" s="38" t="str">
        <f>E26</f>
        <v>Milan Křehla</v>
      </c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87"/>
      <c r="B97" s="188"/>
      <c r="C97" s="189" t="s">
        <v>118</v>
      </c>
      <c r="D97" s="190" t="s">
        <v>59</v>
      </c>
      <c r="E97" s="190" t="s">
        <v>55</v>
      </c>
      <c r="F97" s="190" t="s">
        <v>56</v>
      </c>
      <c r="G97" s="190" t="s">
        <v>119</v>
      </c>
      <c r="H97" s="190" t="s">
        <v>120</v>
      </c>
      <c r="I97" s="190" t="s">
        <v>121</v>
      </c>
      <c r="J97" s="190" t="s">
        <v>105</v>
      </c>
      <c r="K97" s="191" t="s">
        <v>122</v>
      </c>
      <c r="L97" s="192"/>
      <c r="M97" s="94" t="s">
        <v>19</v>
      </c>
      <c r="N97" s="95" t="s">
        <v>44</v>
      </c>
      <c r="O97" s="95" t="s">
        <v>123</v>
      </c>
      <c r="P97" s="95" t="s">
        <v>124</v>
      </c>
      <c r="Q97" s="95" t="s">
        <v>125</v>
      </c>
      <c r="R97" s="95" t="s">
        <v>126</v>
      </c>
      <c r="S97" s="95" t="s">
        <v>127</v>
      </c>
      <c r="T97" s="96" t="s">
        <v>128</v>
      </c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</row>
    <row r="98" s="2" customFormat="1" ht="22.8" customHeight="1">
      <c r="A98" s="40"/>
      <c r="B98" s="41"/>
      <c r="C98" s="101" t="s">
        <v>129</v>
      </c>
      <c r="D98" s="42"/>
      <c r="E98" s="42"/>
      <c r="F98" s="42"/>
      <c r="G98" s="42"/>
      <c r="H98" s="42"/>
      <c r="I98" s="42"/>
      <c r="J98" s="193">
        <f>BK98</f>
        <v>0</v>
      </c>
      <c r="K98" s="42"/>
      <c r="L98" s="46"/>
      <c r="M98" s="97"/>
      <c r="N98" s="194"/>
      <c r="O98" s="98"/>
      <c r="P98" s="195">
        <f>P99+P120</f>
        <v>0</v>
      </c>
      <c r="Q98" s="98"/>
      <c r="R98" s="195">
        <f>R99+R120</f>
        <v>0.96350774395999994</v>
      </c>
      <c r="S98" s="98"/>
      <c r="T98" s="196">
        <f>T99+T120</f>
        <v>0.0282162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73</v>
      </c>
      <c r="AU98" s="19" t="s">
        <v>106</v>
      </c>
      <c r="BK98" s="197">
        <f>BK99+BK120</f>
        <v>0</v>
      </c>
    </row>
    <row r="99" s="12" customFormat="1" ht="25.92" customHeight="1">
      <c r="A99" s="12"/>
      <c r="B99" s="198"/>
      <c r="C99" s="199"/>
      <c r="D99" s="200" t="s">
        <v>73</v>
      </c>
      <c r="E99" s="201" t="s">
        <v>130</v>
      </c>
      <c r="F99" s="201" t="s">
        <v>131</v>
      </c>
      <c r="G99" s="199"/>
      <c r="H99" s="199"/>
      <c r="I99" s="202"/>
      <c r="J99" s="203">
        <f>BK99</f>
        <v>0</v>
      </c>
      <c r="K99" s="199"/>
      <c r="L99" s="204"/>
      <c r="M99" s="205"/>
      <c r="N99" s="206"/>
      <c r="O99" s="206"/>
      <c r="P99" s="207">
        <f>P100+P107+P111+P117</f>
        <v>0</v>
      </c>
      <c r="Q99" s="206"/>
      <c r="R99" s="207">
        <f>R100+R107+R111+R117</f>
        <v>0.14959799800000001</v>
      </c>
      <c r="S99" s="206"/>
      <c r="T99" s="208">
        <f>T100+T107+T111+T117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81</v>
      </c>
      <c r="AT99" s="210" t="s">
        <v>73</v>
      </c>
      <c r="AU99" s="210" t="s">
        <v>74</v>
      </c>
      <c r="AY99" s="209" t="s">
        <v>132</v>
      </c>
      <c r="BK99" s="211">
        <f>BK100+BK107+BK111+BK117</f>
        <v>0</v>
      </c>
    </row>
    <row r="100" s="12" customFormat="1" ht="22.8" customHeight="1">
      <c r="A100" s="12"/>
      <c r="B100" s="198"/>
      <c r="C100" s="199"/>
      <c r="D100" s="200" t="s">
        <v>73</v>
      </c>
      <c r="E100" s="212" t="s">
        <v>171</v>
      </c>
      <c r="F100" s="212" t="s">
        <v>264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SUM(P101:P106)</f>
        <v>0</v>
      </c>
      <c r="Q100" s="206"/>
      <c r="R100" s="207">
        <f>SUM(R101:R106)</f>
        <v>0.14828780800000002</v>
      </c>
      <c r="S100" s="206"/>
      <c r="T100" s="208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81</v>
      </c>
      <c r="AT100" s="210" t="s">
        <v>73</v>
      </c>
      <c r="AU100" s="210" t="s">
        <v>81</v>
      </c>
      <c r="AY100" s="209" t="s">
        <v>132</v>
      </c>
      <c r="BK100" s="211">
        <f>SUM(BK101:BK106)</f>
        <v>0</v>
      </c>
    </row>
    <row r="101" s="2" customFormat="1" ht="37.8" customHeight="1">
      <c r="A101" s="40"/>
      <c r="B101" s="41"/>
      <c r="C101" s="214" t="s">
        <v>81</v>
      </c>
      <c r="D101" s="214" t="s">
        <v>135</v>
      </c>
      <c r="E101" s="215" t="s">
        <v>265</v>
      </c>
      <c r="F101" s="216" t="s">
        <v>266</v>
      </c>
      <c r="G101" s="217" t="s">
        <v>138</v>
      </c>
      <c r="H101" s="218">
        <v>17.687000000000001</v>
      </c>
      <c r="I101" s="219"/>
      <c r="J101" s="220">
        <f>ROUND(I101*H101,2)</f>
        <v>0</v>
      </c>
      <c r="K101" s="216" t="s">
        <v>139</v>
      </c>
      <c r="L101" s="46"/>
      <c r="M101" s="221" t="s">
        <v>19</v>
      </c>
      <c r="N101" s="222" t="s">
        <v>45</v>
      </c>
      <c r="O101" s="86"/>
      <c r="P101" s="223">
        <f>O101*H101</f>
        <v>0</v>
      </c>
      <c r="Q101" s="223">
        <v>0.0043839999999999999</v>
      </c>
      <c r="R101" s="223">
        <f>Q101*H101</f>
        <v>0.077539808000000002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140</v>
      </c>
      <c r="AT101" s="225" t="s">
        <v>135</v>
      </c>
      <c r="AU101" s="225" t="s">
        <v>83</v>
      </c>
      <c r="AY101" s="19" t="s">
        <v>132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140</v>
      </c>
      <c r="BM101" s="225" t="s">
        <v>267</v>
      </c>
    </row>
    <row r="102" s="2" customFormat="1">
      <c r="A102" s="40"/>
      <c r="B102" s="41"/>
      <c r="C102" s="42"/>
      <c r="D102" s="227" t="s">
        <v>142</v>
      </c>
      <c r="E102" s="42"/>
      <c r="F102" s="228" t="s">
        <v>268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83</v>
      </c>
    </row>
    <row r="103" s="13" customFormat="1">
      <c r="A103" s="13"/>
      <c r="B103" s="232"/>
      <c r="C103" s="233"/>
      <c r="D103" s="234" t="s">
        <v>144</v>
      </c>
      <c r="E103" s="235" t="s">
        <v>19</v>
      </c>
      <c r="F103" s="236" t="s">
        <v>269</v>
      </c>
      <c r="G103" s="233"/>
      <c r="H103" s="237">
        <v>17.687000000000001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144</v>
      </c>
      <c r="AU103" s="243" t="s">
        <v>83</v>
      </c>
      <c r="AV103" s="13" t="s">
        <v>83</v>
      </c>
      <c r="AW103" s="13" t="s">
        <v>35</v>
      </c>
      <c r="AX103" s="13" t="s">
        <v>81</v>
      </c>
      <c r="AY103" s="243" t="s">
        <v>132</v>
      </c>
    </row>
    <row r="104" s="2" customFormat="1" ht="24.15" customHeight="1">
      <c r="A104" s="40"/>
      <c r="B104" s="41"/>
      <c r="C104" s="214" t="s">
        <v>83</v>
      </c>
      <c r="D104" s="214" t="s">
        <v>135</v>
      </c>
      <c r="E104" s="215" t="s">
        <v>270</v>
      </c>
      <c r="F104" s="216" t="s">
        <v>271</v>
      </c>
      <c r="G104" s="217" t="s">
        <v>138</v>
      </c>
      <c r="H104" s="218">
        <v>17.687000000000001</v>
      </c>
      <c r="I104" s="219"/>
      <c r="J104" s="220">
        <f>ROUND(I104*H104,2)</f>
        <v>0</v>
      </c>
      <c r="K104" s="216" t="s">
        <v>139</v>
      </c>
      <c r="L104" s="46"/>
      <c r="M104" s="221" t="s">
        <v>19</v>
      </c>
      <c r="N104" s="222" t="s">
        <v>45</v>
      </c>
      <c r="O104" s="86"/>
      <c r="P104" s="223">
        <f>O104*H104</f>
        <v>0</v>
      </c>
      <c r="Q104" s="223">
        <v>0.0040000000000000001</v>
      </c>
      <c r="R104" s="223">
        <f>Q104*H104</f>
        <v>0.070748000000000005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140</v>
      </c>
      <c r="AT104" s="225" t="s">
        <v>135</v>
      </c>
      <c r="AU104" s="225" t="s">
        <v>83</v>
      </c>
      <c r="AY104" s="19" t="s">
        <v>132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140</v>
      </c>
      <c r="BM104" s="225" t="s">
        <v>272</v>
      </c>
    </row>
    <row r="105" s="2" customFormat="1">
      <c r="A105" s="40"/>
      <c r="B105" s="41"/>
      <c r="C105" s="42"/>
      <c r="D105" s="227" t="s">
        <v>142</v>
      </c>
      <c r="E105" s="42"/>
      <c r="F105" s="228" t="s">
        <v>273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83</v>
      </c>
    </row>
    <row r="106" s="13" customFormat="1">
      <c r="A106" s="13"/>
      <c r="B106" s="232"/>
      <c r="C106" s="233"/>
      <c r="D106" s="234" t="s">
        <v>144</v>
      </c>
      <c r="E106" s="235" t="s">
        <v>19</v>
      </c>
      <c r="F106" s="236" t="s">
        <v>269</v>
      </c>
      <c r="G106" s="233"/>
      <c r="H106" s="237">
        <v>17.687000000000001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144</v>
      </c>
      <c r="AU106" s="243" t="s">
        <v>83</v>
      </c>
      <c r="AV106" s="13" t="s">
        <v>83</v>
      </c>
      <c r="AW106" s="13" t="s">
        <v>35</v>
      </c>
      <c r="AX106" s="13" t="s">
        <v>81</v>
      </c>
      <c r="AY106" s="243" t="s">
        <v>132</v>
      </c>
    </row>
    <row r="107" s="12" customFormat="1" ht="22.8" customHeight="1">
      <c r="A107" s="12"/>
      <c r="B107" s="198"/>
      <c r="C107" s="199"/>
      <c r="D107" s="200" t="s">
        <v>73</v>
      </c>
      <c r="E107" s="212" t="s">
        <v>133</v>
      </c>
      <c r="F107" s="212" t="s">
        <v>134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SUM(P108:P110)</f>
        <v>0</v>
      </c>
      <c r="Q107" s="206"/>
      <c r="R107" s="207">
        <f>SUM(R108:R110)</f>
        <v>0.0013101899999999997</v>
      </c>
      <c r="S107" s="206"/>
      <c r="T107" s="208">
        <f>SUM(T108:T110)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81</v>
      </c>
      <c r="AT107" s="210" t="s">
        <v>73</v>
      </c>
      <c r="AU107" s="210" t="s">
        <v>81</v>
      </c>
      <c r="AY107" s="209" t="s">
        <v>132</v>
      </c>
      <c r="BK107" s="211">
        <f>SUM(BK108:BK110)</f>
        <v>0</v>
      </c>
    </row>
    <row r="108" s="2" customFormat="1" ht="37.8" customHeight="1">
      <c r="A108" s="40"/>
      <c r="B108" s="41"/>
      <c r="C108" s="214" t="s">
        <v>151</v>
      </c>
      <c r="D108" s="214" t="s">
        <v>135</v>
      </c>
      <c r="E108" s="215" t="s">
        <v>274</v>
      </c>
      <c r="F108" s="216" t="s">
        <v>275</v>
      </c>
      <c r="G108" s="217" t="s">
        <v>138</v>
      </c>
      <c r="H108" s="218">
        <v>37.433999999999998</v>
      </c>
      <c r="I108" s="219"/>
      <c r="J108" s="220">
        <f>ROUND(I108*H108,2)</f>
        <v>0</v>
      </c>
      <c r="K108" s="216" t="s">
        <v>139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3.4999999999999997E-05</v>
      </c>
      <c r="R108" s="223">
        <f>Q108*H108</f>
        <v>0.0013101899999999997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140</v>
      </c>
      <c r="AT108" s="225" t="s">
        <v>135</v>
      </c>
      <c r="AU108" s="225" t="s">
        <v>83</v>
      </c>
      <c r="AY108" s="19" t="s">
        <v>132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140</v>
      </c>
      <c r="BM108" s="225" t="s">
        <v>276</v>
      </c>
    </row>
    <row r="109" s="2" customFormat="1">
      <c r="A109" s="40"/>
      <c r="B109" s="41"/>
      <c r="C109" s="42"/>
      <c r="D109" s="227" t="s">
        <v>142</v>
      </c>
      <c r="E109" s="42"/>
      <c r="F109" s="228" t="s">
        <v>277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83</v>
      </c>
    </row>
    <row r="110" s="13" customFormat="1">
      <c r="A110" s="13"/>
      <c r="B110" s="232"/>
      <c r="C110" s="233"/>
      <c r="D110" s="234" t="s">
        <v>144</v>
      </c>
      <c r="E110" s="235" t="s">
        <v>19</v>
      </c>
      <c r="F110" s="236" t="s">
        <v>278</v>
      </c>
      <c r="G110" s="233"/>
      <c r="H110" s="237">
        <v>37.433999999999998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144</v>
      </c>
      <c r="AU110" s="243" t="s">
        <v>83</v>
      </c>
      <c r="AV110" s="13" t="s">
        <v>83</v>
      </c>
      <c r="AW110" s="13" t="s">
        <v>35</v>
      </c>
      <c r="AX110" s="13" t="s">
        <v>81</v>
      </c>
      <c r="AY110" s="243" t="s">
        <v>132</v>
      </c>
    </row>
    <row r="111" s="12" customFormat="1" ht="22.8" customHeight="1">
      <c r="A111" s="12"/>
      <c r="B111" s="198"/>
      <c r="C111" s="199"/>
      <c r="D111" s="200" t="s">
        <v>73</v>
      </c>
      <c r="E111" s="212" t="s">
        <v>159</v>
      </c>
      <c r="F111" s="212" t="s">
        <v>160</v>
      </c>
      <c r="G111" s="199"/>
      <c r="H111" s="199"/>
      <c r="I111" s="202"/>
      <c r="J111" s="213">
        <f>BK111</f>
        <v>0</v>
      </c>
      <c r="K111" s="199"/>
      <c r="L111" s="204"/>
      <c r="M111" s="205"/>
      <c r="N111" s="206"/>
      <c r="O111" s="206"/>
      <c r="P111" s="207">
        <f>SUM(P112:P116)</f>
        <v>0</v>
      </c>
      <c r="Q111" s="206"/>
      <c r="R111" s="207">
        <f>SUM(R112:R116)</f>
        <v>0</v>
      </c>
      <c r="S111" s="206"/>
      <c r="T111" s="208">
        <f>SUM(T112:T116)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9" t="s">
        <v>81</v>
      </c>
      <c r="AT111" s="210" t="s">
        <v>73</v>
      </c>
      <c r="AU111" s="210" t="s">
        <v>81</v>
      </c>
      <c r="AY111" s="209" t="s">
        <v>132</v>
      </c>
      <c r="BK111" s="211">
        <f>SUM(BK112:BK116)</f>
        <v>0</v>
      </c>
    </row>
    <row r="112" s="2" customFormat="1" ht="33" customHeight="1">
      <c r="A112" s="40"/>
      <c r="B112" s="41"/>
      <c r="C112" s="214" t="s">
        <v>140</v>
      </c>
      <c r="D112" s="214" t="s">
        <v>135</v>
      </c>
      <c r="E112" s="215" t="s">
        <v>167</v>
      </c>
      <c r="F112" s="216" t="s">
        <v>168</v>
      </c>
      <c r="G112" s="217" t="s">
        <v>163</v>
      </c>
      <c r="H112" s="218">
        <v>0.028000000000000001</v>
      </c>
      <c r="I112" s="219"/>
      <c r="J112" s="220">
        <f>ROUND(I112*H112,2)</f>
        <v>0</v>
      </c>
      <c r="K112" s="216" t="s">
        <v>139</v>
      </c>
      <c r="L112" s="46"/>
      <c r="M112" s="221" t="s">
        <v>19</v>
      </c>
      <c r="N112" s="222" t="s">
        <v>45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140</v>
      </c>
      <c r="AT112" s="225" t="s">
        <v>135</v>
      </c>
      <c r="AU112" s="225" t="s">
        <v>83</v>
      </c>
      <c r="AY112" s="19" t="s">
        <v>132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140</v>
      </c>
      <c r="BM112" s="225" t="s">
        <v>279</v>
      </c>
    </row>
    <row r="113" s="2" customFormat="1">
      <c r="A113" s="40"/>
      <c r="B113" s="41"/>
      <c r="C113" s="42"/>
      <c r="D113" s="227" t="s">
        <v>142</v>
      </c>
      <c r="E113" s="42"/>
      <c r="F113" s="228" t="s">
        <v>170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142</v>
      </c>
      <c r="AU113" s="19" t="s">
        <v>83</v>
      </c>
    </row>
    <row r="114" s="2" customFormat="1" ht="44.25" customHeight="1">
      <c r="A114" s="40"/>
      <c r="B114" s="41"/>
      <c r="C114" s="214" t="s">
        <v>166</v>
      </c>
      <c r="D114" s="214" t="s">
        <v>135</v>
      </c>
      <c r="E114" s="215" t="s">
        <v>172</v>
      </c>
      <c r="F114" s="216" t="s">
        <v>173</v>
      </c>
      <c r="G114" s="217" t="s">
        <v>163</v>
      </c>
      <c r="H114" s="218">
        <v>0.28000000000000003</v>
      </c>
      <c r="I114" s="219"/>
      <c r="J114" s="220">
        <f>ROUND(I114*H114,2)</f>
        <v>0</v>
      </c>
      <c r="K114" s="216" t="s">
        <v>139</v>
      </c>
      <c r="L114" s="46"/>
      <c r="M114" s="221" t="s">
        <v>19</v>
      </c>
      <c r="N114" s="222" t="s">
        <v>45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140</v>
      </c>
      <c r="AT114" s="225" t="s">
        <v>135</v>
      </c>
      <c r="AU114" s="225" t="s">
        <v>83</v>
      </c>
      <c r="AY114" s="19" t="s">
        <v>132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140</v>
      </c>
      <c r="BM114" s="225" t="s">
        <v>280</v>
      </c>
    </row>
    <row r="115" s="2" customFormat="1">
      <c r="A115" s="40"/>
      <c r="B115" s="41"/>
      <c r="C115" s="42"/>
      <c r="D115" s="227" t="s">
        <v>142</v>
      </c>
      <c r="E115" s="42"/>
      <c r="F115" s="228" t="s">
        <v>175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142</v>
      </c>
      <c r="AU115" s="19" t="s">
        <v>83</v>
      </c>
    </row>
    <row r="116" s="13" customFormat="1">
      <c r="A116" s="13"/>
      <c r="B116" s="232"/>
      <c r="C116" s="233"/>
      <c r="D116" s="234" t="s">
        <v>144</v>
      </c>
      <c r="E116" s="235" t="s">
        <v>19</v>
      </c>
      <c r="F116" s="236" t="s">
        <v>281</v>
      </c>
      <c r="G116" s="233"/>
      <c r="H116" s="237">
        <v>0.28000000000000003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144</v>
      </c>
      <c r="AU116" s="243" t="s">
        <v>83</v>
      </c>
      <c r="AV116" s="13" t="s">
        <v>83</v>
      </c>
      <c r="AW116" s="13" t="s">
        <v>35</v>
      </c>
      <c r="AX116" s="13" t="s">
        <v>81</v>
      </c>
      <c r="AY116" s="243" t="s">
        <v>132</v>
      </c>
    </row>
    <row r="117" s="12" customFormat="1" ht="22.8" customHeight="1">
      <c r="A117" s="12"/>
      <c r="B117" s="198"/>
      <c r="C117" s="199"/>
      <c r="D117" s="200" t="s">
        <v>73</v>
      </c>
      <c r="E117" s="212" t="s">
        <v>282</v>
      </c>
      <c r="F117" s="212" t="s">
        <v>283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81</v>
      </c>
      <c r="AT117" s="210" t="s">
        <v>73</v>
      </c>
      <c r="AU117" s="210" t="s">
        <v>81</v>
      </c>
      <c r="AY117" s="209" t="s">
        <v>132</v>
      </c>
      <c r="BK117" s="211">
        <f>SUM(BK118:BK119)</f>
        <v>0</v>
      </c>
    </row>
    <row r="118" s="2" customFormat="1" ht="55.5" customHeight="1">
      <c r="A118" s="40"/>
      <c r="B118" s="41"/>
      <c r="C118" s="214" t="s">
        <v>171</v>
      </c>
      <c r="D118" s="214" t="s">
        <v>135</v>
      </c>
      <c r="E118" s="215" t="s">
        <v>284</v>
      </c>
      <c r="F118" s="216" t="s">
        <v>285</v>
      </c>
      <c r="G118" s="217" t="s">
        <v>163</v>
      </c>
      <c r="H118" s="218">
        <v>0.35899999999999999</v>
      </c>
      <c r="I118" s="219"/>
      <c r="J118" s="220">
        <f>ROUND(I118*H118,2)</f>
        <v>0</v>
      </c>
      <c r="K118" s="216" t="s">
        <v>139</v>
      </c>
      <c r="L118" s="46"/>
      <c r="M118" s="221" t="s">
        <v>19</v>
      </c>
      <c r="N118" s="222" t="s">
        <v>45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140</v>
      </c>
      <c r="AT118" s="225" t="s">
        <v>135</v>
      </c>
      <c r="AU118" s="225" t="s">
        <v>83</v>
      </c>
      <c r="AY118" s="19" t="s">
        <v>132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81</v>
      </c>
      <c r="BK118" s="226">
        <f>ROUND(I118*H118,2)</f>
        <v>0</v>
      </c>
      <c r="BL118" s="19" t="s">
        <v>140</v>
      </c>
      <c r="BM118" s="225" t="s">
        <v>286</v>
      </c>
    </row>
    <row r="119" s="2" customFormat="1">
      <c r="A119" s="40"/>
      <c r="B119" s="41"/>
      <c r="C119" s="42"/>
      <c r="D119" s="227" t="s">
        <v>142</v>
      </c>
      <c r="E119" s="42"/>
      <c r="F119" s="228" t="s">
        <v>287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142</v>
      </c>
      <c r="AU119" s="19" t="s">
        <v>83</v>
      </c>
    </row>
    <row r="120" s="12" customFormat="1" ht="25.92" customHeight="1">
      <c r="A120" s="12"/>
      <c r="B120" s="198"/>
      <c r="C120" s="199"/>
      <c r="D120" s="200" t="s">
        <v>73</v>
      </c>
      <c r="E120" s="201" t="s">
        <v>182</v>
      </c>
      <c r="F120" s="201" t="s">
        <v>183</v>
      </c>
      <c r="G120" s="199"/>
      <c r="H120" s="199"/>
      <c r="I120" s="202"/>
      <c r="J120" s="203">
        <f>BK120</f>
        <v>0</v>
      </c>
      <c r="K120" s="199"/>
      <c r="L120" s="204"/>
      <c r="M120" s="205"/>
      <c r="N120" s="206"/>
      <c r="O120" s="206"/>
      <c r="P120" s="207">
        <f>P121+P130+P148+P161+P177+P216+P238</f>
        <v>0</v>
      </c>
      <c r="Q120" s="206"/>
      <c r="R120" s="207">
        <f>R121+R130+R148+R161+R177+R216+R238</f>
        <v>0.81390974595999999</v>
      </c>
      <c r="S120" s="206"/>
      <c r="T120" s="208">
        <f>T121+T130+T148+T161+T177+T216+T238</f>
        <v>0.0282162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83</v>
      </c>
      <c r="AT120" s="210" t="s">
        <v>73</v>
      </c>
      <c r="AU120" s="210" t="s">
        <v>74</v>
      </c>
      <c r="AY120" s="209" t="s">
        <v>132</v>
      </c>
      <c r="BK120" s="211">
        <f>BK121+BK130+BK148+BK161+BK177+BK216+BK238</f>
        <v>0</v>
      </c>
    </row>
    <row r="121" s="12" customFormat="1" ht="22.8" customHeight="1">
      <c r="A121" s="12"/>
      <c r="B121" s="198"/>
      <c r="C121" s="199"/>
      <c r="D121" s="200" t="s">
        <v>73</v>
      </c>
      <c r="E121" s="212" t="s">
        <v>184</v>
      </c>
      <c r="F121" s="212" t="s">
        <v>185</v>
      </c>
      <c r="G121" s="199"/>
      <c r="H121" s="199"/>
      <c r="I121" s="202"/>
      <c r="J121" s="213">
        <f>BK121</f>
        <v>0</v>
      </c>
      <c r="K121" s="199"/>
      <c r="L121" s="204"/>
      <c r="M121" s="205"/>
      <c r="N121" s="206"/>
      <c r="O121" s="206"/>
      <c r="P121" s="207">
        <f>SUM(P122:P129)</f>
        <v>0</v>
      </c>
      <c r="Q121" s="206"/>
      <c r="R121" s="207">
        <f>SUM(R122:R129)</f>
        <v>0.0049569999999999996</v>
      </c>
      <c r="S121" s="206"/>
      <c r="T121" s="208">
        <f>SUM(T122:T129)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9" t="s">
        <v>83</v>
      </c>
      <c r="AT121" s="210" t="s">
        <v>73</v>
      </c>
      <c r="AU121" s="210" t="s">
        <v>81</v>
      </c>
      <c r="AY121" s="209" t="s">
        <v>132</v>
      </c>
      <c r="BK121" s="211">
        <f>SUM(BK122:BK129)</f>
        <v>0</v>
      </c>
    </row>
    <row r="122" s="2" customFormat="1" ht="21.75" customHeight="1">
      <c r="A122" s="40"/>
      <c r="B122" s="41"/>
      <c r="C122" s="214" t="s">
        <v>177</v>
      </c>
      <c r="D122" s="214" t="s">
        <v>135</v>
      </c>
      <c r="E122" s="215" t="s">
        <v>288</v>
      </c>
      <c r="F122" s="216" t="s">
        <v>289</v>
      </c>
      <c r="G122" s="217" t="s">
        <v>238</v>
      </c>
      <c r="H122" s="218">
        <v>10</v>
      </c>
      <c r="I122" s="219"/>
      <c r="J122" s="220">
        <f>ROUND(I122*H122,2)</f>
        <v>0</v>
      </c>
      <c r="K122" s="216" t="s">
        <v>139</v>
      </c>
      <c r="L122" s="46"/>
      <c r="M122" s="221" t="s">
        <v>19</v>
      </c>
      <c r="N122" s="222" t="s">
        <v>45</v>
      </c>
      <c r="O122" s="86"/>
      <c r="P122" s="223">
        <f>O122*H122</f>
        <v>0</v>
      </c>
      <c r="Q122" s="223">
        <v>0.00049569999999999996</v>
      </c>
      <c r="R122" s="223">
        <f>Q122*H122</f>
        <v>0.0049569999999999996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190</v>
      </c>
      <c r="AT122" s="225" t="s">
        <v>135</v>
      </c>
      <c r="AU122" s="225" t="s">
        <v>83</v>
      </c>
      <c r="AY122" s="19" t="s">
        <v>132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81</v>
      </c>
      <c r="BK122" s="226">
        <f>ROUND(I122*H122,2)</f>
        <v>0</v>
      </c>
      <c r="BL122" s="19" t="s">
        <v>190</v>
      </c>
      <c r="BM122" s="225" t="s">
        <v>290</v>
      </c>
    </row>
    <row r="123" s="2" customFormat="1">
      <c r="A123" s="40"/>
      <c r="B123" s="41"/>
      <c r="C123" s="42"/>
      <c r="D123" s="227" t="s">
        <v>142</v>
      </c>
      <c r="E123" s="42"/>
      <c r="F123" s="228" t="s">
        <v>291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142</v>
      </c>
      <c r="AU123" s="19" t="s">
        <v>83</v>
      </c>
    </row>
    <row r="124" s="2" customFormat="1" ht="24.15" customHeight="1">
      <c r="A124" s="40"/>
      <c r="B124" s="41"/>
      <c r="C124" s="214" t="s">
        <v>186</v>
      </c>
      <c r="D124" s="214" t="s">
        <v>135</v>
      </c>
      <c r="E124" s="215" t="s">
        <v>292</v>
      </c>
      <c r="F124" s="216" t="s">
        <v>293</v>
      </c>
      <c r="G124" s="217" t="s">
        <v>189</v>
      </c>
      <c r="H124" s="218">
        <v>3</v>
      </c>
      <c r="I124" s="219"/>
      <c r="J124" s="220">
        <f>ROUND(I124*H124,2)</f>
        <v>0</v>
      </c>
      <c r="K124" s="216" t="s">
        <v>139</v>
      </c>
      <c r="L124" s="46"/>
      <c r="M124" s="221" t="s">
        <v>19</v>
      </c>
      <c r="N124" s="222" t="s">
        <v>45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190</v>
      </c>
      <c r="AT124" s="225" t="s">
        <v>135</v>
      </c>
      <c r="AU124" s="225" t="s">
        <v>83</v>
      </c>
      <c r="AY124" s="19" t="s">
        <v>132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81</v>
      </c>
      <c r="BK124" s="226">
        <f>ROUND(I124*H124,2)</f>
        <v>0</v>
      </c>
      <c r="BL124" s="19" t="s">
        <v>190</v>
      </c>
      <c r="BM124" s="225" t="s">
        <v>294</v>
      </c>
    </row>
    <row r="125" s="2" customFormat="1">
      <c r="A125" s="40"/>
      <c r="B125" s="41"/>
      <c r="C125" s="42"/>
      <c r="D125" s="227" t="s">
        <v>142</v>
      </c>
      <c r="E125" s="42"/>
      <c r="F125" s="228" t="s">
        <v>295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142</v>
      </c>
      <c r="AU125" s="19" t="s">
        <v>83</v>
      </c>
    </row>
    <row r="126" s="2" customFormat="1" ht="24.15" customHeight="1">
      <c r="A126" s="40"/>
      <c r="B126" s="41"/>
      <c r="C126" s="214" t="s">
        <v>133</v>
      </c>
      <c r="D126" s="214" t="s">
        <v>135</v>
      </c>
      <c r="E126" s="215" t="s">
        <v>296</v>
      </c>
      <c r="F126" s="216" t="s">
        <v>297</v>
      </c>
      <c r="G126" s="217" t="s">
        <v>238</v>
      </c>
      <c r="H126" s="218">
        <v>10</v>
      </c>
      <c r="I126" s="219"/>
      <c r="J126" s="220">
        <f>ROUND(I126*H126,2)</f>
        <v>0</v>
      </c>
      <c r="K126" s="216" t="s">
        <v>139</v>
      </c>
      <c r="L126" s="46"/>
      <c r="M126" s="221" t="s">
        <v>19</v>
      </c>
      <c r="N126" s="222" t="s">
        <v>45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190</v>
      </c>
      <c r="AT126" s="225" t="s">
        <v>135</v>
      </c>
      <c r="AU126" s="225" t="s">
        <v>83</v>
      </c>
      <c r="AY126" s="19" t="s">
        <v>132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190</v>
      </c>
      <c r="BM126" s="225" t="s">
        <v>298</v>
      </c>
    </row>
    <row r="127" s="2" customFormat="1">
      <c r="A127" s="40"/>
      <c r="B127" s="41"/>
      <c r="C127" s="42"/>
      <c r="D127" s="227" t="s">
        <v>142</v>
      </c>
      <c r="E127" s="42"/>
      <c r="F127" s="228" t="s">
        <v>299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142</v>
      </c>
      <c r="AU127" s="19" t="s">
        <v>83</v>
      </c>
    </row>
    <row r="128" s="2" customFormat="1" ht="49.05" customHeight="1">
      <c r="A128" s="40"/>
      <c r="B128" s="41"/>
      <c r="C128" s="214" t="s">
        <v>200</v>
      </c>
      <c r="D128" s="214" t="s">
        <v>135</v>
      </c>
      <c r="E128" s="215" t="s">
        <v>300</v>
      </c>
      <c r="F128" s="216" t="s">
        <v>301</v>
      </c>
      <c r="G128" s="217" t="s">
        <v>163</v>
      </c>
      <c r="H128" s="218">
        <v>0.0050000000000000001</v>
      </c>
      <c r="I128" s="219"/>
      <c r="J128" s="220">
        <f>ROUND(I128*H128,2)</f>
        <v>0</v>
      </c>
      <c r="K128" s="216" t="s">
        <v>139</v>
      </c>
      <c r="L128" s="46"/>
      <c r="M128" s="221" t="s">
        <v>19</v>
      </c>
      <c r="N128" s="222" t="s">
        <v>45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190</v>
      </c>
      <c r="AT128" s="225" t="s">
        <v>135</v>
      </c>
      <c r="AU128" s="225" t="s">
        <v>83</v>
      </c>
      <c r="AY128" s="19" t="s">
        <v>132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190</v>
      </c>
      <c r="BM128" s="225" t="s">
        <v>302</v>
      </c>
    </row>
    <row r="129" s="2" customFormat="1">
      <c r="A129" s="40"/>
      <c r="B129" s="41"/>
      <c r="C129" s="42"/>
      <c r="D129" s="227" t="s">
        <v>142</v>
      </c>
      <c r="E129" s="42"/>
      <c r="F129" s="228" t="s">
        <v>303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142</v>
      </c>
      <c r="AU129" s="19" t="s">
        <v>83</v>
      </c>
    </row>
    <row r="130" s="12" customFormat="1" ht="22.8" customHeight="1">
      <c r="A130" s="12"/>
      <c r="B130" s="198"/>
      <c r="C130" s="199"/>
      <c r="D130" s="200" t="s">
        <v>73</v>
      </c>
      <c r="E130" s="212" t="s">
        <v>304</v>
      </c>
      <c r="F130" s="212" t="s">
        <v>305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SUM(P131:P147)</f>
        <v>0</v>
      </c>
      <c r="Q130" s="206"/>
      <c r="R130" s="207">
        <f>SUM(R131:R147)</f>
        <v>0.010542085</v>
      </c>
      <c r="S130" s="206"/>
      <c r="T130" s="208">
        <f>SUM(T131:T147)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83</v>
      </c>
      <c r="AT130" s="210" t="s">
        <v>73</v>
      </c>
      <c r="AU130" s="210" t="s">
        <v>81</v>
      </c>
      <c r="AY130" s="209" t="s">
        <v>132</v>
      </c>
      <c r="BK130" s="211">
        <f>SUM(BK131:BK147)</f>
        <v>0</v>
      </c>
    </row>
    <row r="131" s="2" customFormat="1" ht="33" customHeight="1">
      <c r="A131" s="40"/>
      <c r="B131" s="41"/>
      <c r="C131" s="214" t="s">
        <v>205</v>
      </c>
      <c r="D131" s="214" t="s">
        <v>135</v>
      </c>
      <c r="E131" s="215" t="s">
        <v>306</v>
      </c>
      <c r="F131" s="216" t="s">
        <v>307</v>
      </c>
      <c r="G131" s="217" t="s">
        <v>238</v>
      </c>
      <c r="H131" s="218">
        <v>10</v>
      </c>
      <c r="I131" s="219"/>
      <c r="J131" s="220">
        <f>ROUND(I131*H131,2)</f>
        <v>0</v>
      </c>
      <c r="K131" s="216" t="s">
        <v>139</v>
      </c>
      <c r="L131" s="46"/>
      <c r="M131" s="221" t="s">
        <v>19</v>
      </c>
      <c r="N131" s="222" t="s">
        <v>45</v>
      </c>
      <c r="O131" s="86"/>
      <c r="P131" s="223">
        <f>O131*H131</f>
        <v>0</v>
      </c>
      <c r="Q131" s="223">
        <v>0.00079697199999999996</v>
      </c>
      <c r="R131" s="223">
        <f>Q131*H131</f>
        <v>0.0079697199999999996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190</v>
      </c>
      <c r="AT131" s="225" t="s">
        <v>135</v>
      </c>
      <c r="AU131" s="225" t="s">
        <v>83</v>
      </c>
      <c r="AY131" s="19" t="s">
        <v>132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81</v>
      </c>
      <c r="BK131" s="226">
        <f>ROUND(I131*H131,2)</f>
        <v>0</v>
      </c>
      <c r="BL131" s="19" t="s">
        <v>190</v>
      </c>
      <c r="BM131" s="225" t="s">
        <v>308</v>
      </c>
    </row>
    <row r="132" s="2" customFormat="1">
      <c r="A132" s="40"/>
      <c r="B132" s="41"/>
      <c r="C132" s="42"/>
      <c r="D132" s="227" t="s">
        <v>142</v>
      </c>
      <c r="E132" s="42"/>
      <c r="F132" s="228" t="s">
        <v>309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142</v>
      </c>
      <c r="AU132" s="19" t="s">
        <v>83</v>
      </c>
    </row>
    <row r="133" s="2" customFormat="1" ht="24.15" customHeight="1">
      <c r="A133" s="40"/>
      <c r="B133" s="41"/>
      <c r="C133" s="214" t="s">
        <v>8</v>
      </c>
      <c r="D133" s="214" t="s">
        <v>135</v>
      </c>
      <c r="E133" s="215" t="s">
        <v>310</v>
      </c>
      <c r="F133" s="216" t="s">
        <v>311</v>
      </c>
      <c r="G133" s="217" t="s">
        <v>197</v>
      </c>
      <c r="H133" s="218">
        <v>2</v>
      </c>
      <c r="I133" s="219"/>
      <c r="J133" s="220">
        <f>ROUND(I133*H133,2)</f>
        <v>0</v>
      </c>
      <c r="K133" s="216" t="s">
        <v>139</v>
      </c>
      <c r="L133" s="46"/>
      <c r="M133" s="221" t="s">
        <v>19</v>
      </c>
      <c r="N133" s="222" t="s">
        <v>45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190</v>
      </c>
      <c r="AT133" s="225" t="s">
        <v>135</v>
      </c>
      <c r="AU133" s="225" t="s">
        <v>83</v>
      </c>
      <c r="AY133" s="19" t="s">
        <v>132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190</v>
      </c>
      <c r="BM133" s="225" t="s">
        <v>312</v>
      </c>
    </row>
    <row r="134" s="2" customFormat="1">
      <c r="A134" s="40"/>
      <c r="B134" s="41"/>
      <c r="C134" s="42"/>
      <c r="D134" s="227" t="s">
        <v>142</v>
      </c>
      <c r="E134" s="42"/>
      <c r="F134" s="228" t="s">
        <v>313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142</v>
      </c>
      <c r="AU134" s="19" t="s">
        <v>83</v>
      </c>
    </row>
    <row r="135" s="2" customFormat="1" ht="55.5" customHeight="1">
      <c r="A135" s="40"/>
      <c r="B135" s="41"/>
      <c r="C135" s="214" t="s">
        <v>218</v>
      </c>
      <c r="D135" s="214" t="s">
        <v>135</v>
      </c>
      <c r="E135" s="215" t="s">
        <v>314</v>
      </c>
      <c r="F135" s="216" t="s">
        <v>315</v>
      </c>
      <c r="G135" s="217" t="s">
        <v>238</v>
      </c>
      <c r="H135" s="218">
        <v>10</v>
      </c>
      <c r="I135" s="219"/>
      <c r="J135" s="220">
        <f>ROUND(I135*H135,2)</f>
        <v>0</v>
      </c>
      <c r="K135" s="216" t="s">
        <v>139</v>
      </c>
      <c r="L135" s="46"/>
      <c r="M135" s="221" t="s">
        <v>19</v>
      </c>
      <c r="N135" s="222" t="s">
        <v>45</v>
      </c>
      <c r="O135" s="86"/>
      <c r="P135" s="223">
        <f>O135*H135</f>
        <v>0</v>
      </c>
      <c r="Q135" s="223">
        <v>3.642E-05</v>
      </c>
      <c r="R135" s="223">
        <f>Q135*H135</f>
        <v>0.00036420000000000002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190</v>
      </c>
      <c r="AT135" s="225" t="s">
        <v>135</v>
      </c>
      <c r="AU135" s="225" t="s">
        <v>83</v>
      </c>
      <c r="AY135" s="19" t="s">
        <v>132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81</v>
      </c>
      <c r="BK135" s="226">
        <f>ROUND(I135*H135,2)</f>
        <v>0</v>
      </c>
      <c r="BL135" s="19" t="s">
        <v>190</v>
      </c>
      <c r="BM135" s="225" t="s">
        <v>316</v>
      </c>
    </row>
    <row r="136" s="2" customFormat="1">
      <c r="A136" s="40"/>
      <c r="B136" s="41"/>
      <c r="C136" s="42"/>
      <c r="D136" s="227" t="s">
        <v>142</v>
      </c>
      <c r="E136" s="42"/>
      <c r="F136" s="228" t="s">
        <v>317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83</v>
      </c>
    </row>
    <row r="137" s="2" customFormat="1" ht="24.15" customHeight="1">
      <c r="A137" s="40"/>
      <c r="B137" s="41"/>
      <c r="C137" s="214" t="s">
        <v>224</v>
      </c>
      <c r="D137" s="214" t="s">
        <v>135</v>
      </c>
      <c r="E137" s="215" t="s">
        <v>318</v>
      </c>
      <c r="F137" s="216" t="s">
        <v>319</v>
      </c>
      <c r="G137" s="217" t="s">
        <v>189</v>
      </c>
      <c r="H137" s="218">
        <v>4</v>
      </c>
      <c r="I137" s="219"/>
      <c r="J137" s="220">
        <f>ROUND(I137*H137,2)</f>
        <v>0</v>
      </c>
      <c r="K137" s="216" t="s">
        <v>139</v>
      </c>
      <c r="L137" s="46"/>
      <c r="M137" s="221" t="s">
        <v>19</v>
      </c>
      <c r="N137" s="222" t="s">
        <v>45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190</v>
      </c>
      <c r="AT137" s="225" t="s">
        <v>135</v>
      </c>
      <c r="AU137" s="225" t="s">
        <v>83</v>
      </c>
      <c r="AY137" s="19" t="s">
        <v>132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190</v>
      </c>
      <c r="BM137" s="225" t="s">
        <v>320</v>
      </c>
    </row>
    <row r="138" s="2" customFormat="1">
      <c r="A138" s="40"/>
      <c r="B138" s="41"/>
      <c r="C138" s="42"/>
      <c r="D138" s="227" t="s">
        <v>142</v>
      </c>
      <c r="E138" s="42"/>
      <c r="F138" s="228" t="s">
        <v>321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142</v>
      </c>
      <c r="AU138" s="19" t="s">
        <v>83</v>
      </c>
    </row>
    <row r="139" s="2" customFormat="1" ht="24.15" customHeight="1">
      <c r="A139" s="40"/>
      <c r="B139" s="41"/>
      <c r="C139" s="214" t="s">
        <v>229</v>
      </c>
      <c r="D139" s="214" t="s">
        <v>135</v>
      </c>
      <c r="E139" s="215" t="s">
        <v>322</v>
      </c>
      <c r="F139" s="216" t="s">
        <v>323</v>
      </c>
      <c r="G139" s="217" t="s">
        <v>189</v>
      </c>
      <c r="H139" s="218">
        <v>4</v>
      </c>
      <c r="I139" s="219"/>
      <c r="J139" s="220">
        <f>ROUND(I139*H139,2)</f>
        <v>0</v>
      </c>
      <c r="K139" s="216" t="s">
        <v>139</v>
      </c>
      <c r="L139" s="46"/>
      <c r="M139" s="221" t="s">
        <v>19</v>
      </c>
      <c r="N139" s="222" t="s">
        <v>45</v>
      </c>
      <c r="O139" s="86"/>
      <c r="P139" s="223">
        <f>O139*H139</f>
        <v>0</v>
      </c>
      <c r="Q139" s="223">
        <v>0.00017000000000000001</v>
      </c>
      <c r="R139" s="223">
        <f>Q139*H139</f>
        <v>0.00068000000000000005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190</v>
      </c>
      <c r="AT139" s="225" t="s">
        <v>135</v>
      </c>
      <c r="AU139" s="225" t="s">
        <v>83</v>
      </c>
      <c r="AY139" s="19" t="s">
        <v>132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190</v>
      </c>
      <c r="BM139" s="225" t="s">
        <v>324</v>
      </c>
    </row>
    <row r="140" s="2" customFormat="1">
      <c r="A140" s="40"/>
      <c r="B140" s="41"/>
      <c r="C140" s="42"/>
      <c r="D140" s="227" t="s">
        <v>142</v>
      </c>
      <c r="E140" s="42"/>
      <c r="F140" s="228" t="s">
        <v>325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83</v>
      </c>
    </row>
    <row r="141" s="2" customFormat="1" ht="24.15" customHeight="1">
      <c r="A141" s="40"/>
      <c r="B141" s="41"/>
      <c r="C141" s="258" t="s">
        <v>190</v>
      </c>
      <c r="D141" s="258" t="s">
        <v>326</v>
      </c>
      <c r="E141" s="259" t="s">
        <v>327</v>
      </c>
      <c r="F141" s="260" t="s">
        <v>328</v>
      </c>
      <c r="G141" s="261" t="s">
        <v>189</v>
      </c>
      <c r="H141" s="262">
        <v>4</v>
      </c>
      <c r="I141" s="263"/>
      <c r="J141" s="264">
        <f>ROUND(I141*H141,2)</f>
        <v>0</v>
      </c>
      <c r="K141" s="260" t="s">
        <v>139</v>
      </c>
      <c r="L141" s="265"/>
      <c r="M141" s="266" t="s">
        <v>19</v>
      </c>
      <c r="N141" s="267" t="s">
        <v>45</v>
      </c>
      <c r="O141" s="86"/>
      <c r="P141" s="223">
        <f>O141*H141</f>
        <v>0</v>
      </c>
      <c r="Q141" s="223">
        <v>0.00031</v>
      </c>
      <c r="R141" s="223">
        <f>Q141*H141</f>
        <v>0.00124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329</v>
      </c>
      <c r="AT141" s="225" t="s">
        <v>326</v>
      </c>
      <c r="AU141" s="225" t="s">
        <v>83</v>
      </c>
      <c r="AY141" s="19" t="s">
        <v>132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81</v>
      </c>
      <c r="BK141" s="226">
        <f>ROUND(I141*H141,2)</f>
        <v>0</v>
      </c>
      <c r="BL141" s="19" t="s">
        <v>190</v>
      </c>
      <c r="BM141" s="225" t="s">
        <v>330</v>
      </c>
    </row>
    <row r="142" s="2" customFormat="1" ht="33" customHeight="1">
      <c r="A142" s="40"/>
      <c r="B142" s="41"/>
      <c r="C142" s="214" t="s">
        <v>242</v>
      </c>
      <c r="D142" s="214" t="s">
        <v>135</v>
      </c>
      <c r="E142" s="215" t="s">
        <v>331</v>
      </c>
      <c r="F142" s="216" t="s">
        <v>332</v>
      </c>
      <c r="G142" s="217" t="s">
        <v>238</v>
      </c>
      <c r="H142" s="218">
        <v>10</v>
      </c>
      <c r="I142" s="219"/>
      <c r="J142" s="220">
        <f>ROUND(I142*H142,2)</f>
        <v>0</v>
      </c>
      <c r="K142" s="216" t="s">
        <v>139</v>
      </c>
      <c r="L142" s="46"/>
      <c r="M142" s="221" t="s">
        <v>19</v>
      </c>
      <c r="N142" s="222" t="s">
        <v>45</v>
      </c>
      <c r="O142" s="86"/>
      <c r="P142" s="223">
        <f>O142*H142</f>
        <v>0</v>
      </c>
      <c r="Q142" s="223">
        <v>1.0000000000000001E-05</v>
      </c>
      <c r="R142" s="223">
        <f>Q142*H142</f>
        <v>0.00010000000000000001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190</v>
      </c>
      <c r="AT142" s="225" t="s">
        <v>135</v>
      </c>
      <c r="AU142" s="225" t="s">
        <v>83</v>
      </c>
      <c r="AY142" s="19" t="s">
        <v>132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190</v>
      </c>
      <c r="BM142" s="225" t="s">
        <v>333</v>
      </c>
    </row>
    <row r="143" s="2" customFormat="1">
      <c r="A143" s="40"/>
      <c r="B143" s="41"/>
      <c r="C143" s="42"/>
      <c r="D143" s="227" t="s">
        <v>142</v>
      </c>
      <c r="E143" s="42"/>
      <c r="F143" s="228" t="s">
        <v>334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142</v>
      </c>
      <c r="AU143" s="19" t="s">
        <v>83</v>
      </c>
    </row>
    <row r="144" s="2" customFormat="1" ht="37.8" customHeight="1">
      <c r="A144" s="40"/>
      <c r="B144" s="41"/>
      <c r="C144" s="214" t="s">
        <v>249</v>
      </c>
      <c r="D144" s="214" t="s">
        <v>135</v>
      </c>
      <c r="E144" s="215" t="s">
        <v>335</v>
      </c>
      <c r="F144" s="216" t="s">
        <v>336</v>
      </c>
      <c r="G144" s="217" t="s">
        <v>238</v>
      </c>
      <c r="H144" s="218">
        <v>10</v>
      </c>
      <c r="I144" s="219"/>
      <c r="J144" s="220">
        <f>ROUND(I144*H144,2)</f>
        <v>0</v>
      </c>
      <c r="K144" s="216" t="s">
        <v>139</v>
      </c>
      <c r="L144" s="46"/>
      <c r="M144" s="221" t="s">
        <v>19</v>
      </c>
      <c r="N144" s="222" t="s">
        <v>45</v>
      </c>
      <c r="O144" s="86"/>
      <c r="P144" s="223">
        <f>O144*H144</f>
        <v>0</v>
      </c>
      <c r="Q144" s="223">
        <v>1.8816499999999998E-05</v>
      </c>
      <c r="R144" s="223">
        <f>Q144*H144</f>
        <v>0.00018816499999999999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190</v>
      </c>
      <c r="AT144" s="225" t="s">
        <v>135</v>
      </c>
      <c r="AU144" s="225" t="s">
        <v>83</v>
      </c>
      <c r="AY144" s="19" t="s">
        <v>132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81</v>
      </c>
      <c r="BK144" s="226">
        <f>ROUND(I144*H144,2)</f>
        <v>0</v>
      </c>
      <c r="BL144" s="19" t="s">
        <v>190</v>
      </c>
      <c r="BM144" s="225" t="s">
        <v>337</v>
      </c>
    </row>
    <row r="145" s="2" customFormat="1">
      <c r="A145" s="40"/>
      <c r="B145" s="41"/>
      <c r="C145" s="42"/>
      <c r="D145" s="227" t="s">
        <v>142</v>
      </c>
      <c r="E145" s="42"/>
      <c r="F145" s="228" t="s">
        <v>338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83</v>
      </c>
    </row>
    <row r="146" s="2" customFormat="1" ht="49.05" customHeight="1">
      <c r="A146" s="40"/>
      <c r="B146" s="41"/>
      <c r="C146" s="214" t="s">
        <v>339</v>
      </c>
      <c r="D146" s="214" t="s">
        <v>135</v>
      </c>
      <c r="E146" s="215" t="s">
        <v>340</v>
      </c>
      <c r="F146" s="216" t="s">
        <v>341</v>
      </c>
      <c r="G146" s="217" t="s">
        <v>163</v>
      </c>
      <c r="H146" s="218">
        <v>0.010999999999999999</v>
      </c>
      <c r="I146" s="219"/>
      <c r="J146" s="220">
        <f>ROUND(I146*H146,2)</f>
        <v>0</v>
      </c>
      <c r="K146" s="216" t="s">
        <v>139</v>
      </c>
      <c r="L146" s="46"/>
      <c r="M146" s="221" t="s">
        <v>19</v>
      </c>
      <c r="N146" s="222" t="s">
        <v>45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190</v>
      </c>
      <c r="AT146" s="225" t="s">
        <v>135</v>
      </c>
      <c r="AU146" s="225" t="s">
        <v>83</v>
      </c>
      <c r="AY146" s="19" t="s">
        <v>132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190</v>
      </c>
      <c r="BM146" s="225" t="s">
        <v>342</v>
      </c>
    </row>
    <row r="147" s="2" customFormat="1">
      <c r="A147" s="40"/>
      <c r="B147" s="41"/>
      <c r="C147" s="42"/>
      <c r="D147" s="227" t="s">
        <v>142</v>
      </c>
      <c r="E147" s="42"/>
      <c r="F147" s="228" t="s">
        <v>343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142</v>
      </c>
      <c r="AU147" s="19" t="s">
        <v>83</v>
      </c>
    </row>
    <row r="148" s="12" customFormat="1" ht="22.8" customHeight="1">
      <c r="A148" s="12"/>
      <c r="B148" s="198"/>
      <c r="C148" s="199"/>
      <c r="D148" s="200" t="s">
        <v>73</v>
      </c>
      <c r="E148" s="212" t="s">
        <v>344</v>
      </c>
      <c r="F148" s="212" t="s">
        <v>345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SUM(P149:P160)</f>
        <v>0</v>
      </c>
      <c r="Q148" s="206"/>
      <c r="R148" s="207">
        <f>SUM(R149:R160)</f>
        <v>0.32536039999999994</v>
      </c>
      <c r="S148" s="206"/>
      <c r="T148" s="208">
        <f>SUM(T149:T160)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83</v>
      </c>
      <c r="AT148" s="210" t="s">
        <v>73</v>
      </c>
      <c r="AU148" s="210" t="s">
        <v>81</v>
      </c>
      <c r="AY148" s="209" t="s">
        <v>132</v>
      </c>
      <c r="BK148" s="211">
        <f>SUM(BK149:BK160)</f>
        <v>0</v>
      </c>
    </row>
    <row r="149" s="2" customFormat="1" ht="55.5" customHeight="1">
      <c r="A149" s="40"/>
      <c r="B149" s="41"/>
      <c r="C149" s="214" t="s">
        <v>346</v>
      </c>
      <c r="D149" s="214" t="s">
        <v>135</v>
      </c>
      <c r="E149" s="215" t="s">
        <v>347</v>
      </c>
      <c r="F149" s="216" t="s">
        <v>348</v>
      </c>
      <c r="G149" s="217" t="s">
        <v>138</v>
      </c>
      <c r="H149" s="218">
        <v>9.7200000000000006</v>
      </c>
      <c r="I149" s="219"/>
      <c r="J149" s="220">
        <f>ROUND(I149*H149,2)</f>
        <v>0</v>
      </c>
      <c r="K149" s="216" t="s">
        <v>139</v>
      </c>
      <c r="L149" s="46"/>
      <c r="M149" s="221" t="s">
        <v>19</v>
      </c>
      <c r="N149" s="222" t="s">
        <v>45</v>
      </c>
      <c r="O149" s="86"/>
      <c r="P149" s="223">
        <f>O149*H149</f>
        <v>0</v>
      </c>
      <c r="Q149" s="223">
        <v>0.011820000000000001</v>
      </c>
      <c r="R149" s="223">
        <f>Q149*H149</f>
        <v>0.11489040000000002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190</v>
      </c>
      <c r="AT149" s="225" t="s">
        <v>135</v>
      </c>
      <c r="AU149" s="225" t="s">
        <v>83</v>
      </c>
      <c r="AY149" s="19" t="s">
        <v>132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190</v>
      </c>
      <c r="BM149" s="225" t="s">
        <v>349</v>
      </c>
    </row>
    <row r="150" s="2" customFormat="1">
      <c r="A150" s="40"/>
      <c r="B150" s="41"/>
      <c r="C150" s="42"/>
      <c r="D150" s="227" t="s">
        <v>142</v>
      </c>
      <c r="E150" s="42"/>
      <c r="F150" s="228" t="s">
        <v>350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142</v>
      </c>
      <c r="AU150" s="19" t="s">
        <v>83</v>
      </c>
    </row>
    <row r="151" s="13" customFormat="1">
      <c r="A151" s="13"/>
      <c r="B151" s="232"/>
      <c r="C151" s="233"/>
      <c r="D151" s="234" t="s">
        <v>144</v>
      </c>
      <c r="E151" s="235" t="s">
        <v>19</v>
      </c>
      <c r="F151" s="236" t="s">
        <v>351</v>
      </c>
      <c r="G151" s="233"/>
      <c r="H151" s="237">
        <v>9.7200000000000006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144</v>
      </c>
      <c r="AU151" s="243" t="s">
        <v>83</v>
      </c>
      <c r="AV151" s="13" t="s">
        <v>83</v>
      </c>
      <c r="AW151" s="13" t="s">
        <v>35</v>
      </c>
      <c r="AX151" s="13" t="s">
        <v>81</v>
      </c>
      <c r="AY151" s="243" t="s">
        <v>132</v>
      </c>
    </row>
    <row r="152" s="2" customFormat="1" ht="44.25" customHeight="1">
      <c r="A152" s="40"/>
      <c r="B152" s="41"/>
      <c r="C152" s="214" t="s">
        <v>7</v>
      </c>
      <c r="D152" s="214" t="s">
        <v>135</v>
      </c>
      <c r="E152" s="215" t="s">
        <v>352</v>
      </c>
      <c r="F152" s="216" t="s">
        <v>353</v>
      </c>
      <c r="G152" s="217" t="s">
        <v>138</v>
      </c>
      <c r="H152" s="218">
        <v>9.7200000000000006</v>
      </c>
      <c r="I152" s="219"/>
      <c r="J152" s="220">
        <f>ROUND(I152*H152,2)</f>
        <v>0</v>
      </c>
      <c r="K152" s="216" t="s">
        <v>139</v>
      </c>
      <c r="L152" s="46"/>
      <c r="M152" s="221" t="s">
        <v>19</v>
      </c>
      <c r="N152" s="222" t="s">
        <v>45</v>
      </c>
      <c r="O152" s="86"/>
      <c r="P152" s="223">
        <f>O152*H152</f>
        <v>0</v>
      </c>
      <c r="Q152" s="223">
        <v>0.00010000000000000001</v>
      </c>
      <c r="R152" s="223">
        <f>Q152*H152</f>
        <v>0.0009720000000000001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190</v>
      </c>
      <c r="AT152" s="225" t="s">
        <v>135</v>
      </c>
      <c r="AU152" s="225" t="s">
        <v>83</v>
      </c>
      <c r="AY152" s="19" t="s">
        <v>132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81</v>
      </c>
      <c r="BK152" s="226">
        <f>ROUND(I152*H152,2)</f>
        <v>0</v>
      </c>
      <c r="BL152" s="19" t="s">
        <v>190</v>
      </c>
      <c r="BM152" s="225" t="s">
        <v>354</v>
      </c>
    </row>
    <row r="153" s="2" customFormat="1">
      <c r="A153" s="40"/>
      <c r="B153" s="41"/>
      <c r="C153" s="42"/>
      <c r="D153" s="227" t="s">
        <v>142</v>
      </c>
      <c r="E153" s="42"/>
      <c r="F153" s="228" t="s">
        <v>355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142</v>
      </c>
      <c r="AU153" s="19" t="s">
        <v>83</v>
      </c>
    </row>
    <row r="154" s="13" customFormat="1">
      <c r="A154" s="13"/>
      <c r="B154" s="232"/>
      <c r="C154" s="233"/>
      <c r="D154" s="234" t="s">
        <v>144</v>
      </c>
      <c r="E154" s="235" t="s">
        <v>19</v>
      </c>
      <c r="F154" s="236" t="s">
        <v>351</v>
      </c>
      <c r="G154" s="233"/>
      <c r="H154" s="237">
        <v>9.7200000000000006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144</v>
      </c>
      <c r="AU154" s="243" t="s">
        <v>83</v>
      </c>
      <c r="AV154" s="13" t="s">
        <v>83</v>
      </c>
      <c r="AW154" s="13" t="s">
        <v>35</v>
      </c>
      <c r="AX154" s="13" t="s">
        <v>81</v>
      </c>
      <c r="AY154" s="243" t="s">
        <v>132</v>
      </c>
    </row>
    <row r="155" s="2" customFormat="1" ht="37.8" customHeight="1">
      <c r="A155" s="40"/>
      <c r="B155" s="41"/>
      <c r="C155" s="214" t="s">
        <v>356</v>
      </c>
      <c r="D155" s="214" t="s">
        <v>135</v>
      </c>
      <c r="E155" s="215" t="s">
        <v>357</v>
      </c>
      <c r="F155" s="216" t="s">
        <v>358</v>
      </c>
      <c r="G155" s="217" t="s">
        <v>138</v>
      </c>
      <c r="H155" s="218">
        <v>19.219999999999999</v>
      </c>
      <c r="I155" s="219"/>
      <c r="J155" s="220">
        <f>ROUND(I155*H155,2)</f>
        <v>0</v>
      </c>
      <c r="K155" s="216" t="s">
        <v>139</v>
      </c>
      <c r="L155" s="46"/>
      <c r="M155" s="221" t="s">
        <v>19</v>
      </c>
      <c r="N155" s="222" t="s">
        <v>45</v>
      </c>
      <c r="O155" s="86"/>
      <c r="P155" s="223">
        <f>O155*H155</f>
        <v>0</v>
      </c>
      <c r="Q155" s="223">
        <v>0.0070499999999999998</v>
      </c>
      <c r="R155" s="223">
        <f>Q155*H155</f>
        <v>0.13550099999999998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140</v>
      </c>
      <c r="AT155" s="225" t="s">
        <v>135</v>
      </c>
      <c r="AU155" s="225" t="s">
        <v>83</v>
      </c>
      <c r="AY155" s="19" t="s">
        <v>132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81</v>
      </c>
      <c r="BK155" s="226">
        <f>ROUND(I155*H155,2)</f>
        <v>0</v>
      </c>
      <c r="BL155" s="19" t="s">
        <v>140</v>
      </c>
      <c r="BM155" s="225" t="s">
        <v>359</v>
      </c>
    </row>
    <row r="156" s="2" customFormat="1">
      <c r="A156" s="40"/>
      <c r="B156" s="41"/>
      <c r="C156" s="42"/>
      <c r="D156" s="227" t="s">
        <v>142</v>
      </c>
      <c r="E156" s="42"/>
      <c r="F156" s="228" t="s">
        <v>360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142</v>
      </c>
      <c r="AU156" s="19" t="s">
        <v>83</v>
      </c>
    </row>
    <row r="157" s="2" customFormat="1" ht="24.15" customHeight="1">
      <c r="A157" s="40"/>
      <c r="B157" s="41"/>
      <c r="C157" s="258" t="s">
        <v>361</v>
      </c>
      <c r="D157" s="258" t="s">
        <v>326</v>
      </c>
      <c r="E157" s="259" t="s">
        <v>362</v>
      </c>
      <c r="F157" s="260" t="s">
        <v>363</v>
      </c>
      <c r="G157" s="261" t="s">
        <v>138</v>
      </c>
      <c r="H157" s="262">
        <v>21.141999999999999</v>
      </c>
      <c r="I157" s="263"/>
      <c r="J157" s="264">
        <f>ROUND(I157*H157,2)</f>
        <v>0</v>
      </c>
      <c r="K157" s="260" t="s">
        <v>139</v>
      </c>
      <c r="L157" s="265"/>
      <c r="M157" s="266" t="s">
        <v>19</v>
      </c>
      <c r="N157" s="267" t="s">
        <v>45</v>
      </c>
      <c r="O157" s="86"/>
      <c r="P157" s="223">
        <f>O157*H157</f>
        <v>0</v>
      </c>
      <c r="Q157" s="223">
        <v>0.0035000000000000001</v>
      </c>
      <c r="R157" s="223">
        <f>Q157*H157</f>
        <v>0.073996999999999993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186</v>
      </c>
      <c r="AT157" s="225" t="s">
        <v>326</v>
      </c>
      <c r="AU157" s="225" t="s">
        <v>83</v>
      </c>
      <c r="AY157" s="19" t="s">
        <v>132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81</v>
      </c>
      <c r="BK157" s="226">
        <f>ROUND(I157*H157,2)</f>
        <v>0</v>
      </c>
      <c r="BL157" s="19" t="s">
        <v>140</v>
      </c>
      <c r="BM157" s="225" t="s">
        <v>364</v>
      </c>
    </row>
    <row r="158" s="13" customFormat="1">
      <c r="A158" s="13"/>
      <c r="B158" s="232"/>
      <c r="C158" s="233"/>
      <c r="D158" s="234" t="s">
        <v>144</v>
      </c>
      <c r="E158" s="235" t="s">
        <v>19</v>
      </c>
      <c r="F158" s="236" t="s">
        <v>365</v>
      </c>
      <c r="G158" s="233"/>
      <c r="H158" s="237">
        <v>21.141999999999999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144</v>
      </c>
      <c r="AU158" s="243" t="s">
        <v>83</v>
      </c>
      <c r="AV158" s="13" t="s">
        <v>83</v>
      </c>
      <c r="AW158" s="13" t="s">
        <v>35</v>
      </c>
      <c r="AX158" s="13" t="s">
        <v>81</v>
      </c>
      <c r="AY158" s="243" t="s">
        <v>132</v>
      </c>
    </row>
    <row r="159" s="2" customFormat="1" ht="66.75" customHeight="1">
      <c r="A159" s="40"/>
      <c r="B159" s="41"/>
      <c r="C159" s="214" t="s">
        <v>366</v>
      </c>
      <c r="D159" s="214" t="s">
        <v>135</v>
      </c>
      <c r="E159" s="215" t="s">
        <v>367</v>
      </c>
      <c r="F159" s="216" t="s">
        <v>368</v>
      </c>
      <c r="G159" s="217" t="s">
        <v>163</v>
      </c>
      <c r="H159" s="218">
        <v>0.11600000000000001</v>
      </c>
      <c r="I159" s="219"/>
      <c r="J159" s="220">
        <f>ROUND(I159*H159,2)</f>
        <v>0</v>
      </c>
      <c r="K159" s="216" t="s">
        <v>139</v>
      </c>
      <c r="L159" s="46"/>
      <c r="M159" s="221" t="s">
        <v>19</v>
      </c>
      <c r="N159" s="222" t="s">
        <v>45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190</v>
      </c>
      <c r="AT159" s="225" t="s">
        <v>135</v>
      </c>
      <c r="AU159" s="225" t="s">
        <v>83</v>
      </c>
      <c r="AY159" s="19" t="s">
        <v>132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81</v>
      </c>
      <c r="BK159" s="226">
        <f>ROUND(I159*H159,2)</f>
        <v>0</v>
      </c>
      <c r="BL159" s="19" t="s">
        <v>190</v>
      </c>
      <c r="BM159" s="225" t="s">
        <v>369</v>
      </c>
    </row>
    <row r="160" s="2" customFormat="1">
      <c r="A160" s="40"/>
      <c r="B160" s="41"/>
      <c r="C160" s="42"/>
      <c r="D160" s="227" t="s">
        <v>142</v>
      </c>
      <c r="E160" s="42"/>
      <c r="F160" s="228" t="s">
        <v>370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142</v>
      </c>
      <c r="AU160" s="19" t="s">
        <v>83</v>
      </c>
    </row>
    <row r="161" s="12" customFormat="1" ht="22.8" customHeight="1">
      <c r="A161" s="12"/>
      <c r="B161" s="198"/>
      <c r="C161" s="199"/>
      <c r="D161" s="200" t="s">
        <v>73</v>
      </c>
      <c r="E161" s="212" t="s">
        <v>210</v>
      </c>
      <c r="F161" s="212" t="s">
        <v>211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SUM(P162:P176)</f>
        <v>0</v>
      </c>
      <c r="Q161" s="206"/>
      <c r="R161" s="207">
        <f>SUM(R162:R176)</f>
        <v>0.055000000000000007</v>
      </c>
      <c r="S161" s="206"/>
      <c r="T161" s="208">
        <f>SUM(T162:T176)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83</v>
      </c>
      <c r="AT161" s="210" t="s">
        <v>73</v>
      </c>
      <c r="AU161" s="210" t="s">
        <v>81</v>
      </c>
      <c r="AY161" s="209" t="s">
        <v>132</v>
      </c>
      <c r="BK161" s="211">
        <f>SUM(BK162:BK176)</f>
        <v>0</v>
      </c>
    </row>
    <row r="162" s="2" customFormat="1" ht="37.8" customHeight="1">
      <c r="A162" s="40"/>
      <c r="B162" s="41"/>
      <c r="C162" s="214" t="s">
        <v>371</v>
      </c>
      <c r="D162" s="214" t="s">
        <v>135</v>
      </c>
      <c r="E162" s="215" t="s">
        <v>372</v>
      </c>
      <c r="F162" s="216" t="s">
        <v>373</v>
      </c>
      <c r="G162" s="217" t="s">
        <v>189</v>
      </c>
      <c r="H162" s="218">
        <v>1</v>
      </c>
      <c r="I162" s="219"/>
      <c r="J162" s="220">
        <f>ROUND(I162*H162,2)</f>
        <v>0</v>
      </c>
      <c r="K162" s="216" t="s">
        <v>374</v>
      </c>
      <c r="L162" s="46"/>
      <c r="M162" s="221" t="s">
        <v>19</v>
      </c>
      <c r="N162" s="222" t="s">
        <v>45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190</v>
      </c>
      <c r="AT162" s="225" t="s">
        <v>135</v>
      </c>
      <c r="AU162" s="225" t="s">
        <v>83</v>
      </c>
      <c r="AY162" s="19" t="s">
        <v>132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81</v>
      </c>
      <c r="BK162" s="226">
        <f>ROUND(I162*H162,2)</f>
        <v>0</v>
      </c>
      <c r="BL162" s="19" t="s">
        <v>190</v>
      </c>
      <c r="BM162" s="225" t="s">
        <v>375</v>
      </c>
    </row>
    <row r="163" s="2" customFormat="1">
      <c r="A163" s="40"/>
      <c r="B163" s="41"/>
      <c r="C163" s="42"/>
      <c r="D163" s="227" t="s">
        <v>142</v>
      </c>
      <c r="E163" s="42"/>
      <c r="F163" s="228" t="s">
        <v>376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142</v>
      </c>
      <c r="AU163" s="19" t="s">
        <v>83</v>
      </c>
    </row>
    <row r="164" s="2" customFormat="1" ht="33" customHeight="1">
      <c r="A164" s="40"/>
      <c r="B164" s="41"/>
      <c r="C164" s="258" t="s">
        <v>377</v>
      </c>
      <c r="D164" s="258" t="s">
        <v>326</v>
      </c>
      <c r="E164" s="259" t="s">
        <v>378</v>
      </c>
      <c r="F164" s="260" t="s">
        <v>379</v>
      </c>
      <c r="G164" s="261" t="s">
        <v>189</v>
      </c>
      <c r="H164" s="262">
        <v>1</v>
      </c>
      <c r="I164" s="263"/>
      <c r="J164" s="264">
        <f>ROUND(I164*H164,2)</f>
        <v>0</v>
      </c>
      <c r="K164" s="260" t="s">
        <v>19</v>
      </c>
      <c r="L164" s="265"/>
      <c r="M164" s="266" t="s">
        <v>19</v>
      </c>
      <c r="N164" s="267" t="s">
        <v>45</v>
      </c>
      <c r="O164" s="86"/>
      <c r="P164" s="223">
        <f>O164*H164</f>
        <v>0</v>
      </c>
      <c r="Q164" s="223">
        <v>0.025000000000000001</v>
      </c>
      <c r="R164" s="223">
        <f>Q164*H164</f>
        <v>0.025000000000000001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329</v>
      </c>
      <c r="AT164" s="225" t="s">
        <v>326</v>
      </c>
      <c r="AU164" s="225" t="s">
        <v>83</v>
      </c>
      <c r="AY164" s="19" t="s">
        <v>132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81</v>
      </c>
      <c r="BK164" s="226">
        <f>ROUND(I164*H164,2)</f>
        <v>0</v>
      </c>
      <c r="BL164" s="19" t="s">
        <v>190</v>
      </c>
      <c r="BM164" s="225" t="s">
        <v>380</v>
      </c>
    </row>
    <row r="165" s="2" customFormat="1" ht="37.8" customHeight="1">
      <c r="A165" s="40"/>
      <c r="B165" s="41"/>
      <c r="C165" s="214" t="s">
        <v>381</v>
      </c>
      <c r="D165" s="214" t="s">
        <v>135</v>
      </c>
      <c r="E165" s="215" t="s">
        <v>382</v>
      </c>
      <c r="F165" s="216" t="s">
        <v>383</v>
      </c>
      <c r="G165" s="217" t="s">
        <v>189</v>
      </c>
      <c r="H165" s="218">
        <v>1</v>
      </c>
      <c r="I165" s="219"/>
      <c r="J165" s="220">
        <f>ROUND(I165*H165,2)</f>
        <v>0</v>
      </c>
      <c r="K165" s="216" t="s">
        <v>139</v>
      </c>
      <c r="L165" s="46"/>
      <c r="M165" s="221" t="s">
        <v>19</v>
      </c>
      <c r="N165" s="222" t="s">
        <v>45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190</v>
      </c>
      <c r="AT165" s="225" t="s">
        <v>135</v>
      </c>
      <c r="AU165" s="225" t="s">
        <v>83</v>
      </c>
      <c r="AY165" s="19" t="s">
        <v>132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81</v>
      </c>
      <c r="BK165" s="226">
        <f>ROUND(I165*H165,2)</f>
        <v>0</v>
      </c>
      <c r="BL165" s="19" t="s">
        <v>190</v>
      </c>
      <c r="BM165" s="225" t="s">
        <v>384</v>
      </c>
    </row>
    <row r="166" s="2" customFormat="1">
      <c r="A166" s="40"/>
      <c r="B166" s="41"/>
      <c r="C166" s="42"/>
      <c r="D166" s="227" t="s">
        <v>142</v>
      </c>
      <c r="E166" s="42"/>
      <c r="F166" s="228" t="s">
        <v>385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142</v>
      </c>
      <c r="AU166" s="19" t="s">
        <v>83</v>
      </c>
    </row>
    <row r="167" s="2" customFormat="1" ht="33" customHeight="1">
      <c r="A167" s="40"/>
      <c r="B167" s="41"/>
      <c r="C167" s="258" t="s">
        <v>386</v>
      </c>
      <c r="D167" s="258" t="s">
        <v>326</v>
      </c>
      <c r="E167" s="259" t="s">
        <v>387</v>
      </c>
      <c r="F167" s="260" t="s">
        <v>388</v>
      </c>
      <c r="G167" s="261" t="s">
        <v>189</v>
      </c>
      <c r="H167" s="262">
        <v>1</v>
      </c>
      <c r="I167" s="263"/>
      <c r="J167" s="264">
        <f>ROUND(I167*H167,2)</f>
        <v>0</v>
      </c>
      <c r="K167" s="260" t="s">
        <v>19</v>
      </c>
      <c r="L167" s="265"/>
      <c r="M167" s="266" t="s">
        <v>19</v>
      </c>
      <c r="N167" s="267" t="s">
        <v>45</v>
      </c>
      <c r="O167" s="86"/>
      <c r="P167" s="223">
        <f>O167*H167</f>
        <v>0</v>
      </c>
      <c r="Q167" s="223">
        <v>0.025000000000000001</v>
      </c>
      <c r="R167" s="223">
        <f>Q167*H167</f>
        <v>0.025000000000000001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329</v>
      </c>
      <c r="AT167" s="225" t="s">
        <v>326</v>
      </c>
      <c r="AU167" s="225" t="s">
        <v>83</v>
      </c>
      <c r="AY167" s="19" t="s">
        <v>132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81</v>
      </c>
      <c r="BK167" s="226">
        <f>ROUND(I167*H167,2)</f>
        <v>0</v>
      </c>
      <c r="BL167" s="19" t="s">
        <v>190</v>
      </c>
      <c r="BM167" s="225" t="s">
        <v>389</v>
      </c>
    </row>
    <row r="168" s="2" customFormat="1" ht="24.15" customHeight="1">
      <c r="A168" s="40"/>
      <c r="B168" s="41"/>
      <c r="C168" s="214" t="s">
        <v>390</v>
      </c>
      <c r="D168" s="214" t="s">
        <v>135</v>
      </c>
      <c r="E168" s="215" t="s">
        <v>391</v>
      </c>
      <c r="F168" s="216" t="s">
        <v>392</v>
      </c>
      <c r="G168" s="217" t="s">
        <v>189</v>
      </c>
      <c r="H168" s="218">
        <v>2</v>
      </c>
      <c r="I168" s="219"/>
      <c r="J168" s="220">
        <f>ROUND(I168*H168,2)</f>
        <v>0</v>
      </c>
      <c r="K168" s="216" t="s">
        <v>139</v>
      </c>
      <c r="L168" s="46"/>
      <c r="M168" s="221" t="s">
        <v>19</v>
      </c>
      <c r="N168" s="222" t="s">
        <v>45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190</v>
      </c>
      <c r="AT168" s="225" t="s">
        <v>135</v>
      </c>
      <c r="AU168" s="225" t="s">
        <v>83</v>
      </c>
      <c r="AY168" s="19" t="s">
        <v>132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81</v>
      </c>
      <c r="BK168" s="226">
        <f>ROUND(I168*H168,2)</f>
        <v>0</v>
      </c>
      <c r="BL168" s="19" t="s">
        <v>190</v>
      </c>
      <c r="BM168" s="225" t="s">
        <v>393</v>
      </c>
    </row>
    <row r="169" s="2" customFormat="1">
      <c r="A169" s="40"/>
      <c r="B169" s="41"/>
      <c r="C169" s="42"/>
      <c r="D169" s="227" t="s">
        <v>142</v>
      </c>
      <c r="E169" s="42"/>
      <c r="F169" s="228" t="s">
        <v>394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142</v>
      </c>
      <c r="AU169" s="19" t="s">
        <v>83</v>
      </c>
    </row>
    <row r="170" s="2" customFormat="1" ht="24.15" customHeight="1">
      <c r="A170" s="40"/>
      <c r="B170" s="41"/>
      <c r="C170" s="258" t="s">
        <v>395</v>
      </c>
      <c r="D170" s="258" t="s">
        <v>326</v>
      </c>
      <c r="E170" s="259" t="s">
        <v>396</v>
      </c>
      <c r="F170" s="260" t="s">
        <v>397</v>
      </c>
      <c r="G170" s="261" t="s">
        <v>189</v>
      </c>
      <c r="H170" s="262">
        <v>2</v>
      </c>
      <c r="I170" s="263"/>
      <c r="J170" s="264">
        <f>ROUND(I170*H170,2)</f>
        <v>0</v>
      </c>
      <c r="K170" s="260" t="s">
        <v>139</v>
      </c>
      <c r="L170" s="265"/>
      <c r="M170" s="266" t="s">
        <v>19</v>
      </c>
      <c r="N170" s="267" t="s">
        <v>45</v>
      </c>
      <c r="O170" s="86"/>
      <c r="P170" s="223">
        <f>O170*H170</f>
        <v>0</v>
      </c>
      <c r="Q170" s="223">
        <v>0.00014999999999999999</v>
      </c>
      <c r="R170" s="223">
        <f>Q170*H170</f>
        <v>0.00029999999999999997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329</v>
      </c>
      <c r="AT170" s="225" t="s">
        <v>326</v>
      </c>
      <c r="AU170" s="225" t="s">
        <v>83</v>
      </c>
      <c r="AY170" s="19" t="s">
        <v>132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81</v>
      </c>
      <c r="BK170" s="226">
        <f>ROUND(I170*H170,2)</f>
        <v>0</v>
      </c>
      <c r="BL170" s="19" t="s">
        <v>190</v>
      </c>
      <c r="BM170" s="225" t="s">
        <v>398</v>
      </c>
    </row>
    <row r="171" s="2" customFormat="1" ht="16.5" customHeight="1">
      <c r="A171" s="40"/>
      <c r="B171" s="41"/>
      <c r="C171" s="258" t="s">
        <v>399</v>
      </c>
      <c r="D171" s="258" t="s">
        <v>326</v>
      </c>
      <c r="E171" s="259" t="s">
        <v>400</v>
      </c>
      <c r="F171" s="260" t="s">
        <v>401</v>
      </c>
      <c r="G171" s="261" t="s">
        <v>189</v>
      </c>
      <c r="H171" s="262">
        <v>2</v>
      </c>
      <c r="I171" s="263"/>
      <c r="J171" s="264">
        <f>ROUND(I171*H171,2)</f>
        <v>0</v>
      </c>
      <c r="K171" s="260" t="s">
        <v>139</v>
      </c>
      <c r="L171" s="265"/>
      <c r="M171" s="266" t="s">
        <v>19</v>
      </c>
      <c r="N171" s="267" t="s">
        <v>45</v>
      </c>
      <c r="O171" s="86"/>
      <c r="P171" s="223">
        <f>O171*H171</f>
        <v>0</v>
      </c>
      <c r="Q171" s="223">
        <v>0.00014999999999999999</v>
      </c>
      <c r="R171" s="223">
        <f>Q171*H171</f>
        <v>0.00029999999999999997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186</v>
      </c>
      <c r="AT171" s="225" t="s">
        <v>326</v>
      </c>
      <c r="AU171" s="225" t="s">
        <v>83</v>
      </c>
      <c r="AY171" s="19" t="s">
        <v>132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81</v>
      </c>
      <c r="BK171" s="226">
        <f>ROUND(I171*H171,2)</f>
        <v>0</v>
      </c>
      <c r="BL171" s="19" t="s">
        <v>140</v>
      </c>
      <c r="BM171" s="225" t="s">
        <v>402</v>
      </c>
    </row>
    <row r="172" s="2" customFormat="1" ht="24.15" customHeight="1">
      <c r="A172" s="40"/>
      <c r="B172" s="41"/>
      <c r="C172" s="214" t="s">
        <v>329</v>
      </c>
      <c r="D172" s="214" t="s">
        <v>135</v>
      </c>
      <c r="E172" s="215" t="s">
        <v>403</v>
      </c>
      <c r="F172" s="216" t="s">
        <v>404</v>
      </c>
      <c r="G172" s="217" t="s">
        <v>189</v>
      </c>
      <c r="H172" s="218">
        <v>2</v>
      </c>
      <c r="I172" s="219"/>
      <c r="J172" s="220">
        <f>ROUND(I172*H172,2)</f>
        <v>0</v>
      </c>
      <c r="K172" s="216" t="s">
        <v>139</v>
      </c>
      <c r="L172" s="46"/>
      <c r="M172" s="221" t="s">
        <v>19</v>
      </c>
      <c r="N172" s="222" t="s">
        <v>45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190</v>
      </c>
      <c r="AT172" s="225" t="s">
        <v>135</v>
      </c>
      <c r="AU172" s="225" t="s">
        <v>83</v>
      </c>
      <c r="AY172" s="19" t="s">
        <v>132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81</v>
      </c>
      <c r="BK172" s="226">
        <f>ROUND(I172*H172,2)</f>
        <v>0</v>
      </c>
      <c r="BL172" s="19" t="s">
        <v>190</v>
      </c>
      <c r="BM172" s="225" t="s">
        <v>405</v>
      </c>
    </row>
    <row r="173" s="2" customFormat="1">
      <c r="A173" s="40"/>
      <c r="B173" s="41"/>
      <c r="C173" s="42"/>
      <c r="D173" s="227" t="s">
        <v>142</v>
      </c>
      <c r="E173" s="42"/>
      <c r="F173" s="228" t="s">
        <v>406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142</v>
      </c>
      <c r="AU173" s="19" t="s">
        <v>83</v>
      </c>
    </row>
    <row r="174" s="2" customFormat="1" ht="16.5" customHeight="1">
      <c r="A174" s="40"/>
      <c r="B174" s="41"/>
      <c r="C174" s="258" t="s">
        <v>407</v>
      </c>
      <c r="D174" s="258" t="s">
        <v>326</v>
      </c>
      <c r="E174" s="259" t="s">
        <v>408</v>
      </c>
      <c r="F174" s="260" t="s">
        <v>409</v>
      </c>
      <c r="G174" s="261" t="s">
        <v>189</v>
      </c>
      <c r="H174" s="262">
        <v>2</v>
      </c>
      <c r="I174" s="263"/>
      <c r="J174" s="264">
        <f>ROUND(I174*H174,2)</f>
        <v>0</v>
      </c>
      <c r="K174" s="260" t="s">
        <v>139</v>
      </c>
      <c r="L174" s="265"/>
      <c r="M174" s="266" t="s">
        <v>19</v>
      </c>
      <c r="N174" s="267" t="s">
        <v>45</v>
      </c>
      <c r="O174" s="86"/>
      <c r="P174" s="223">
        <f>O174*H174</f>
        <v>0</v>
      </c>
      <c r="Q174" s="223">
        <v>0.0022000000000000001</v>
      </c>
      <c r="R174" s="223">
        <f>Q174*H174</f>
        <v>0.0044000000000000003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329</v>
      </c>
      <c r="AT174" s="225" t="s">
        <v>326</v>
      </c>
      <c r="AU174" s="225" t="s">
        <v>83</v>
      </c>
      <c r="AY174" s="19" t="s">
        <v>132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190</v>
      </c>
      <c r="BM174" s="225" t="s">
        <v>410</v>
      </c>
    </row>
    <row r="175" s="2" customFormat="1" ht="49.05" customHeight="1">
      <c r="A175" s="40"/>
      <c r="B175" s="41"/>
      <c r="C175" s="214" t="s">
        <v>411</v>
      </c>
      <c r="D175" s="214" t="s">
        <v>135</v>
      </c>
      <c r="E175" s="215" t="s">
        <v>412</v>
      </c>
      <c r="F175" s="216" t="s">
        <v>413</v>
      </c>
      <c r="G175" s="217" t="s">
        <v>163</v>
      </c>
      <c r="H175" s="218">
        <v>0.055</v>
      </c>
      <c r="I175" s="219"/>
      <c r="J175" s="220">
        <f>ROUND(I175*H175,2)</f>
        <v>0</v>
      </c>
      <c r="K175" s="216" t="s">
        <v>139</v>
      </c>
      <c r="L175" s="46"/>
      <c r="M175" s="221" t="s">
        <v>19</v>
      </c>
      <c r="N175" s="222" t="s">
        <v>45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190</v>
      </c>
      <c r="AT175" s="225" t="s">
        <v>135</v>
      </c>
      <c r="AU175" s="225" t="s">
        <v>83</v>
      </c>
      <c r="AY175" s="19" t="s">
        <v>132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81</v>
      </c>
      <c r="BK175" s="226">
        <f>ROUND(I175*H175,2)</f>
        <v>0</v>
      </c>
      <c r="BL175" s="19" t="s">
        <v>190</v>
      </c>
      <c r="BM175" s="225" t="s">
        <v>414</v>
      </c>
    </row>
    <row r="176" s="2" customFormat="1">
      <c r="A176" s="40"/>
      <c r="B176" s="41"/>
      <c r="C176" s="42"/>
      <c r="D176" s="227" t="s">
        <v>142</v>
      </c>
      <c r="E176" s="42"/>
      <c r="F176" s="228" t="s">
        <v>415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142</v>
      </c>
      <c r="AU176" s="19" t="s">
        <v>83</v>
      </c>
    </row>
    <row r="177" s="12" customFormat="1" ht="22.8" customHeight="1">
      <c r="A177" s="12"/>
      <c r="B177" s="198"/>
      <c r="C177" s="199"/>
      <c r="D177" s="200" t="s">
        <v>73</v>
      </c>
      <c r="E177" s="212" t="s">
        <v>416</v>
      </c>
      <c r="F177" s="212" t="s">
        <v>417</v>
      </c>
      <c r="G177" s="199"/>
      <c r="H177" s="199"/>
      <c r="I177" s="202"/>
      <c r="J177" s="213">
        <f>BK177</f>
        <v>0</v>
      </c>
      <c r="K177" s="199"/>
      <c r="L177" s="204"/>
      <c r="M177" s="205"/>
      <c r="N177" s="206"/>
      <c r="O177" s="206"/>
      <c r="P177" s="207">
        <f>SUM(P178:P215)</f>
        <v>0</v>
      </c>
      <c r="Q177" s="206"/>
      <c r="R177" s="207">
        <f>SUM(R178:R215)</f>
        <v>0.22276460095999998</v>
      </c>
      <c r="S177" s="206"/>
      <c r="T177" s="208">
        <f>SUM(T178:T215)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9" t="s">
        <v>83</v>
      </c>
      <c r="AT177" s="210" t="s">
        <v>73</v>
      </c>
      <c r="AU177" s="210" t="s">
        <v>81</v>
      </c>
      <c r="AY177" s="209" t="s">
        <v>132</v>
      </c>
      <c r="BK177" s="211">
        <f>SUM(BK178:BK215)</f>
        <v>0</v>
      </c>
    </row>
    <row r="178" s="2" customFormat="1" ht="24.15" customHeight="1">
      <c r="A178" s="40"/>
      <c r="B178" s="41"/>
      <c r="C178" s="214" t="s">
        <v>418</v>
      </c>
      <c r="D178" s="214" t="s">
        <v>135</v>
      </c>
      <c r="E178" s="215" t="s">
        <v>419</v>
      </c>
      <c r="F178" s="216" t="s">
        <v>420</v>
      </c>
      <c r="G178" s="217" t="s">
        <v>138</v>
      </c>
      <c r="H178" s="218">
        <v>19.219999999999999</v>
      </c>
      <c r="I178" s="219"/>
      <c r="J178" s="220">
        <f>ROUND(I178*H178,2)</f>
        <v>0</v>
      </c>
      <c r="K178" s="216" t="s">
        <v>139</v>
      </c>
      <c r="L178" s="46"/>
      <c r="M178" s="221" t="s">
        <v>19</v>
      </c>
      <c r="N178" s="222" t="s">
        <v>45</v>
      </c>
      <c r="O178" s="86"/>
      <c r="P178" s="223">
        <f>O178*H178</f>
        <v>0</v>
      </c>
      <c r="Q178" s="223">
        <v>7.6799999999999999E-07</v>
      </c>
      <c r="R178" s="223">
        <f>Q178*H178</f>
        <v>1.4760959999999999E-05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190</v>
      </c>
      <c r="AT178" s="225" t="s">
        <v>135</v>
      </c>
      <c r="AU178" s="225" t="s">
        <v>83</v>
      </c>
      <c r="AY178" s="19" t="s">
        <v>132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81</v>
      </c>
      <c r="BK178" s="226">
        <f>ROUND(I178*H178,2)</f>
        <v>0</v>
      </c>
      <c r="BL178" s="19" t="s">
        <v>190</v>
      </c>
      <c r="BM178" s="225" t="s">
        <v>421</v>
      </c>
    </row>
    <row r="179" s="2" customFormat="1">
      <c r="A179" s="40"/>
      <c r="B179" s="41"/>
      <c r="C179" s="42"/>
      <c r="D179" s="227" t="s">
        <v>142</v>
      </c>
      <c r="E179" s="42"/>
      <c r="F179" s="228" t="s">
        <v>422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142</v>
      </c>
      <c r="AU179" s="19" t="s">
        <v>83</v>
      </c>
    </row>
    <row r="180" s="2" customFormat="1" ht="24.15" customHeight="1">
      <c r="A180" s="40"/>
      <c r="B180" s="41"/>
      <c r="C180" s="214" t="s">
        <v>423</v>
      </c>
      <c r="D180" s="214" t="s">
        <v>135</v>
      </c>
      <c r="E180" s="215" t="s">
        <v>424</v>
      </c>
      <c r="F180" s="216" t="s">
        <v>425</v>
      </c>
      <c r="G180" s="217" t="s">
        <v>138</v>
      </c>
      <c r="H180" s="218">
        <v>19.219999999999999</v>
      </c>
      <c r="I180" s="219"/>
      <c r="J180" s="220">
        <f>ROUND(I180*H180,2)</f>
        <v>0</v>
      </c>
      <c r="K180" s="216" t="s">
        <v>139</v>
      </c>
      <c r="L180" s="46"/>
      <c r="M180" s="221" t="s">
        <v>19</v>
      </c>
      <c r="N180" s="222" t="s">
        <v>45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190</v>
      </c>
      <c r="AT180" s="225" t="s">
        <v>135</v>
      </c>
      <c r="AU180" s="225" t="s">
        <v>83</v>
      </c>
      <c r="AY180" s="19" t="s">
        <v>132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81</v>
      </c>
      <c r="BK180" s="226">
        <f>ROUND(I180*H180,2)</f>
        <v>0</v>
      </c>
      <c r="BL180" s="19" t="s">
        <v>190</v>
      </c>
      <c r="BM180" s="225" t="s">
        <v>426</v>
      </c>
    </row>
    <row r="181" s="2" customFormat="1">
      <c r="A181" s="40"/>
      <c r="B181" s="41"/>
      <c r="C181" s="42"/>
      <c r="D181" s="227" t="s">
        <v>142</v>
      </c>
      <c r="E181" s="42"/>
      <c r="F181" s="228" t="s">
        <v>427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142</v>
      </c>
      <c r="AU181" s="19" t="s">
        <v>83</v>
      </c>
    </row>
    <row r="182" s="2" customFormat="1" ht="24.15" customHeight="1">
      <c r="A182" s="40"/>
      <c r="B182" s="41"/>
      <c r="C182" s="214" t="s">
        <v>428</v>
      </c>
      <c r="D182" s="214" t="s">
        <v>135</v>
      </c>
      <c r="E182" s="215" t="s">
        <v>429</v>
      </c>
      <c r="F182" s="216" t="s">
        <v>430</v>
      </c>
      <c r="G182" s="217" t="s">
        <v>138</v>
      </c>
      <c r="H182" s="218">
        <v>19.219999999999999</v>
      </c>
      <c r="I182" s="219"/>
      <c r="J182" s="220">
        <f>ROUND(I182*H182,2)</f>
        <v>0</v>
      </c>
      <c r="K182" s="216" t="s">
        <v>139</v>
      </c>
      <c r="L182" s="46"/>
      <c r="M182" s="221" t="s">
        <v>19</v>
      </c>
      <c r="N182" s="222" t="s">
        <v>45</v>
      </c>
      <c r="O182" s="86"/>
      <c r="P182" s="223">
        <f>O182*H182</f>
        <v>0</v>
      </c>
      <c r="Q182" s="223">
        <v>0.00020000000000000001</v>
      </c>
      <c r="R182" s="223">
        <f>Q182*H182</f>
        <v>0.0038439999999999998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190</v>
      </c>
      <c r="AT182" s="225" t="s">
        <v>135</v>
      </c>
      <c r="AU182" s="225" t="s">
        <v>83</v>
      </c>
      <c r="AY182" s="19" t="s">
        <v>132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81</v>
      </c>
      <c r="BK182" s="226">
        <f>ROUND(I182*H182,2)</f>
        <v>0</v>
      </c>
      <c r="BL182" s="19" t="s">
        <v>190</v>
      </c>
      <c r="BM182" s="225" t="s">
        <v>431</v>
      </c>
    </row>
    <row r="183" s="2" customFormat="1">
      <c r="A183" s="40"/>
      <c r="B183" s="41"/>
      <c r="C183" s="42"/>
      <c r="D183" s="227" t="s">
        <v>142</v>
      </c>
      <c r="E183" s="42"/>
      <c r="F183" s="228" t="s">
        <v>432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142</v>
      </c>
      <c r="AU183" s="19" t="s">
        <v>83</v>
      </c>
    </row>
    <row r="184" s="2" customFormat="1" ht="37.8" customHeight="1">
      <c r="A184" s="40"/>
      <c r="B184" s="41"/>
      <c r="C184" s="214" t="s">
        <v>433</v>
      </c>
      <c r="D184" s="214" t="s">
        <v>135</v>
      </c>
      <c r="E184" s="215" t="s">
        <v>434</v>
      </c>
      <c r="F184" s="216" t="s">
        <v>435</v>
      </c>
      <c r="G184" s="217" t="s">
        <v>138</v>
      </c>
      <c r="H184" s="218">
        <v>19.219999999999999</v>
      </c>
      <c r="I184" s="219"/>
      <c r="J184" s="220">
        <f>ROUND(I184*H184,2)</f>
        <v>0</v>
      </c>
      <c r="K184" s="216" t="s">
        <v>139</v>
      </c>
      <c r="L184" s="46"/>
      <c r="M184" s="221" t="s">
        <v>19</v>
      </c>
      <c r="N184" s="222" t="s">
        <v>45</v>
      </c>
      <c r="O184" s="86"/>
      <c r="P184" s="223">
        <f>O184*H184</f>
        <v>0</v>
      </c>
      <c r="Q184" s="223">
        <v>0.0075820000000000002</v>
      </c>
      <c r="R184" s="223">
        <f>Q184*H184</f>
        <v>0.14572604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190</v>
      </c>
      <c r="AT184" s="225" t="s">
        <v>135</v>
      </c>
      <c r="AU184" s="225" t="s">
        <v>83</v>
      </c>
      <c r="AY184" s="19" t="s">
        <v>132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81</v>
      </c>
      <c r="BK184" s="226">
        <f>ROUND(I184*H184,2)</f>
        <v>0</v>
      </c>
      <c r="BL184" s="19" t="s">
        <v>190</v>
      </c>
      <c r="BM184" s="225" t="s">
        <v>436</v>
      </c>
    </row>
    <row r="185" s="2" customFormat="1">
      <c r="A185" s="40"/>
      <c r="B185" s="41"/>
      <c r="C185" s="42"/>
      <c r="D185" s="227" t="s">
        <v>142</v>
      </c>
      <c r="E185" s="42"/>
      <c r="F185" s="228" t="s">
        <v>437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142</v>
      </c>
      <c r="AU185" s="19" t="s">
        <v>83</v>
      </c>
    </row>
    <row r="186" s="2" customFormat="1" ht="24.15" customHeight="1">
      <c r="A186" s="40"/>
      <c r="B186" s="41"/>
      <c r="C186" s="214" t="s">
        <v>438</v>
      </c>
      <c r="D186" s="214" t="s">
        <v>135</v>
      </c>
      <c r="E186" s="215" t="s">
        <v>439</v>
      </c>
      <c r="F186" s="216" t="s">
        <v>440</v>
      </c>
      <c r="G186" s="217" t="s">
        <v>138</v>
      </c>
      <c r="H186" s="218">
        <v>19.219999999999999</v>
      </c>
      <c r="I186" s="219"/>
      <c r="J186" s="220">
        <f>ROUND(I186*H186,2)</f>
        <v>0</v>
      </c>
      <c r="K186" s="216" t="s">
        <v>139</v>
      </c>
      <c r="L186" s="46"/>
      <c r="M186" s="221" t="s">
        <v>19</v>
      </c>
      <c r="N186" s="222" t="s">
        <v>45</v>
      </c>
      <c r="O186" s="86"/>
      <c r="P186" s="223">
        <f>O186*H186</f>
        <v>0</v>
      </c>
      <c r="Q186" s="223">
        <v>0.00029999999999999997</v>
      </c>
      <c r="R186" s="223">
        <f>Q186*H186</f>
        <v>0.0057659999999999994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190</v>
      </c>
      <c r="AT186" s="225" t="s">
        <v>135</v>
      </c>
      <c r="AU186" s="225" t="s">
        <v>83</v>
      </c>
      <c r="AY186" s="19" t="s">
        <v>132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81</v>
      </c>
      <c r="BK186" s="226">
        <f>ROUND(I186*H186,2)</f>
        <v>0</v>
      </c>
      <c r="BL186" s="19" t="s">
        <v>190</v>
      </c>
      <c r="BM186" s="225" t="s">
        <v>441</v>
      </c>
    </row>
    <row r="187" s="2" customFormat="1">
      <c r="A187" s="40"/>
      <c r="B187" s="41"/>
      <c r="C187" s="42"/>
      <c r="D187" s="227" t="s">
        <v>142</v>
      </c>
      <c r="E187" s="42"/>
      <c r="F187" s="228" t="s">
        <v>442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142</v>
      </c>
      <c r="AU187" s="19" t="s">
        <v>83</v>
      </c>
    </row>
    <row r="188" s="2" customFormat="1" ht="55.5" customHeight="1">
      <c r="A188" s="40"/>
      <c r="B188" s="41"/>
      <c r="C188" s="258" t="s">
        <v>443</v>
      </c>
      <c r="D188" s="258" t="s">
        <v>326</v>
      </c>
      <c r="E188" s="259" t="s">
        <v>444</v>
      </c>
      <c r="F188" s="260" t="s">
        <v>445</v>
      </c>
      <c r="G188" s="261" t="s">
        <v>138</v>
      </c>
      <c r="H188" s="262">
        <v>23.123999999999999</v>
      </c>
      <c r="I188" s="263"/>
      <c r="J188" s="264">
        <f>ROUND(I188*H188,2)</f>
        <v>0</v>
      </c>
      <c r="K188" s="260" t="s">
        <v>374</v>
      </c>
      <c r="L188" s="265"/>
      <c r="M188" s="266" t="s">
        <v>19</v>
      </c>
      <c r="N188" s="267" t="s">
        <v>45</v>
      </c>
      <c r="O188" s="86"/>
      <c r="P188" s="223">
        <f>O188*H188</f>
        <v>0</v>
      </c>
      <c r="Q188" s="223">
        <v>0.0025999999999999999</v>
      </c>
      <c r="R188" s="223">
        <f>Q188*H188</f>
        <v>0.060122399999999993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329</v>
      </c>
      <c r="AT188" s="225" t="s">
        <v>326</v>
      </c>
      <c r="AU188" s="225" t="s">
        <v>83</v>
      </c>
      <c r="AY188" s="19" t="s">
        <v>132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81</v>
      </c>
      <c r="BK188" s="226">
        <f>ROUND(I188*H188,2)</f>
        <v>0</v>
      </c>
      <c r="BL188" s="19" t="s">
        <v>190</v>
      </c>
      <c r="BM188" s="225" t="s">
        <v>446</v>
      </c>
    </row>
    <row r="189" s="13" customFormat="1">
      <c r="A189" s="13"/>
      <c r="B189" s="232"/>
      <c r="C189" s="233"/>
      <c r="D189" s="234" t="s">
        <v>144</v>
      </c>
      <c r="E189" s="235" t="s">
        <v>19</v>
      </c>
      <c r="F189" s="236" t="s">
        <v>447</v>
      </c>
      <c r="G189" s="233"/>
      <c r="H189" s="237">
        <v>21.021999999999998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144</v>
      </c>
      <c r="AU189" s="243" t="s">
        <v>83</v>
      </c>
      <c r="AV189" s="13" t="s">
        <v>83</v>
      </c>
      <c r="AW189" s="13" t="s">
        <v>35</v>
      </c>
      <c r="AX189" s="13" t="s">
        <v>81</v>
      </c>
      <c r="AY189" s="243" t="s">
        <v>132</v>
      </c>
    </row>
    <row r="190" s="13" customFormat="1">
      <c r="A190" s="13"/>
      <c r="B190" s="232"/>
      <c r="C190" s="233"/>
      <c r="D190" s="234" t="s">
        <v>144</v>
      </c>
      <c r="E190" s="233"/>
      <c r="F190" s="236" t="s">
        <v>448</v>
      </c>
      <c r="G190" s="233"/>
      <c r="H190" s="237">
        <v>23.123999999999999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144</v>
      </c>
      <c r="AU190" s="243" t="s">
        <v>83</v>
      </c>
      <c r="AV190" s="13" t="s">
        <v>83</v>
      </c>
      <c r="AW190" s="13" t="s">
        <v>4</v>
      </c>
      <c r="AX190" s="13" t="s">
        <v>81</v>
      </c>
      <c r="AY190" s="243" t="s">
        <v>132</v>
      </c>
    </row>
    <row r="191" s="2" customFormat="1" ht="24.15" customHeight="1">
      <c r="A191" s="40"/>
      <c r="B191" s="41"/>
      <c r="C191" s="214" t="s">
        <v>449</v>
      </c>
      <c r="D191" s="214" t="s">
        <v>135</v>
      </c>
      <c r="E191" s="215" t="s">
        <v>450</v>
      </c>
      <c r="F191" s="216" t="s">
        <v>451</v>
      </c>
      <c r="G191" s="217" t="s">
        <v>238</v>
      </c>
      <c r="H191" s="218">
        <v>20</v>
      </c>
      <c r="I191" s="219"/>
      <c r="J191" s="220">
        <f>ROUND(I191*H191,2)</f>
        <v>0</v>
      </c>
      <c r="K191" s="216" t="s">
        <v>139</v>
      </c>
      <c r="L191" s="46"/>
      <c r="M191" s="221" t="s">
        <v>19</v>
      </c>
      <c r="N191" s="222" t="s">
        <v>45</v>
      </c>
      <c r="O191" s="86"/>
      <c r="P191" s="223">
        <f>O191*H191</f>
        <v>0</v>
      </c>
      <c r="Q191" s="223">
        <v>1.84E-05</v>
      </c>
      <c r="R191" s="223">
        <f>Q191*H191</f>
        <v>0.000368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190</v>
      </c>
      <c r="AT191" s="225" t="s">
        <v>135</v>
      </c>
      <c r="AU191" s="225" t="s">
        <v>83</v>
      </c>
      <c r="AY191" s="19" t="s">
        <v>132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81</v>
      </c>
      <c r="BK191" s="226">
        <f>ROUND(I191*H191,2)</f>
        <v>0</v>
      </c>
      <c r="BL191" s="19" t="s">
        <v>190</v>
      </c>
      <c r="BM191" s="225" t="s">
        <v>452</v>
      </c>
    </row>
    <row r="192" s="2" customFormat="1">
      <c r="A192" s="40"/>
      <c r="B192" s="41"/>
      <c r="C192" s="42"/>
      <c r="D192" s="227" t="s">
        <v>142</v>
      </c>
      <c r="E192" s="42"/>
      <c r="F192" s="228" t="s">
        <v>453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142</v>
      </c>
      <c r="AU192" s="19" t="s">
        <v>83</v>
      </c>
    </row>
    <row r="193" s="13" customFormat="1">
      <c r="A193" s="13"/>
      <c r="B193" s="232"/>
      <c r="C193" s="233"/>
      <c r="D193" s="234" t="s">
        <v>144</v>
      </c>
      <c r="E193" s="235" t="s">
        <v>19</v>
      </c>
      <c r="F193" s="236" t="s">
        <v>454</v>
      </c>
      <c r="G193" s="233"/>
      <c r="H193" s="237">
        <v>20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144</v>
      </c>
      <c r="AU193" s="243" t="s">
        <v>83</v>
      </c>
      <c r="AV193" s="13" t="s">
        <v>83</v>
      </c>
      <c r="AW193" s="13" t="s">
        <v>35</v>
      </c>
      <c r="AX193" s="13" t="s">
        <v>81</v>
      </c>
      <c r="AY193" s="243" t="s">
        <v>132</v>
      </c>
    </row>
    <row r="194" s="2" customFormat="1" ht="24.15" customHeight="1">
      <c r="A194" s="40"/>
      <c r="B194" s="41"/>
      <c r="C194" s="214" t="s">
        <v>455</v>
      </c>
      <c r="D194" s="214" t="s">
        <v>135</v>
      </c>
      <c r="E194" s="215" t="s">
        <v>456</v>
      </c>
      <c r="F194" s="216" t="s">
        <v>457</v>
      </c>
      <c r="G194" s="217" t="s">
        <v>238</v>
      </c>
      <c r="H194" s="218">
        <v>18.02</v>
      </c>
      <c r="I194" s="219"/>
      <c r="J194" s="220">
        <f>ROUND(I194*H194,2)</f>
        <v>0</v>
      </c>
      <c r="K194" s="216" t="s">
        <v>374</v>
      </c>
      <c r="L194" s="46"/>
      <c r="M194" s="221" t="s">
        <v>19</v>
      </c>
      <c r="N194" s="222" t="s">
        <v>45</v>
      </c>
      <c r="O194" s="86"/>
      <c r="P194" s="223">
        <f>O194*H194</f>
        <v>0</v>
      </c>
      <c r="Q194" s="223">
        <v>5.0000000000000002E-05</v>
      </c>
      <c r="R194" s="223">
        <f>Q194*H194</f>
        <v>0.000901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190</v>
      </c>
      <c r="AT194" s="225" t="s">
        <v>135</v>
      </c>
      <c r="AU194" s="225" t="s">
        <v>83</v>
      </c>
      <c r="AY194" s="19" t="s">
        <v>132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81</v>
      </c>
      <c r="BK194" s="226">
        <f>ROUND(I194*H194,2)</f>
        <v>0</v>
      </c>
      <c r="BL194" s="19" t="s">
        <v>190</v>
      </c>
      <c r="BM194" s="225" t="s">
        <v>458</v>
      </c>
    </row>
    <row r="195" s="2" customFormat="1">
      <c r="A195" s="40"/>
      <c r="B195" s="41"/>
      <c r="C195" s="42"/>
      <c r="D195" s="227" t="s">
        <v>142</v>
      </c>
      <c r="E195" s="42"/>
      <c r="F195" s="228" t="s">
        <v>459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142</v>
      </c>
      <c r="AU195" s="19" t="s">
        <v>83</v>
      </c>
    </row>
    <row r="196" s="13" customFormat="1">
      <c r="A196" s="13"/>
      <c r="B196" s="232"/>
      <c r="C196" s="233"/>
      <c r="D196" s="234" t="s">
        <v>144</v>
      </c>
      <c r="E196" s="235" t="s">
        <v>19</v>
      </c>
      <c r="F196" s="236" t="s">
        <v>460</v>
      </c>
      <c r="G196" s="233"/>
      <c r="H196" s="237">
        <v>18.02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144</v>
      </c>
      <c r="AU196" s="243" t="s">
        <v>83</v>
      </c>
      <c r="AV196" s="13" t="s">
        <v>83</v>
      </c>
      <c r="AW196" s="13" t="s">
        <v>35</v>
      </c>
      <c r="AX196" s="13" t="s">
        <v>81</v>
      </c>
      <c r="AY196" s="243" t="s">
        <v>132</v>
      </c>
    </row>
    <row r="197" s="2" customFormat="1" ht="21.75" customHeight="1">
      <c r="A197" s="40"/>
      <c r="B197" s="41"/>
      <c r="C197" s="214" t="s">
        <v>461</v>
      </c>
      <c r="D197" s="214" t="s">
        <v>135</v>
      </c>
      <c r="E197" s="215" t="s">
        <v>462</v>
      </c>
      <c r="F197" s="216" t="s">
        <v>463</v>
      </c>
      <c r="G197" s="217" t="s">
        <v>189</v>
      </c>
      <c r="H197" s="218">
        <v>5</v>
      </c>
      <c r="I197" s="219"/>
      <c r="J197" s="220">
        <f>ROUND(I197*H197,2)</f>
        <v>0</v>
      </c>
      <c r="K197" s="216" t="s">
        <v>374</v>
      </c>
      <c r="L197" s="46"/>
      <c r="M197" s="221" t="s">
        <v>19</v>
      </c>
      <c r="N197" s="222" t="s">
        <v>45</v>
      </c>
      <c r="O197" s="86"/>
      <c r="P197" s="223">
        <f>O197*H197</f>
        <v>0</v>
      </c>
      <c r="Q197" s="223">
        <v>3.0000000000000001E-05</v>
      </c>
      <c r="R197" s="223">
        <f>Q197*H197</f>
        <v>0.00015000000000000001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190</v>
      </c>
      <c r="AT197" s="225" t="s">
        <v>135</v>
      </c>
      <c r="AU197" s="225" t="s">
        <v>83</v>
      </c>
      <c r="AY197" s="19" t="s">
        <v>132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81</v>
      </c>
      <c r="BK197" s="226">
        <f>ROUND(I197*H197,2)</f>
        <v>0</v>
      </c>
      <c r="BL197" s="19" t="s">
        <v>190</v>
      </c>
      <c r="BM197" s="225" t="s">
        <v>464</v>
      </c>
    </row>
    <row r="198" s="2" customFormat="1">
      <c r="A198" s="40"/>
      <c r="B198" s="41"/>
      <c r="C198" s="42"/>
      <c r="D198" s="227" t="s">
        <v>142</v>
      </c>
      <c r="E198" s="42"/>
      <c r="F198" s="228" t="s">
        <v>465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142</v>
      </c>
      <c r="AU198" s="19" t="s">
        <v>83</v>
      </c>
    </row>
    <row r="199" s="2" customFormat="1" ht="21.75" customHeight="1">
      <c r="A199" s="40"/>
      <c r="B199" s="41"/>
      <c r="C199" s="214" t="s">
        <v>466</v>
      </c>
      <c r="D199" s="214" t="s">
        <v>135</v>
      </c>
      <c r="E199" s="215" t="s">
        <v>467</v>
      </c>
      <c r="F199" s="216" t="s">
        <v>468</v>
      </c>
      <c r="G199" s="217" t="s">
        <v>189</v>
      </c>
      <c r="H199" s="218">
        <v>3</v>
      </c>
      <c r="I199" s="219"/>
      <c r="J199" s="220">
        <f>ROUND(I199*H199,2)</f>
        <v>0</v>
      </c>
      <c r="K199" s="216" t="s">
        <v>374</v>
      </c>
      <c r="L199" s="46"/>
      <c r="M199" s="221" t="s">
        <v>19</v>
      </c>
      <c r="N199" s="222" t="s">
        <v>45</v>
      </c>
      <c r="O199" s="86"/>
      <c r="P199" s="223">
        <f>O199*H199</f>
        <v>0</v>
      </c>
      <c r="Q199" s="223">
        <v>3.0000000000000001E-05</v>
      </c>
      <c r="R199" s="223">
        <f>Q199*H199</f>
        <v>9.0000000000000006E-05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190</v>
      </c>
      <c r="AT199" s="225" t="s">
        <v>135</v>
      </c>
      <c r="AU199" s="225" t="s">
        <v>83</v>
      </c>
      <c r="AY199" s="19" t="s">
        <v>132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81</v>
      </c>
      <c r="BK199" s="226">
        <f>ROUND(I199*H199,2)</f>
        <v>0</v>
      </c>
      <c r="BL199" s="19" t="s">
        <v>190</v>
      </c>
      <c r="BM199" s="225" t="s">
        <v>469</v>
      </c>
    </row>
    <row r="200" s="2" customFormat="1">
      <c r="A200" s="40"/>
      <c r="B200" s="41"/>
      <c r="C200" s="42"/>
      <c r="D200" s="227" t="s">
        <v>142</v>
      </c>
      <c r="E200" s="42"/>
      <c r="F200" s="228" t="s">
        <v>470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142</v>
      </c>
      <c r="AU200" s="19" t="s">
        <v>83</v>
      </c>
    </row>
    <row r="201" s="2" customFormat="1" ht="16.5" customHeight="1">
      <c r="A201" s="40"/>
      <c r="B201" s="41"/>
      <c r="C201" s="214" t="s">
        <v>471</v>
      </c>
      <c r="D201" s="214" t="s">
        <v>135</v>
      </c>
      <c r="E201" s="215" t="s">
        <v>472</v>
      </c>
      <c r="F201" s="216" t="s">
        <v>473</v>
      </c>
      <c r="G201" s="217" t="s">
        <v>238</v>
      </c>
      <c r="H201" s="218">
        <v>18.02</v>
      </c>
      <c r="I201" s="219"/>
      <c r="J201" s="220">
        <f>ROUND(I201*H201,2)</f>
        <v>0</v>
      </c>
      <c r="K201" s="216" t="s">
        <v>19</v>
      </c>
      <c r="L201" s="46"/>
      <c r="M201" s="221" t="s">
        <v>19</v>
      </c>
      <c r="N201" s="222" t="s">
        <v>45</v>
      </c>
      <c r="O201" s="86"/>
      <c r="P201" s="223">
        <f>O201*H201</f>
        <v>0</v>
      </c>
      <c r="Q201" s="223">
        <v>1.0000000000000001E-05</v>
      </c>
      <c r="R201" s="223">
        <f>Q201*H201</f>
        <v>0.00018020000000000002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190</v>
      </c>
      <c r="AT201" s="225" t="s">
        <v>135</v>
      </c>
      <c r="AU201" s="225" t="s">
        <v>83</v>
      </c>
      <c r="AY201" s="19" t="s">
        <v>132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81</v>
      </c>
      <c r="BK201" s="226">
        <f>ROUND(I201*H201,2)</f>
        <v>0</v>
      </c>
      <c r="BL201" s="19" t="s">
        <v>190</v>
      </c>
      <c r="BM201" s="225" t="s">
        <v>474</v>
      </c>
    </row>
    <row r="202" s="13" customFormat="1">
      <c r="A202" s="13"/>
      <c r="B202" s="232"/>
      <c r="C202" s="233"/>
      <c r="D202" s="234" t="s">
        <v>144</v>
      </c>
      <c r="E202" s="235" t="s">
        <v>19</v>
      </c>
      <c r="F202" s="236" t="s">
        <v>460</v>
      </c>
      <c r="G202" s="233"/>
      <c r="H202" s="237">
        <v>18.02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144</v>
      </c>
      <c r="AU202" s="243" t="s">
        <v>83</v>
      </c>
      <c r="AV202" s="13" t="s">
        <v>83</v>
      </c>
      <c r="AW202" s="13" t="s">
        <v>35</v>
      </c>
      <c r="AX202" s="13" t="s">
        <v>81</v>
      </c>
      <c r="AY202" s="243" t="s">
        <v>132</v>
      </c>
    </row>
    <row r="203" s="2" customFormat="1" ht="16.5" customHeight="1">
      <c r="A203" s="40"/>
      <c r="B203" s="41"/>
      <c r="C203" s="258" t="s">
        <v>475</v>
      </c>
      <c r="D203" s="258" t="s">
        <v>326</v>
      </c>
      <c r="E203" s="259" t="s">
        <v>476</v>
      </c>
      <c r="F203" s="260" t="s">
        <v>477</v>
      </c>
      <c r="G203" s="261" t="s">
        <v>238</v>
      </c>
      <c r="H203" s="262">
        <v>18.379999999999999</v>
      </c>
      <c r="I203" s="263"/>
      <c r="J203" s="264">
        <f>ROUND(I203*H203,2)</f>
        <v>0</v>
      </c>
      <c r="K203" s="260" t="s">
        <v>139</v>
      </c>
      <c r="L203" s="265"/>
      <c r="M203" s="266" t="s">
        <v>19</v>
      </c>
      <c r="N203" s="267" t="s">
        <v>45</v>
      </c>
      <c r="O203" s="86"/>
      <c r="P203" s="223">
        <f>O203*H203</f>
        <v>0</v>
      </c>
      <c r="Q203" s="223">
        <v>0.00027</v>
      </c>
      <c r="R203" s="223">
        <f>Q203*H203</f>
        <v>0.0049626000000000002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329</v>
      </c>
      <c r="AT203" s="225" t="s">
        <v>326</v>
      </c>
      <c r="AU203" s="225" t="s">
        <v>83</v>
      </c>
      <c r="AY203" s="19" t="s">
        <v>132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81</v>
      </c>
      <c r="BK203" s="226">
        <f>ROUND(I203*H203,2)</f>
        <v>0</v>
      </c>
      <c r="BL203" s="19" t="s">
        <v>190</v>
      </c>
      <c r="BM203" s="225" t="s">
        <v>478</v>
      </c>
    </row>
    <row r="204" s="13" customFormat="1">
      <c r="A204" s="13"/>
      <c r="B204" s="232"/>
      <c r="C204" s="233"/>
      <c r="D204" s="234" t="s">
        <v>144</v>
      </c>
      <c r="E204" s="235" t="s">
        <v>19</v>
      </c>
      <c r="F204" s="236" t="s">
        <v>460</v>
      </c>
      <c r="G204" s="233"/>
      <c r="H204" s="237">
        <v>18.02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144</v>
      </c>
      <c r="AU204" s="243" t="s">
        <v>83</v>
      </c>
      <c r="AV204" s="13" t="s">
        <v>83</v>
      </c>
      <c r="AW204" s="13" t="s">
        <v>35</v>
      </c>
      <c r="AX204" s="13" t="s">
        <v>81</v>
      </c>
      <c r="AY204" s="243" t="s">
        <v>132</v>
      </c>
    </row>
    <row r="205" s="13" customFormat="1">
      <c r="A205" s="13"/>
      <c r="B205" s="232"/>
      <c r="C205" s="233"/>
      <c r="D205" s="234" t="s">
        <v>144</v>
      </c>
      <c r="E205" s="233"/>
      <c r="F205" s="236" t="s">
        <v>479</v>
      </c>
      <c r="G205" s="233"/>
      <c r="H205" s="237">
        <v>18.379999999999999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144</v>
      </c>
      <c r="AU205" s="243" t="s">
        <v>83</v>
      </c>
      <c r="AV205" s="13" t="s">
        <v>83</v>
      </c>
      <c r="AW205" s="13" t="s">
        <v>4</v>
      </c>
      <c r="AX205" s="13" t="s">
        <v>81</v>
      </c>
      <c r="AY205" s="243" t="s">
        <v>132</v>
      </c>
    </row>
    <row r="206" s="2" customFormat="1" ht="16.5" customHeight="1">
      <c r="A206" s="40"/>
      <c r="B206" s="41"/>
      <c r="C206" s="258" t="s">
        <v>480</v>
      </c>
      <c r="D206" s="258" t="s">
        <v>326</v>
      </c>
      <c r="E206" s="259" t="s">
        <v>481</v>
      </c>
      <c r="F206" s="260" t="s">
        <v>482</v>
      </c>
      <c r="G206" s="261" t="s">
        <v>238</v>
      </c>
      <c r="H206" s="262">
        <v>18.379999999999999</v>
      </c>
      <c r="I206" s="263"/>
      <c r="J206" s="264">
        <f>ROUND(I206*H206,2)</f>
        <v>0</v>
      </c>
      <c r="K206" s="260" t="s">
        <v>374</v>
      </c>
      <c r="L206" s="265"/>
      <c r="M206" s="266" t="s">
        <v>19</v>
      </c>
      <c r="N206" s="267" t="s">
        <v>45</v>
      </c>
      <c r="O206" s="86"/>
      <c r="P206" s="223">
        <f>O206*H206</f>
        <v>0</v>
      </c>
      <c r="Q206" s="223">
        <v>2.0000000000000002E-05</v>
      </c>
      <c r="R206" s="223">
        <f>Q206*H206</f>
        <v>0.00036759999999999999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329</v>
      </c>
      <c r="AT206" s="225" t="s">
        <v>326</v>
      </c>
      <c r="AU206" s="225" t="s">
        <v>83</v>
      </c>
      <c r="AY206" s="19" t="s">
        <v>132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81</v>
      </c>
      <c r="BK206" s="226">
        <f>ROUND(I206*H206,2)</f>
        <v>0</v>
      </c>
      <c r="BL206" s="19" t="s">
        <v>190</v>
      </c>
      <c r="BM206" s="225" t="s">
        <v>483</v>
      </c>
    </row>
    <row r="207" s="13" customFormat="1">
      <c r="A207" s="13"/>
      <c r="B207" s="232"/>
      <c r="C207" s="233"/>
      <c r="D207" s="234" t="s">
        <v>144</v>
      </c>
      <c r="E207" s="235" t="s">
        <v>19</v>
      </c>
      <c r="F207" s="236" t="s">
        <v>460</v>
      </c>
      <c r="G207" s="233"/>
      <c r="H207" s="237">
        <v>18.02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144</v>
      </c>
      <c r="AU207" s="243" t="s">
        <v>83</v>
      </c>
      <c r="AV207" s="13" t="s">
        <v>83</v>
      </c>
      <c r="AW207" s="13" t="s">
        <v>35</v>
      </c>
      <c r="AX207" s="13" t="s">
        <v>81</v>
      </c>
      <c r="AY207" s="243" t="s">
        <v>132</v>
      </c>
    </row>
    <row r="208" s="13" customFormat="1">
      <c r="A208" s="13"/>
      <c r="B208" s="232"/>
      <c r="C208" s="233"/>
      <c r="D208" s="234" t="s">
        <v>144</v>
      </c>
      <c r="E208" s="233"/>
      <c r="F208" s="236" t="s">
        <v>479</v>
      </c>
      <c r="G208" s="233"/>
      <c r="H208" s="237">
        <v>18.379999999999999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144</v>
      </c>
      <c r="AU208" s="243" t="s">
        <v>83</v>
      </c>
      <c r="AV208" s="13" t="s">
        <v>83</v>
      </c>
      <c r="AW208" s="13" t="s">
        <v>4</v>
      </c>
      <c r="AX208" s="13" t="s">
        <v>81</v>
      </c>
      <c r="AY208" s="243" t="s">
        <v>132</v>
      </c>
    </row>
    <row r="209" s="2" customFormat="1" ht="16.5" customHeight="1">
      <c r="A209" s="40"/>
      <c r="B209" s="41"/>
      <c r="C209" s="214" t="s">
        <v>484</v>
      </c>
      <c r="D209" s="214" t="s">
        <v>135</v>
      </c>
      <c r="E209" s="215" t="s">
        <v>485</v>
      </c>
      <c r="F209" s="216" t="s">
        <v>486</v>
      </c>
      <c r="G209" s="217" t="s">
        <v>238</v>
      </c>
      <c r="H209" s="218">
        <v>1.7</v>
      </c>
      <c r="I209" s="219"/>
      <c r="J209" s="220">
        <f>ROUND(I209*H209,2)</f>
        <v>0</v>
      </c>
      <c r="K209" s="216" t="s">
        <v>139</v>
      </c>
      <c r="L209" s="46"/>
      <c r="M209" s="221" t="s">
        <v>19</v>
      </c>
      <c r="N209" s="222" t="s">
        <v>45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190</v>
      </c>
      <c r="AT209" s="225" t="s">
        <v>135</v>
      </c>
      <c r="AU209" s="225" t="s">
        <v>83</v>
      </c>
      <c r="AY209" s="19" t="s">
        <v>132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81</v>
      </c>
      <c r="BK209" s="226">
        <f>ROUND(I209*H209,2)</f>
        <v>0</v>
      </c>
      <c r="BL209" s="19" t="s">
        <v>190</v>
      </c>
      <c r="BM209" s="225" t="s">
        <v>487</v>
      </c>
    </row>
    <row r="210" s="2" customFormat="1">
      <c r="A210" s="40"/>
      <c r="B210" s="41"/>
      <c r="C210" s="42"/>
      <c r="D210" s="227" t="s">
        <v>142</v>
      </c>
      <c r="E210" s="42"/>
      <c r="F210" s="228" t="s">
        <v>488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142</v>
      </c>
      <c r="AU210" s="19" t="s">
        <v>83</v>
      </c>
    </row>
    <row r="211" s="13" customFormat="1">
      <c r="A211" s="13"/>
      <c r="B211" s="232"/>
      <c r="C211" s="233"/>
      <c r="D211" s="234" t="s">
        <v>144</v>
      </c>
      <c r="E211" s="235" t="s">
        <v>19</v>
      </c>
      <c r="F211" s="236" t="s">
        <v>489</v>
      </c>
      <c r="G211" s="233"/>
      <c r="H211" s="237">
        <v>1.7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144</v>
      </c>
      <c r="AU211" s="243" t="s">
        <v>83</v>
      </c>
      <c r="AV211" s="13" t="s">
        <v>83</v>
      </c>
      <c r="AW211" s="13" t="s">
        <v>35</v>
      </c>
      <c r="AX211" s="13" t="s">
        <v>81</v>
      </c>
      <c r="AY211" s="243" t="s">
        <v>132</v>
      </c>
    </row>
    <row r="212" s="2" customFormat="1" ht="16.5" customHeight="1">
      <c r="A212" s="40"/>
      <c r="B212" s="41"/>
      <c r="C212" s="258" t="s">
        <v>490</v>
      </c>
      <c r="D212" s="258" t="s">
        <v>326</v>
      </c>
      <c r="E212" s="259" t="s">
        <v>491</v>
      </c>
      <c r="F212" s="260" t="s">
        <v>492</v>
      </c>
      <c r="G212" s="261" t="s">
        <v>238</v>
      </c>
      <c r="H212" s="262">
        <v>1.7</v>
      </c>
      <c r="I212" s="263"/>
      <c r="J212" s="264">
        <f>ROUND(I212*H212,2)</f>
        <v>0</v>
      </c>
      <c r="K212" s="260" t="s">
        <v>139</v>
      </c>
      <c r="L212" s="265"/>
      <c r="M212" s="266" t="s">
        <v>19</v>
      </c>
      <c r="N212" s="267" t="s">
        <v>45</v>
      </c>
      <c r="O212" s="86"/>
      <c r="P212" s="223">
        <f>O212*H212</f>
        <v>0</v>
      </c>
      <c r="Q212" s="223">
        <v>0.00016000000000000001</v>
      </c>
      <c r="R212" s="223">
        <f>Q212*H212</f>
        <v>0.000272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329</v>
      </c>
      <c r="AT212" s="225" t="s">
        <v>326</v>
      </c>
      <c r="AU212" s="225" t="s">
        <v>83</v>
      </c>
      <c r="AY212" s="19" t="s">
        <v>132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81</v>
      </c>
      <c r="BK212" s="226">
        <f>ROUND(I212*H212,2)</f>
        <v>0</v>
      </c>
      <c r="BL212" s="19" t="s">
        <v>190</v>
      </c>
      <c r="BM212" s="225" t="s">
        <v>493</v>
      </c>
    </row>
    <row r="213" s="13" customFormat="1">
      <c r="A213" s="13"/>
      <c r="B213" s="232"/>
      <c r="C213" s="233"/>
      <c r="D213" s="234" t="s">
        <v>144</v>
      </c>
      <c r="E213" s="235" t="s">
        <v>19</v>
      </c>
      <c r="F213" s="236" t="s">
        <v>489</v>
      </c>
      <c r="G213" s="233"/>
      <c r="H213" s="237">
        <v>1.7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144</v>
      </c>
      <c r="AU213" s="243" t="s">
        <v>83</v>
      </c>
      <c r="AV213" s="13" t="s">
        <v>83</v>
      </c>
      <c r="AW213" s="13" t="s">
        <v>35</v>
      </c>
      <c r="AX213" s="13" t="s">
        <v>81</v>
      </c>
      <c r="AY213" s="243" t="s">
        <v>132</v>
      </c>
    </row>
    <row r="214" s="2" customFormat="1" ht="49.05" customHeight="1">
      <c r="A214" s="40"/>
      <c r="B214" s="41"/>
      <c r="C214" s="214" t="s">
        <v>494</v>
      </c>
      <c r="D214" s="214" t="s">
        <v>135</v>
      </c>
      <c r="E214" s="215" t="s">
        <v>495</v>
      </c>
      <c r="F214" s="216" t="s">
        <v>496</v>
      </c>
      <c r="G214" s="217" t="s">
        <v>163</v>
      </c>
      <c r="H214" s="218">
        <v>0.223</v>
      </c>
      <c r="I214" s="219"/>
      <c r="J214" s="220">
        <f>ROUND(I214*H214,2)</f>
        <v>0</v>
      </c>
      <c r="K214" s="216" t="s">
        <v>139</v>
      </c>
      <c r="L214" s="46"/>
      <c r="M214" s="221" t="s">
        <v>19</v>
      </c>
      <c r="N214" s="222" t="s">
        <v>45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190</v>
      </c>
      <c r="AT214" s="225" t="s">
        <v>135</v>
      </c>
      <c r="AU214" s="225" t="s">
        <v>83</v>
      </c>
      <c r="AY214" s="19" t="s">
        <v>132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81</v>
      </c>
      <c r="BK214" s="226">
        <f>ROUND(I214*H214,2)</f>
        <v>0</v>
      </c>
      <c r="BL214" s="19" t="s">
        <v>190</v>
      </c>
      <c r="BM214" s="225" t="s">
        <v>497</v>
      </c>
    </row>
    <row r="215" s="2" customFormat="1">
      <c r="A215" s="40"/>
      <c r="B215" s="41"/>
      <c r="C215" s="42"/>
      <c r="D215" s="227" t="s">
        <v>142</v>
      </c>
      <c r="E215" s="42"/>
      <c r="F215" s="228" t="s">
        <v>498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142</v>
      </c>
      <c r="AU215" s="19" t="s">
        <v>83</v>
      </c>
    </row>
    <row r="216" s="12" customFormat="1" ht="22.8" customHeight="1">
      <c r="A216" s="12"/>
      <c r="B216" s="198"/>
      <c r="C216" s="199"/>
      <c r="D216" s="200" t="s">
        <v>73</v>
      </c>
      <c r="E216" s="212" t="s">
        <v>247</v>
      </c>
      <c r="F216" s="212" t="s">
        <v>248</v>
      </c>
      <c r="G216" s="199"/>
      <c r="H216" s="199"/>
      <c r="I216" s="202"/>
      <c r="J216" s="213">
        <f>BK216</f>
        <v>0</v>
      </c>
      <c r="K216" s="199"/>
      <c r="L216" s="204"/>
      <c r="M216" s="205"/>
      <c r="N216" s="206"/>
      <c r="O216" s="206"/>
      <c r="P216" s="207">
        <f>SUM(P217:P237)</f>
        <v>0</v>
      </c>
      <c r="Q216" s="206"/>
      <c r="R216" s="207">
        <f>SUM(R217:R237)</f>
        <v>0.07814016</v>
      </c>
      <c r="S216" s="206"/>
      <c r="T216" s="208">
        <f>SUM(T217:T237)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9" t="s">
        <v>83</v>
      </c>
      <c r="AT216" s="210" t="s">
        <v>73</v>
      </c>
      <c r="AU216" s="210" t="s">
        <v>81</v>
      </c>
      <c r="AY216" s="209" t="s">
        <v>132</v>
      </c>
      <c r="BK216" s="211">
        <f>SUM(BK217:BK237)</f>
        <v>0</v>
      </c>
    </row>
    <row r="217" s="2" customFormat="1" ht="24.15" customHeight="1">
      <c r="A217" s="40"/>
      <c r="B217" s="41"/>
      <c r="C217" s="214" t="s">
        <v>499</v>
      </c>
      <c r="D217" s="214" t="s">
        <v>135</v>
      </c>
      <c r="E217" s="215" t="s">
        <v>500</v>
      </c>
      <c r="F217" s="216" t="s">
        <v>501</v>
      </c>
      <c r="G217" s="217" t="s">
        <v>138</v>
      </c>
      <c r="H217" s="218">
        <v>2.52</v>
      </c>
      <c r="I217" s="219"/>
      <c r="J217" s="220">
        <f>ROUND(I217*H217,2)</f>
        <v>0</v>
      </c>
      <c r="K217" s="216" t="s">
        <v>139</v>
      </c>
      <c r="L217" s="46"/>
      <c r="M217" s="221" t="s">
        <v>19</v>
      </c>
      <c r="N217" s="222" t="s">
        <v>45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190</v>
      </c>
      <c r="AT217" s="225" t="s">
        <v>135</v>
      </c>
      <c r="AU217" s="225" t="s">
        <v>83</v>
      </c>
      <c r="AY217" s="19" t="s">
        <v>132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81</v>
      </c>
      <c r="BK217" s="226">
        <f>ROUND(I217*H217,2)</f>
        <v>0</v>
      </c>
      <c r="BL217" s="19" t="s">
        <v>190</v>
      </c>
      <c r="BM217" s="225" t="s">
        <v>502</v>
      </c>
    </row>
    <row r="218" s="2" customFormat="1">
      <c r="A218" s="40"/>
      <c r="B218" s="41"/>
      <c r="C218" s="42"/>
      <c r="D218" s="227" t="s">
        <v>142</v>
      </c>
      <c r="E218" s="42"/>
      <c r="F218" s="228" t="s">
        <v>503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142</v>
      </c>
      <c r="AU218" s="19" t="s">
        <v>83</v>
      </c>
    </row>
    <row r="219" s="15" customFormat="1">
      <c r="A219" s="15"/>
      <c r="B219" s="268"/>
      <c r="C219" s="269"/>
      <c r="D219" s="234" t="s">
        <v>144</v>
      </c>
      <c r="E219" s="270" t="s">
        <v>19</v>
      </c>
      <c r="F219" s="271" t="s">
        <v>504</v>
      </c>
      <c r="G219" s="269"/>
      <c r="H219" s="270" t="s">
        <v>19</v>
      </c>
      <c r="I219" s="272"/>
      <c r="J219" s="269"/>
      <c r="K219" s="269"/>
      <c r="L219" s="273"/>
      <c r="M219" s="274"/>
      <c r="N219" s="275"/>
      <c r="O219" s="275"/>
      <c r="P219" s="275"/>
      <c r="Q219" s="275"/>
      <c r="R219" s="275"/>
      <c r="S219" s="275"/>
      <c r="T219" s="27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7" t="s">
        <v>144</v>
      </c>
      <c r="AU219" s="277" t="s">
        <v>83</v>
      </c>
      <c r="AV219" s="15" t="s">
        <v>81</v>
      </c>
      <c r="AW219" s="15" t="s">
        <v>35</v>
      </c>
      <c r="AX219" s="15" t="s">
        <v>74</v>
      </c>
      <c r="AY219" s="277" t="s">
        <v>132</v>
      </c>
    </row>
    <row r="220" s="13" customFormat="1">
      <c r="A220" s="13"/>
      <c r="B220" s="232"/>
      <c r="C220" s="233"/>
      <c r="D220" s="234" t="s">
        <v>144</v>
      </c>
      <c r="E220" s="235" t="s">
        <v>19</v>
      </c>
      <c r="F220" s="236" t="s">
        <v>505</v>
      </c>
      <c r="G220" s="233"/>
      <c r="H220" s="237">
        <v>2.52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144</v>
      </c>
      <c r="AU220" s="243" t="s">
        <v>83</v>
      </c>
      <c r="AV220" s="13" t="s">
        <v>83</v>
      </c>
      <c r="AW220" s="13" t="s">
        <v>35</v>
      </c>
      <c r="AX220" s="13" t="s">
        <v>81</v>
      </c>
      <c r="AY220" s="243" t="s">
        <v>132</v>
      </c>
    </row>
    <row r="221" s="2" customFormat="1" ht="37.8" customHeight="1">
      <c r="A221" s="40"/>
      <c r="B221" s="41"/>
      <c r="C221" s="214" t="s">
        <v>506</v>
      </c>
      <c r="D221" s="214" t="s">
        <v>135</v>
      </c>
      <c r="E221" s="215" t="s">
        <v>507</v>
      </c>
      <c r="F221" s="216" t="s">
        <v>508</v>
      </c>
      <c r="G221" s="217" t="s">
        <v>138</v>
      </c>
      <c r="H221" s="218">
        <v>2.52</v>
      </c>
      <c r="I221" s="219"/>
      <c r="J221" s="220">
        <f>ROUND(I221*H221,2)</f>
        <v>0</v>
      </c>
      <c r="K221" s="216" t="s">
        <v>139</v>
      </c>
      <c r="L221" s="46"/>
      <c r="M221" s="221" t="s">
        <v>19</v>
      </c>
      <c r="N221" s="222" t="s">
        <v>45</v>
      </c>
      <c r="O221" s="86"/>
      <c r="P221" s="223">
        <f>O221*H221</f>
        <v>0</v>
      </c>
      <c r="Q221" s="223">
        <v>0.0090880000000000006</v>
      </c>
      <c r="R221" s="223">
        <f>Q221*H221</f>
        <v>0.02290176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190</v>
      </c>
      <c r="AT221" s="225" t="s">
        <v>135</v>
      </c>
      <c r="AU221" s="225" t="s">
        <v>83</v>
      </c>
      <c r="AY221" s="19" t="s">
        <v>132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81</v>
      </c>
      <c r="BK221" s="226">
        <f>ROUND(I221*H221,2)</f>
        <v>0</v>
      </c>
      <c r="BL221" s="19" t="s">
        <v>190</v>
      </c>
      <c r="BM221" s="225" t="s">
        <v>509</v>
      </c>
    </row>
    <row r="222" s="2" customFormat="1">
      <c r="A222" s="40"/>
      <c r="B222" s="41"/>
      <c r="C222" s="42"/>
      <c r="D222" s="227" t="s">
        <v>142</v>
      </c>
      <c r="E222" s="42"/>
      <c r="F222" s="228" t="s">
        <v>510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142</v>
      </c>
      <c r="AU222" s="19" t="s">
        <v>83</v>
      </c>
    </row>
    <row r="223" s="15" customFormat="1">
      <c r="A223" s="15"/>
      <c r="B223" s="268"/>
      <c r="C223" s="269"/>
      <c r="D223" s="234" t="s">
        <v>144</v>
      </c>
      <c r="E223" s="270" t="s">
        <v>19</v>
      </c>
      <c r="F223" s="271" t="s">
        <v>504</v>
      </c>
      <c r="G223" s="269"/>
      <c r="H223" s="270" t="s">
        <v>19</v>
      </c>
      <c r="I223" s="272"/>
      <c r="J223" s="269"/>
      <c r="K223" s="269"/>
      <c r="L223" s="273"/>
      <c r="M223" s="274"/>
      <c r="N223" s="275"/>
      <c r="O223" s="275"/>
      <c r="P223" s="275"/>
      <c r="Q223" s="275"/>
      <c r="R223" s="275"/>
      <c r="S223" s="275"/>
      <c r="T223" s="27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7" t="s">
        <v>144</v>
      </c>
      <c r="AU223" s="277" t="s">
        <v>83</v>
      </c>
      <c r="AV223" s="15" t="s">
        <v>81</v>
      </c>
      <c r="AW223" s="15" t="s">
        <v>35</v>
      </c>
      <c r="AX223" s="15" t="s">
        <v>74</v>
      </c>
      <c r="AY223" s="277" t="s">
        <v>132</v>
      </c>
    </row>
    <row r="224" s="13" customFormat="1">
      <c r="A224" s="13"/>
      <c r="B224" s="232"/>
      <c r="C224" s="233"/>
      <c r="D224" s="234" t="s">
        <v>144</v>
      </c>
      <c r="E224" s="235" t="s">
        <v>19</v>
      </c>
      <c r="F224" s="236" t="s">
        <v>505</v>
      </c>
      <c r="G224" s="233"/>
      <c r="H224" s="237">
        <v>2.52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144</v>
      </c>
      <c r="AU224" s="243" t="s">
        <v>83</v>
      </c>
      <c r="AV224" s="13" t="s">
        <v>83</v>
      </c>
      <c r="AW224" s="13" t="s">
        <v>35</v>
      </c>
      <c r="AX224" s="13" t="s">
        <v>81</v>
      </c>
      <c r="AY224" s="243" t="s">
        <v>132</v>
      </c>
    </row>
    <row r="225" s="2" customFormat="1" ht="24.15" customHeight="1">
      <c r="A225" s="40"/>
      <c r="B225" s="41"/>
      <c r="C225" s="258" t="s">
        <v>511</v>
      </c>
      <c r="D225" s="258" t="s">
        <v>326</v>
      </c>
      <c r="E225" s="259" t="s">
        <v>512</v>
      </c>
      <c r="F225" s="260" t="s">
        <v>513</v>
      </c>
      <c r="G225" s="261" t="s">
        <v>138</v>
      </c>
      <c r="H225" s="262">
        <v>2.8980000000000001</v>
      </c>
      <c r="I225" s="263"/>
      <c r="J225" s="264">
        <f>ROUND(I225*H225,2)</f>
        <v>0</v>
      </c>
      <c r="K225" s="260" t="s">
        <v>139</v>
      </c>
      <c r="L225" s="265"/>
      <c r="M225" s="266" t="s">
        <v>19</v>
      </c>
      <c r="N225" s="267" t="s">
        <v>45</v>
      </c>
      <c r="O225" s="86"/>
      <c r="P225" s="223">
        <f>O225*H225</f>
        <v>0</v>
      </c>
      <c r="Q225" s="223">
        <v>0.019</v>
      </c>
      <c r="R225" s="223">
        <f>Q225*H225</f>
        <v>0.055062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329</v>
      </c>
      <c r="AT225" s="225" t="s">
        <v>326</v>
      </c>
      <c r="AU225" s="225" t="s">
        <v>83</v>
      </c>
      <c r="AY225" s="19" t="s">
        <v>132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81</v>
      </c>
      <c r="BK225" s="226">
        <f>ROUND(I225*H225,2)</f>
        <v>0</v>
      </c>
      <c r="BL225" s="19" t="s">
        <v>190</v>
      </c>
      <c r="BM225" s="225" t="s">
        <v>514</v>
      </c>
    </row>
    <row r="226" s="15" customFormat="1">
      <c r="A226" s="15"/>
      <c r="B226" s="268"/>
      <c r="C226" s="269"/>
      <c r="D226" s="234" t="s">
        <v>144</v>
      </c>
      <c r="E226" s="270" t="s">
        <v>19</v>
      </c>
      <c r="F226" s="271" t="s">
        <v>504</v>
      </c>
      <c r="G226" s="269"/>
      <c r="H226" s="270" t="s">
        <v>19</v>
      </c>
      <c r="I226" s="272"/>
      <c r="J226" s="269"/>
      <c r="K226" s="269"/>
      <c r="L226" s="273"/>
      <c r="M226" s="274"/>
      <c r="N226" s="275"/>
      <c r="O226" s="275"/>
      <c r="P226" s="275"/>
      <c r="Q226" s="275"/>
      <c r="R226" s="275"/>
      <c r="S226" s="275"/>
      <c r="T226" s="27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7" t="s">
        <v>144</v>
      </c>
      <c r="AU226" s="277" t="s">
        <v>83</v>
      </c>
      <c r="AV226" s="15" t="s">
        <v>81</v>
      </c>
      <c r="AW226" s="15" t="s">
        <v>35</v>
      </c>
      <c r="AX226" s="15" t="s">
        <v>74</v>
      </c>
      <c r="AY226" s="277" t="s">
        <v>132</v>
      </c>
    </row>
    <row r="227" s="13" customFormat="1">
      <c r="A227" s="13"/>
      <c r="B227" s="232"/>
      <c r="C227" s="233"/>
      <c r="D227" s="234" t="s">
        <v>144</v>
      </c>
      <c r="E227" s="235" t="s">
        <v>19</v>
      </c>
      <c r="F227" s="236" t="s">
        <v>505</v>
      </c>
      <c r="G227" s="233"/>
      <c r="H227" s="237">
        <v>2.52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144</v>
      </c>
      <c r="AU227" s="243" t="s">
        <v>83</v>
      </c>
      <c r="AV227" s="13" t="s">
        <v>83</v>
      </c>
      <c r="AW227" s="13" t="s">
        <v>35</v>
      </c>
      <c r="AX227" s="13" t="s">
        <v>81</v>
      </c>
      <c r="AY227" s="243" t="s">
        <v>132</v>
      </c>
    </row>
    <row r="228" s="13" customFormat="1">
      <c r="A228" s="13"/>
      <c r="B228" s="232"/>
      <c r="C228" s="233"/>
      <c r="D228" s="234" t="s">
        <v>144</v>
      </c>
      <c r="E228" s="233"/>
      <c r="F228" s="236" t="s">
        <v>515</v>
      </c>
      <c r="G228" s="233"/>
      <c r="H228" s="237">
        <v>2.8980000000000001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144</v>
      </c>
      <c r="AU228" s="243" t="s">
        <v>83</v>
      </c>
      <c r="AV228" s="13" t="s">
        <v>83</v>
      </c>
      <c r="AW228" s="13" t="s">
        <v>4</v>
      </c>
      <c r="AX228" s="13" t="s">
        <v>81</v>
      </c>
      <c r="AY228" s="243" t="s">
        <v>132</v>
      </c>
    </row>
    <row r="229" s="2" customFormat="1" ht="24.15" customHeight="1">
      <c r="A229" s="40"/>
      <c r="B229" s="41"/>
      <c r="C229" s="214" t="s">
        <v>516</v>
      </c>
      <c r="D229" s="214" t="s">
        <v>135</v>
      </c>
      <c r="E229" s="215" t="s">
        <v>517</v>
      </c>
      <c r="F229" s="216" t="s">
        <v>518</v>
      </c>
      <c r="G229" s="217" t="s">
        <v>238</v>
      </c>
      <c r="H229" s="218">
        <v>0.69999999999999996</v>
      </c>
      <c r="I229" s="219"/>
      <c r="J229" s="220">
        <f>ROUND(I229*H229,2)</f>
        <v>0</v>
      </c>
      <c r="K229" s="216" t="s">
        <v>139</v>
      </c>
      <c r="L229" s="46"/>
      <c r="M229" s="221" t="s">
        <v>19</v>
      </c>
      <c r="N229" s="222" t="s">
        <v>45</v>
      </c>
      <c r="O229" s="86"/>
      <c r="P229" s="223">
        <f>O229*H229</f>
        <v>0</v>
      </c>
      <c r="Q229" s="223">
        <v>9.0000000000000006E-05</v>
      </c>
      <c r="R229" s="223">
        <f>Q229*H229</f>
        <v>6.3E-05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190</v>
      </c>
      <c r="AT229" s="225" t="s">
        <v>135</v>
      </c>
      <c r="AU229" s="225" t="s">
        <v>83</v>
      </c>
      <c r="AY229" s="19" t="s">
        <v>132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81</v>
      </c>
      <c r="BK229" s="226">
        <f>ROUND(I229*H229,2)</f>
        <v>0</v>
      </c>
      <c r="BL229" s="19" t="s">
        <v>190</v>
      </c>
      <c r="BM229" s="225" t="s">
        <v>519</v>
      </c>
    </row>
    <row r="230" s="2" customFormat="1">
      <c r="A230" s="40"/>
      <c r="B230" s="41"/>
      <c r="C230" s="42"/>
      <c r="D230" s="227" t="s">
        <v>142</v>
      </c>
      <c r="E230" s="42"/>
      <c r="F230" s="228" t="s">
        <v>520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142</v>
      </c>
      <c r="AU230" s="19" t="s">
        <v>83</v>
      </c>
    </row>
    <row r="231" s="13" customFormat="1">
      <c r="A231" s="13"/>
      <c r="B231" s="232"/>
      <c r="C231" s="233"/>
      <c r="D231" s="234" t="s">
        <v>144</v>
      </c>
      <c r="E231" s="235" t="s">
        <v>19</v>
      </c>
      <c r="F231" s="236" t="s">
        <v>521</v>
      </c>
      <c r="G231" s="233"/>
      <c r="H231" s="237">
        <v>0.69999999999999996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144</v>
      </c>
      <c r="AU231" s="243" t="s">
        <v>83</v>
      </c>
      <c r="AV231" s="13" t="s">
        <v>83</v>
      </c>
      <c r="AW231" s="13" t="s">
        <v>35</v>
      </c>
      <c r="AX231" s="13" t="s">
        <v>81</v>
      </c>
      <c r="AY231" s="243" t="s">
        <v>132</v>
      </c>
    </row>
    <row r="232" s="2" customFormat="1" ht="24.15" customHeight="1">
      <c r="A232" s="40"/>
      <c r="B232" s="41"/>
      <c r="C232" s="214" t="s">
        <v>522</v>
      </c>
      <c r="D232" s="214" t="s">
        <v>135</v>
      </c>
      <c r="E232" s="215" t="s">
        <v>523</v>
      </c>
      <c r="F232" s="216" t="s">
        <v>524</v>
      </c>
      <c r="G232" s="217" t="s">
        <v>138</v>
      </c>
      <c r="H232" s="218">
        <v>2.52</v>
      </c>
      <c r="I232" s="219"/>
      <c r="J232" s="220">
        <f>ROUND(I232*H232,2)</f>
        <v>0</v>
      </c>
      <c r="K232" s="216" t="s">
        <v>139</v>
      </c>
      <c r="L232" s="46"/>
      <c r="M232" s="221" t="s">
        <v>19</v>
      </c>
      <c r="N232" s="222" t="s">
        <v>45</v>
      </c>
      <c r="O232" s="86"/>
      <c r="P232" s="223">
        <f>O232*H232</f>
        <v>0</v>
      </c>
      <c r="Q232" s="223">
        <v>4.5000000000000003E-05</v>
      </c>
      <c r="R232" s="223">
        <f>Q232*H232</f>
        <v>0.00011340000000000001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190</v>
      </c>
      <c r="AT232" s="225" t="s">
        <v>135</v>
      </c>
      <c r="AU232" s="225" t="s">
        <v>83</v>
      </c>
      <c r="AY232" s="19" t="s">
        <v>132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81</v>
      </c>
      <c r="BK232" s="226">
        <f>ROUND(I232*H232,2)</f>
        <v>0</v>
      </c>
      <c r="BL232" s="19" t="s">
        <v>190</v>
      </c>
      <c r="BM232" s="225" t="s">
        <v>525</v>
      </c>
    </row>
    <row r="233" s="2" customFormat="1">
      <c r="A233" s="40"/>
      <c r="B233" s="41"/>
      <c r="C233" s="42"/>
      <c r="D233" s="227" t="s">
        <v>142</v>
      </c>
      <c r="E233" s="42"/>
      <c r="F233" s="228" t="s">
        <v>526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142</v>
      </c>
      <c r="AU233" s="19" t="s">
        <v>83</v>
      </c>
    </row>
    <row r="234" s="15" customFormat="1">
      <c r="A234" s="15"/>
      <c r="B234" s="268"/>
      <c r="C234" s="269"/>
      <c r="D234" s="234" t="s">
        <v>144</v>
      </c>
      <c r="E234" s="270" t="s">
        <v>19</v>
      </c>
      <c r="F234" s="271" t="s">
        <v>504</v>
      </c>
      <c r="G234" s="269"/>
      <c r="H234" s="270" t="s">
        <v>19</v>
      </c>
      <c r="I234" s="272"/>
      <c r="J234" s="269"/>
      <c r="K234" s="269"/>
      <c r="L234" s="273"/>
      <c r="M234" s="274"/>
      <c r="N234" s="275"/>
      <c r="O234" s="275"/>
      <c r="P234" s="275"/>
      <c r="Q234" s="275"/>
      <c r="R234" s="275"/>
      <c r="S234" s="275"/>
      <c r="T234" s="27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7" t="s">
        <v>144</v>
      </c>
      <c r="AU234" s="277" t="s">
        <v>83</v>
      </c>
      <c r="AV234" s="15" t="s">
        <v>81</v>
      </c>
      <c r="AW234" s="15" t="s">
        <v>35</v>
      </c>
      <c r="AX234" s="15" t="s">
        <v>74</v>
      </c>
      <c r="AY234" s="277" t="s">
        <v>132</v>
      </c>
    </row>
    <row r="235" s="13" customFormat="1">
      <c r="A235" s="13"/>
      <c r="B235" s="232"/>
      <c r="C235" s="233"/>
      <c r="D235" s="234" t="s">
        <v>144</v>
      </c>
      <c r="E235" s="235" t="s">
        <v>19</v>
      </c>
      <c r="F235" s="236" t="s">
        <v>505</v>
      </c>
      <c r="G235" s="233"/>
      <c r="H235" s="237">
        <v>2.52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144</v>
      </c>
      <c r="AU235" s="243" t="s">
        <v>83</v>
      </c>
      <c r="AV235" s="13" t="s">
        <v>83</v>
      </c>
      <c r="AW235" s="13" t="s">
        <v>35</v>
      </c>
      <c r="AX235" s="13" t="s">
        <v>81</v>
      </c>
      <c r="AY235" s="243" t="s">
        <v>132</v>
      </c>
    </row>
    <row r="236" s="2" customFormat="1" ht="49.05" customHeight="1">
      <c r="A236" s="40"/>
      <c r="B236" s="41"/>
      <c r="C236" s="214" t="s">
        <v>527</v>
      </c>
      <c r="D236" s="214" t="s">
        <v>135</v>
      </c>
      <c r="E236" s="215" t="s">
        <v>528</v>
      </c>
      <c r="F236" s="216" t="s">
        <v>529</v>
      </c>
      <c r="G236" s="217" t="s">
        <v>163</v>
      </c>
      <c r="H236" s="218">
        <v>0.078</v>
      </c>
      <c r="I236" s="219"/>
      <c r="J236" s="220">
        <f>ROUND(I236*H236,2)</f>
        <v>0</v>
      </c>
      <c r="K236" s="216" t="s">
        <v>139</v>
      </c>
      <c r="L236" s="46"/>
      <c r="M236" s="221" t="s">
        <v>19</v>
      </c>
      <c r="N236" s="222" t="s">
        <v>45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190</v>
      </c>
      <c r="AT236" s="225" t="s">
        <v>135</v>
      </c>
      <c r="AU236" s="225" t="s">
        <v>83</v>
      </c>
      <c r="AY236" s="19" t="s">
        <v>132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81</v>
      </c>
      <c r="BK236" s="226">
        <f>ROUND(I236*H236,2)</f>
        <v>0</v>
      </c>
      <c r="BL236" s="19" t="s">
        <v>190</v>
      </c>
      <c r="BM236" s="225" t="s">
        <v>530</v>
      </c>
    </row>
    <row r="237" s="2" customFormat="1">
      <c r="A237" s="40"/>
      <c r="B237" s="41"/>
      <c r="C237" s="42"/>
      <c r="D237" s="227" t="s">
        <v>142</v>
      </c>
      <c r="E237" s="42"/>
      <c r="F237" s="228" t="s">
        <v>531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142</v>
      </c>
      <c r="AU237" s="19" t="s">
        <v>83</v>
      </c>
    </row>
    <row r="238" s="12" customFormat="1" ht="22.8" customHeight="1">
      <c r="A238" s="12"/>
      <c r="B238" s="198"/>
      <c r="C238" s="199"/>
      <c r="D238" s="200" t="s">
        <v>73</v>
      </c>
      <c r="E238" s="212" t="s">
        <v>532</v>
      </c>
      <c r="F238" s="212" t="s">
        <v>533</v>
      </c>
      <c r="G238" s="199"/>
      <c r="H238" s="199"/>
      <c r="I238" s="202"/>
      <c r="J238" s="213">
        <f>BK238</f>
        <v>0</v>
      </c>
      <c r="K238" s="199"/>
      <c r="L238" s="204"/>
      <c r="M238" s="205"/>
      <c r="N238" s="206"/>
      <c r="O238" s="206"/>
      <c r="P238" s="207">
        <f>SUM(P239:P259)</f>
        <v>0</v>
      </c>
      <c r="Q238" s="206"/>
      <c r="R238" s="207">
        <f>SUM(R239:R259)</f>
        <v>0.1171455</v>
      </c>
      <c r="S238" s="206"/>
      <c r="T238" s="208">
        <f>SUM(T239:T259)</f>
        <v>0.0282162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9" t="s">
        <v>83</v>
      </c>
      <c r="AT238" s="210" t="s">
        <v>73</v>
      </c>
      <c r="AU238" s="210" t="s">
        <v>81</v>
      </c>
      <c r="AY238" s="209" t="s">
        <v>132</v>
      </c>
      <c r="BK238" s="211">
        <f>SUM(BK239:BK259)</f>
        <v>0</v>
      </c>
    </row>
    <row r="239" s="2" customFormat="1" ht="24.15" customHeight="1">
      <c r="A239" s="40"/>
      <c r="B239" s="41"/>
      <c r="C239" s="214" t="s">
        <v>534</v>
      </c>
      <c r="D239" s="214" t="s">
        <v>135</v>
      </c>
      <c r="E239" s="215" t="s">
        <v>535</v>
      </c>
      <c r="F239" s="216" t="s">
        <v>536</v>
      </c>
      <c r="G239" s="217" t="s">
        <v>138</v>
      </c>
      <c r="H239" s="218">
        <v>91.019999999999996</v>
      </c>
      <c r="I239" s="219"/>
      <c r="J239" s="220">
        <f>ROUND(I239*H239,2)</f>
        <v>0</v>
      </c>
      <c r="K239" s="216" t="s">
        <v>139</v>
      </c>
      <c r="L239" s="46"/>
      <c r="M239" s="221" t="s">
        <v>19</v>
      </c>
      <c r="N239" s="222" t="s">
        <v>45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190</v>
      </c>
      <c r="AT239" s="225" t="s">
        <v>135</v>
      </c>
      <c r="AU239" s="225" t="s">
        <v>83</v>
      </c>
      <c r="AY239" s="19" t="s">
        <v>132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81</v>
      </c>
      <c r="BK239" s="226">
        <f>ROUND(I239*H239,2)</f>
        <v>0</v>
      </c>
      <c r="BL239" s="19" t="s">
        <v>190</v>
      </c>
      <c r="BM239" s="225" t="s">
        <v>537</v>
      </c>
    </row>
    <row r="240" s="2" customFormat="1">
      <c r="A240" s="40"/>
      <c r="B240" s="41"/>
      <c r="C240" s="42"/>
      <c r="D240" s="227" t="s">
        <v>142</v>
      </c>
      <c r="E240" s="42"/>
      <c r="F240" s="228" t="s">
        <v>538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142</v>
      </c>
      <c r="AU240" s="19" t="s">
        <v>83</v>
      </c>
    </row>
    <row r="241" s="13" customFormat="1">
      <c r="A241" s="13"/>
      <c r="B241" s="232"/>
      <c r="C241" s="233"/>
      <c r="D241" s="234" t="s">
        <v>144</v>
      </c>
      <c r="E241" s="235" t="s">
        <v>19</v>
      </c>
      <c r="F241" s="236" t="s">
        <v>539</v>
      </c>
      <c r="G241" s="233"/>
      <c r="H241" s="237">
        <v>54.060000000000002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144</v>
      </c>
      <c r="AU241" s="243" t="s">
        <v>83</v>
      </c>
      <c r="AV241" s="13" t="s">
        <v>83</v>
      </c>
      <c r="AW241" s="13" t="s">
        <v>35</v>
      </c>
      <c r="AX241" s="13" t="s">
        <v>74</v>
      </c>
      <c r="AY241" s="243" t="s">
        <v>132</v>
      </c>
    </row>
    <row r="242" s="13" customFormat="1">
      <c r="A242" s="13"/>
      <c r="B242" s="232"/>
      <c r="C242" s="233"/>
      <c r="D242" s="234" t="s">
        <v>144</v>
      </c>
      <c r="E242" s="235" t="s">
        <v>19</v>
      </c>
      <c r="F242" s="236" t="s">
        <v>540</v>
      </c>
      <c r="G242" s="233"/>
      <c r="H242" s="237">
        <v>36.960000000000001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144</v>
      </c>
      <c r="AU242" s="243" t="s">
        <v>83</v>
      </c>
      <c r="AV242" s="13" t="s">
        <v>83</v>
      </c>
      <c r="AW242" s="13" t="s">
        <v>35</v>
      </c>
      <c r="AX242" s="13" t="s">
        <v>74</v>
      </c>
      <c r="AY242" s="243" t="s">
        <v>132</v>
      </c>
    </row>
    <row r="243" s="14" customFormat="1">
      <c r="A243" s="14"/>
      <c r="B243" s="244"/>
      <c r="C243" s="245"/>
      <c r="D243" s="234" t="s">
        <v>144</v>
      </c>
      <c r="E243" s="246" t="s">
        <v>19</v>
      </c>
      <c r="F243" s="247" t="s">
        <v>158</v>
      </c>
      <c r="G243" s="245"/>
      <c r="H243" s="248">
        <v>91.019999999999996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144</v>
      </c>
      <c r="AU243" s="254" t="s">
        <v>83</v>
      </c>
      <c r="AV243" s="14" t="s">
        <v>140</v>
      </c>
      <c r="AW243" s="14" t="s">
        <v>35</v>
      </c>
      <c r="AX243" s="14" t="s">
        <v>81</v>
      </c>
      <c r="AY243" s="254" t="s">
        <v>132</v>
      </c>
    </row>
    <row r="244" s="2" customFormat="1" ht="16.5" customHeight="1">
      <c r="A244" s="40"/>
      <c r="B244" s="41"/>
      <c r="C244" s="214" t="s">
        <v>541</v>
      </c>
      <c r="D244" s="214" t="s">
        <v>135</v>
      </c>
      <c r="E244" s="215" t="s">
        <v>542</v>
      </c>
      <c r="F244" s="216" t="s">
        <v>543</v>
      </c>
      <c r="G244" s="217" t="s">
        <v>138</v>
      </c>
      <c r="H244" s="218">
        <v>91.019999999999996</v>
      </c>
      <c r="I244" s="219"/>
      <c r="J244" s="220">
        <f>ROUND(I244*H244,2)</f>
        <v>0</v>
      </c>
      <c r="K244" s="216" t="s">
        <v>139</v>
      </c>
      <c r="L244" s="46"/>
      <c r="M244" s="221" t="s">
        <v>19</v>
      </c>
      <c r="N244" s="222" t="s">
        <v>45</v>
      </c>
      <c r="O244" s="86"/>
      <c r="P244" s="223">
        <f>O244*H244</f>
        <v>0</v>
      </c>
      <c r="Q244" s="223">
        <v>0.001</v>
      </c>
      <c r="R244" s="223">
        <f>Q244*H244</f>
        <v>0.091020000000000004</v>
      </c>
      <c r="S244" s="223">
        <v>0.00031</v>
      </c>
      <c r="T244" s="224">
        <f>S244*H244</f>
        <v>0.0282162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190</v>
      </c>
      <c r="AT244" s="225" t="s">
        <v>135</v>
      </c>
      <c r="AU244" s="225" t="s">
        <v>83</v>
      </c>
      <c r="AY244" s="19" t="s">
        <v>132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81</v>
      </c>
      <c r="BK244" s="226">
        <f>ROUND(I244*H244,2)</f>
        <v>0</v>
      </c>
      <c r="BL244" s="19" t="s">
        <v>190</v>
      </c>
      <c r="BM244" s="225" t="s">
        <v>544</v>
      </c>
    </row>
    <row r="245" s="2" customFormat="1">
      <c r="A245" s="40"/>
      <c r="B245" s="41"/>
      <c r="C245" s="42"/>
      <c r="D245" s="227" t="s">
        <v>142</v>
      </c>
      <c r="E245" s="42"/>
      <c r="F245" s="228" t="s">
        <v>545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142</v>
      </c>
      <c r="AU245" s="19" t="s">
        <v>83</v>
      </c>
    </row>
    <row r="246" s="13" customFormat="1">
      <c r="A246" s="13"/>
      <c r="B246" s="232"/>
      <c r="C246" s="233"/>
      <c r="D246" s="234" t="s">
        <v>144</v>
      </c>
      <c r="E246" s="235" t="s">
        <v>19</v>
      </c>
      <c r="F246" s="236" t="s">
        <v>539</v>
      </c>
      <c r="G246" s="233"/>
      <c r="H246" s="237">
        <v>54.060000000000002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144</v>
      </c>
      <c r="AU246" s="243" t="s">
        <v>83</v>
      </c>
      <c r="AV246" s="13" t="s">
        <v>83</v>
      </c>
      <c r="AW246" s="13" t="s">
        <v>35</v>
      </c>
      <c r="AX246" s="13" t="s">
        <v>74</v>
      </c>
      <c r="AY246" s="243" t="s">
        <v>132</v>
      </c>
    </row>
    <row r="247" s="13" customFormat="1">
      <c r="A247" s="13"/>
      <c r="B247" s="232"/>
      <c r="C247" s="233"/>
      <c r="D247" s="234" t="s">
        <v>144</v>
      </c>
      <c r="E247" s="235" t="s">
        <v>19</v>
      </c>
      <c r="F247" s="236" t="s">
        <v>540</v>
      </c>
      <c r="G247" s="233"/>
      <c r="H247" s="237">
        <v>36.960000000000001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144</v>
      </c>
      <c r="AU247" s="243" t="s">
        <v>83</v>
      </c>
      <c r="AV247" s="13" t="s">
        <v>83</v>
      </c>
      <c r="AW247" s="13" t="s">
        <v>35</v>
      </c>
      <c r="AX247" s="13" t="s">
        <v>74</v>
      </c>
      <c r="AY247" s="243" t="s">
        <v>132</v>
      </c>
    </row>
    <row r="248" s="14" customFormat="1">
      <c r="A248" s="14"/>
      <c r="B248" s="244"/>
      <c r="C248" s="245"/>
      <c r="D248" s="234" t="s">
        <v>144</v>
      </c>
      <c r="E248" s="246" t="s">
        <v>19</v>
      </c>
      <c r="F248" s="247" t="s">
        <v>158</v>
      </c>
      <c r="G248" s="245"/>
      <c r="H248" s="248">
        <v>91.019999999999996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144</v>
      </c>
      <c r="AU248" s="254" t="s">
        <v>83</v>
      </c>
      <c r="AV248" s="14" t="s">
        <v>140</v>
      </c>
      <c r="AW248" s="14" t="s">
        <v>35</v>
      </c>
      <c r="AX248" s="14" t="s">
        <v>81</v>
      </c>
      <c r="AY248" s="254" t="s">
        <v>132</v>
      </c>
    </row>
    <row r="249" s="2" customFormat="1" ht="24.15" customHeight="1">
      <c r="A249" s="40"/>
      <c r="B249" s="41"/>
      <c r="C249" s="214" t="s">
        <v>546</v>
      </c>
      <c r="D249" s="214" t="s">
        <v>135</v>
      </c>
      <c r="E249" s="215" t="s">
        <v>547</v>
      </c>
      <c r="F249" s="216" t="s">
        <v>548</v>
      </c>
      <c r="G249" s="217" t="s">
        <v>138</v>
      </c>
      <c r="H249" s="218">
        <v>91.019999999999996</v>
      </c>
      <c r="I249" s="219"/>
      <c r="J249" s="220">
        <f>ROUND(I249*H249,2)</f>
        <v>0</v>
      </c>
      <c r="K249" s="216" t="s">
        <v>139</v>
      </c>
      <c r="L249" s="46"/>
      <c r="M249" s="221" t="s">
        <v>19</v>
      </c>
      <c r="N249" s="222" t="s">
        <v>45</v>
      </c>
      <c r="O249" s="86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190</v>
      </c>
      <c r="AT249" s="225" t="s">
        <v>135</v>
      </c>
      <c r="AU249" s="225" t="s">
        <v>83</v>
      </c>
      <c r="AY249" s="19" t="s">
        <v>132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81</v>
      </c>
      <c r="BK249" s="226">
        <f>ROUND(I249*H249,2)</f>
        <v>0</v>
      </c>
      <c r="BL249" s="19" t="s">
        <v>190</v>
      </c>
      <c r="BM249" s="225" t="s">
        <v>549</v>
      </c>
    </row>
    <row r="250" s="2" customFormat="1">
      <c r="A250" s="40"/>
      <c r="B250" s="41"/>
      <c r="C250" s="42"/>
      <c r="D250" s="227" t="s">
        <v>142</v>
      </c>
      <c r="E250" s="42"/>
      <c r="F250" s="228" t="s">
        <v>550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142</v>
      </c>
      <c r="AU250" s="19" t="s">
        <v>83</v>
      </c>
    </row>
    <row r="251" s="13" customFormat="1">
      <c r="A251" s="13"/>
      <c r="B251" s="232"/>
      <c r="C251" s="233"/>
      <c r="D251" s="234" t="s">
        <v>144</v>
      </c>
      <c r="E251" s="235" t="s">
        <v>19</v>
      </c>
      <c r="F251" s="236" t="s">
        <v>539</v>
      </c>
      <c r="G251" s="233"/>
      <c r="H251" s="237">
        <v>54.060000000000002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144</v>
      </c>
      <c r="AU251" s="243" t="s">
        <v>83</v>
      </c>
      <c r="AV251" s="13" t="s">
        <v>83</v>
      </c>
      <c r="AW251" s="13" t="s">
        <v>35</v>
      </c>
      <c r="AX251" s="13" t="s">
        <v>74</v>
      </c>
      <c r="AY251" s="243" t="s">
        <v>132</v>
      </c>
    </row>
    <row r="252" s="13" customFormat="1">
      <c r="A252" s="13"/>
      <c r="B252" s="232"/>
      <c r="C252" s="233"/>
      <c r="D252" s="234" t="s">
        <v>144</v>
      </c>
      <c r="E252" s="235" t="s">
        <v>19</v>
      </c>
      <c r="F252" s="236" t="s">
        <v>540</v>
      </c>
      <c r="G252" s="233"/>
      <c r="H252" s="237">
        <v>36.960000000000001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144</v>
      </c>
      <c r="AU252" s="243" t="s">
        <v>83</v>
      </c>
      <c r="AV252" s="13" t="s">
        <v>83</v>
      </c>
      <c r="AW252" s="13" t="s">
        <v>35</v>
      </c>
      <c r="AX252" s="13" t="s">
        <v>74</v>
      </c>
      <c r="AY252" s="243" t="s">
        <v>132</v>
      </c>
    </row>
    <row r="253" s="14" customFormat="1">
      <c r="A253" s="14"/>
      <c r="B253" s="244"/>
      <c r="C253" s="245"/>
      <c r="D253" s="234" t="s">
        <v>144</v>
      </c>
      <c r="E253" s="246" t="s">
        <v>19</v>
      </c>
      <c r="F253" s="247" t="s">
        <v>158</v>
      </c>
      <c r="G253" s="245"/>
      <c r="H253" s="248">
        <v>91.019999999999996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144</v>
      </c>
      <c r="AU253" s="254" t="s">
        <v>83</v>
      </c>
      <c r="AV253" s="14" t="s">
        <v>140</v>
      </c>
      <c r="AW253" s="14" t="s">
        <v>35</v>
      </c>
      <c r="AX253" s="14" t="s">
        <v>81</v>
      </c>
      <c r="AY253" s="254" t="s">
        <v>132</v>
      </c>
    </row>
    <row r="254" s="2" customFormat="1" ht="37.8" customHeight="1">
      <c r="A254" s="40"/>
      <c r="B254" s="41"/>
      <c r="C254" s="214" t="s">
        <v>551</v>
      </c>
      <c r="D254" s="214" t="s">
        <v>135</v>
      </c>
      <c r="E254" s="215" t="s">
        <v>552</v>
      </c>
      <c r="F254" s="216" t="s">
        <v>553</v>
      </c>
      <c r="G254" s="217" t="s">
        <v>138</v>
      </c>
      <c r="H254" s="218">
        <v>54.060000000000002</v>
      </c>
      <c r="I254" s="219"/>
      <c r="J254" s="220">
        <f>ROUND(I254*H254,2)</f>
        <v>0</v>
      </c>
      <c r="K254" s="216" t="s">
        <v>139</v>
      </c>
      <c r="L254" s="46"/>
      <c r="M254" s="221" t="s">
        <v>19</v>
      </c>
      <c r="N254" s="222" t="s">
        <v>45</v>
      </c>
      <c r="O254" s="86"/>
      <c r="P254" s="223">
        <f>O254*H254</f>
        <v>0</v>
      </c>
      <c r="Q254" s="223">
        <v>0.00028499999999999999</v>
      </c>
      <c r="R254" s="223">
        <f>Q254*H254</f>
        <v>0.0154071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190</v>
      </c>
      <c r="AT254" s="225" t="s">
        <v>135</v>
      </c>
      <c r="AU254" s="225" t="s">
        <v>83</v>
      </c>
      <c r="AY254" s="19" t="s">
        <v>132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81</v>
      </c>
      <c r="BK254" s="226">
        <f>ROUND(I254*H254,2)</f>
        <v>0</v>
      </c>
      <c r="BL254" s="19" t="s">
        <v>190</v>
      </c>
      <c r="BM254" s="225" t="s">
        <v>554</v>
      </c>
    </row>
    <row r="255" s="2" customFormat="1">
      <c r="A255" s="40"/>
      <c r="B255" s="41"/>
      <c r="C255" s="42"/>
      <c r="D255" s="227" t="s">
        <v>142</v>
      </c>
      <c r="E255" s="42"/>
      <c r="F255" s="228" t="s">
        <v>555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142</v>
      </c>
      <c r="AU255" s="19" t="s">
        <v>83</v>
      </c>
    </row>
    <row r="256" s="13" customFormat="1">
      <c r="A256" s="13"/>
      <c r="B256" s="232"/>
      <c r="C256" s="233"/>
      <c r="D256" s="234" t="s">
        <v>144</v>
      </c>
      <c r="E256" s="235" t="s">
        <v>19</v>
      </c>
      <c r="F256" s="236" t="s">
        <v>539</v>
      </c>
      <c r="G256" s="233"/>
      <c r="H256" s="237">
        <v>54.060000000000002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144</v>
      </c>
      <c r="AU256" s="243" t="s">
        <v>83</v>
      </c>
      <c r="AV256" s="13" t="s">
        <v>83</v>
      </c>
      <c r="AW256" s="13" t="s">
        <v>35</v>
      </c>
      <c r="AX256" s="13" t="s">
        <v>81</v>
      </c>
      <c r="AY256" s="243" t="s">
        <v>132</v>
      </c>
    </row>
    <row r="257" s="2" customFormat="1" ht="37.8" customHeight="1">
      <c r="A257" s="40"/>
      <c r="B257" s="41"/>
      <c r="C257" s="214" t="s">
        <v>556</v>
      </c>
      <c r="D257" s="214" t="s">
        <v>135</v>
      </c>
      <c r="E257" s="215" t="s">
        <v>557</v>
      </c>
      <c r="F257" s="216" t="s">
        <v>558</v>
      </c>
      <c r="G257" s="217" t="s">
        <v>138</v>
      </c>
      <c r="H257" s="218">
        <v>36.960000000000001</v>
      </c>
      <c r="I257" s="219"/>
      <c r="J257" s="220">
        <f>ROUND(I257*H257,2)</f>
        <v>0</v>
      </c>
      <c r="K257" s="216" t="s">
        <v>139</v>
      </c>
      <c r="L257" s="46"/>
      <c r="M257" s="221" t="s">
        <v>19</v>
      </c>
      <c r="N257" s="222" t="s">
        <v>45</v>
      </c>
      <c r="O257" s="86"/>
      <c r="P257" s="223">
        <f>O257*H257</f>
        <v>0</v>
      </c>
      <c r="Q257" s="223">
        <v>0.00029</v>
      </c>
      <c r="R257" s="223">
        <f>Q257*H257</f>
        <v>0.0107184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190</v>
      </c>
      <c r="AT257" s="225" t="s">
        <v>135</v>
      </c>
      <c r="AU257" s="225" t="s">
        <v>83</v>
      </c>
      <c r="AY257" s="19" t="s">
        <v>132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81</v>
      </c>
      <c r="BK257" s="226">
        <f>ROUND(I257*H257,2)</f>
        <v>0</v>
      </c>
      <c r="BL257" s="19" t="s">
        <v>190</v>
      </c>
      <c r="BM257" s="225" t="s">
        <v>559</v>
      </c>
    </row>
    <row r="258" s="2" customFormat="1">
      <c r="A258" s="40"/>
      <c r="B258" s="41"/>
      <c r="C258" s="42"/>
      <c r="D258" s="227" t="s">
        <v>142</v>
      </c>
      <c r="E258" s="42"/>
      <c r="F258" s="228" t="s">
        <v>560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142</v>
      </c>
      <c r="AU258" s="19" t="s">
        <v>83</v>
      </c>
    </row>
    <row r="259" s="13" customFormat="1">
      <c r="A259" s="13"/>
      <c r="B259" s="232"/>
      <c r="C259" s="233"/>
      <c r="D259" s="234" t="s">
        <v>144</v>
      </c>
      <c r="E259" s="235" t="s">
        <v>19</v>
      </c>
      <c r="F259" s="236" t="s">
        <v>540</v>
      </c>
      <c r="G259" s="233"/>
      <c r="H259" s="237">
        <v>36.960000000000001</v>
      </c>
      <c r="I259" s="238"/>
      <c r="J259" s="233"/>
      <c r="K259" s="233"/>
      <c r="L259" s="239"/>
      <c r="M259" s="278"/>
      <c r="N259" s="279"/>
      <c r="O259" s="279"/>
      <c r="P259" s="279"/>
      <c r="Q259" s="279"/>
      <c r="R259" s="279"/>
      <c r="S259" s="279"/>
      <c r="T259" s="28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144</v>
      </c>
      <c r="AU259" s="243" t="s">
        <v>83</v>
      </c>
      <c r="AV259" s="13" t="s">
        <v>83</v>
      </c>
      <c r="AW259" s="13" t="s">
        <v>35</v>
      </c>
      <c r="AX259" s="13" t="s">
        <v>81</v>
      </c>
      <c r="AY259" s="243" t="s">
        <v>132</v>
      </c>
    </row>
    <row r="260" s="2" customFormat="1" ht="6.96" customHeight="1">
      <c r="A260" s="40"/>
      <c r="B260" s="61"/>
      <c r="C260" s="62"/>
      <c r="D260" s="62"/>
      <c r="E260" s="62"/>
      <c r="F260" s="62"/>
      <c r="G260" s="62"/>
      <c r="H260" s="62"/>
      <c r="I260" s="62"/>
      <c r="J260" s="62"/>
      <c r="K260" s="62"/>
      <c r="L260" s="46"/>
      <c r="M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</row>
  </sheetData>
  <sheetProtection sheet="1" autoFilter="0" formatColumns="0" formatRows="0" objects="1" scenarios="1" spinCount="100000" saltValue="BFJAtkEghZVydw3Twih1WmcrGQcB70CMIEo+47H8ihKQ43JgWTqm6yH5pTb2F1WgFqS6Cw+i8k8reSEr0Y375A==" hashValue="zQbO8Sw/3xhbB49ilV9RmaBYz3X+G649DP0VXiKxcLGTGGzDNoh8xLb4ljTxHh+oF1hF01p21ROwSpICZ6rSLg==" algorithmName="SHA-512" password="CC35"/>
  <autoFilter ref="C97:K25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2" r:id="rId1" display="https://podminky.urs.cz/item/CS_URS_2025_01/612142001"/>
    <hyperlink ref="F105" r:id="rId2" display="https://podminky.urs.cz/item/CS_URS_2025_01/612311131"/>
    <hyperlink ref="F109" r:id="rId3" display="https://podminky.urs.cz/item/CS_URS_2025_01/952901111"/>
    <hyperlink ref="F113" r:id="rId4" display="https://podminky.urs.cz/item/CS_URS_2025_01/997013501"/>
    <hyperlink ref="F115" r:id="rId5" display="https://podminky.urs.cz/item/CS_URS_2025_01/997013509"/>
    <hyperlink ref="F119" r:id="rId6" display="https://podminky.urs.cz/item/CS_URS_2025_01/998011001"/>
    <hyperlink ref="F123" r:id="rId7" display="https://podminky.urs.cz/item/CS_URS_2025_01/721174043"/>
    <hyperlink ref="F125" r:id="rId8" display="https://podminky.urs.cz/item/CS_URS_2025_01/721194105"/>
    <hyperlink ref="F127" r:id="rId9" display="https://podminky.urs.cz/item/CS_URS_2025_01/721290111"/>
    <hyperlink ref="F129" r:id="rId10" display="https://podminky.urs.cz/item/CS_URS_2025_01/998721121"/>
    <hyperlink ref="F132" r:id="rId11" display="https://podminky.urs.cz/item/CS_URS_2025_01/722174022"/>
    <hyperlink ref="F134" r:id="rId12" display="https://podminky.urs.cz/item/CS_URS_2025_01/722179191"/>
    <hyperlink ref="F136" r:id="rId13" display="https://podminky.urs.cz/item/CS_URS_2025_01/722181221"/>
    <hyperlink ref="F138" r:id="rId14" display="https://podminky.urs.cz/item/CS_URS_2025_01/722190401"/>
    <hyperlink ref="F140" r:id="rId15" display="https://podminky.urs.cz/item/CS_URS_2025_01/722220152"/>
    <hyperlink ref="F143" r:id="rId16" display="https://podminky.urs.cz/item/CS_URS_2025_01/722290234"/>
    <hyperlink ref="F145" r:id="rId17" display="https://podminky.urs.cz/item/CS_URS_2025_01/722290246"/>
    <hyperlink ref="F147" r:id="rId18" display="https://podminky.urs.cz/item/CS_URS_2025_01/998722121"/>
    <hyperlink ref="F150" r:id="rId19" display="https://podminky.urs.cz/item/CS_URS_2025_01/763121411"/>
    <hyperlink ref="F153" r:id="rId20" display="https://podminky.urs.cz/item/CS_URS_2025_01/763121714"/>
    <hyperlink ref="F156" r:id="rId21" display="https://podminky.urs.cz/item/CS_URS_2025_01/763431001"/>
    <hyperlink ref="F160" r:id="rId22" display="https://podminky.urs.cz/item/CS_URS_2025_01/998763301"/>
    <hyperlink ref="F163" r:id="rId23" display="https://podminky.urs.cz/item/CS_URS_2024_01/766660001"/>
    <hyperlink ref="F166" r:id="rId24" display="https://podminky.urs.cz/item/CS_URS_2025_01/766660002"/>
    <hyperlink ref="F169" r:id="rId25" display="https://podminky.urs.cz/item/CS_URS_2025_01/766660728"/>
    <hyperlink ref="F173" r:id="rId26" display="https://podminky.urs.cz/item/CS_URS_2025_01/766660729"/>
    <hyperlink ref="F176" r:id="rId27" display="https://podminky.urs.cz/item/CS_URS_2025_01/998766102"/>
    <hyperlink ref="F179" r:id="rId28" display="https://podminky.urs.cz/item/CS_URS_2025_01/776111111"/>
    <hyperlink ref="F181" r:id="rId29" display="https://podminky.urs.cz/item/CS_URS_2025_01/776111311"/>
    <hyperlink ref="F183" r:id="rId30" display="https://podminky.urs.cz/item/CS_URS_2025_01/776121321"/>
    <hyperlink ref="F185" r:id="rId31" display="https://podminky.urs.cz/item/CS_URS_2025_01/776141112"/>
    <hyperlink ref="F187" r:id="rId32" display="https://podminky.urs.cz/item/CS_URS_2025_01/776221111"/>
    <hyperlink ref="F192" r:id="rId33" display="https://podminky.urs.cz/item/CS_URS_2025_01/776223111"/>
    <hyperlink ref="F195" r:id="rId34" display="https://podminky.urs.cz/item/CS_URS_2024_01/776411212"/>
    <hyperlink ref="F198" r:id="rId35" display="https://podminky.urs.cz/item/CS_URS_2024_01/776411213"/>
    <hyperlink ref="F200" r:id="rId36" display="https://podminky.urs.cz/item/CS_URS_2024_01/776411214"/>
    <hyperlink ref="F210" r:id="rId37" display="https://podminky.urs.cz/item/CS_URS_2025_01/776421312"/>
    <hyperlink ref="F215" r:id="rId38" display="https://podminky.urs.cz/item/CS_URS_2025_01/998776102"/>
    <hyperlink ref="F218" r:id="rId39" display="https://podminky.urs.cz/item/CS_URS_2025_01/781111011"/>
    <hyperlink ref="F222" r:id="rId40" display="https://podminky.urs.cz/item/CS_URS_2025_01/781472214"/>
    <hyperlink ref="F230" r:id="rId41" display="https://podminky.urs.cz/item/CS_URS_2025_01/781495115"/>
    <hyperlink ref="F233" r:id="rId42" display="https://podminky.urs.cz/item/CS_URS_2025_01/781495211"/>
    <hyperlink ref="F237" r:id="rId43" display="https://podminky.urs.cz/item/CS_URS_2025_01/998781102"/>
    <hyperlink ref="F240" r:id="rId44" display="https://podminky.urs.cz/item/CS_URS_2025_01/784111001"/>
    <hyperlink ref="F245" r:id="rId45" display="https://podminky.urs.cz/item/CS_URS_2025_01/784121001"/>
    <hyperlink ref="F250" r:id="rId46" display="https://podminky.urs.cz/item/CS_URS_2025_01/784121011"/>
    <hyperlink ref="F255" r:id="rId47" display="https://podminky.urs.cz/item/CS_URS_2025_01/784211101"/>
    <hyperlink ref="F258" r:id="rId48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D1 - úprava ambulance ORL</v>
      </c>
      <c r="F7" s="144"/>
      <c r="G7" s="144"/>
      <c r="H7" s="144"/>
      <c r="L7" s="22"/>
    </row>
    <row r="8" s="1" customFormat="1" ht="12" customHeight="1">
      <c r="B8" s="22"/>
      <c r="D8" s="144" t="s">
        <v>99</v>
      </c>
      <c r="L8" s="22"/>
    </row>
    <row r="9" s="2" customFormat="1" ht="16.5" customHeight="1">
      <c r="A9" s="40"/>
      <c r="B9" s="46"/>
      <c r="C9" s="40"/>
      <c r="D9" s="40"/>
      <c r="E9" s="145" t="s">
        <v>100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561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12. 2. 2025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ROUND((SUM(BE93:BE147)),  2)</f>
        <v>0</v>
      </c>
      <c r="G35" s="40"/>
      <c r="H35" s="40"/>
      <c r="I35" s="159">
        <v>0.20999999999999999</v>
      </c>
      <c r="J35" s="158">
        <f>ROUND(((SUM(BE93:BE147))*I35),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ROUND((SUM(BF93:BF147)),  2)</f>
        <v>0</v>
      </c>
      <c r="G36" s="40"/>
      <c r="H36" s="40"/>
      <c r="I36" s="159">
        <v>0.12</v>
      </c>
      <c r="J36" s="158">
        <f>ROUND(((SUM(BF93:BF147))*I36),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ROUND((SUM(BG93:BG147)),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ROUND((SUM(BH93:BH147)),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ROUND((SUM(BI93:BI147)),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Budova D1 - úprava ambulance ORL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D.1.1.c - Elektroinstalace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Masarykova nemocnice</v>
      </c>
      <c r="G56" s="42"/>
      <c r="H56" s="42"/>
      <c r="I56" s="34" t="s">
        <v>23</v>
      </c>
      <c r="J56" s="74" t="str">
        <f>IF(J14="","",J14)</f>
        <v>12. 2. 2025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258</v>
      </c>
      <c r="E65" s="184"/>
      <c r="F65" s="184"/>
      <c r="G65" s="184"/>
      <c r="H65" s="184"/>
      <c r="I65" s="184"/>
      <c r="J65" s="185">
        <f>J95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108</v>
      </c>
      <c r="E66" s="184"/>
      <c r="F66" s="184"/>
      <c r="G66" s="184"/>
      <c r="H66" s="184"/>
      <c r="I66" s="184"/>
      <c r="J66" s="185">
        <f>J99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109</v>
      </c>
      <c r="E67" s="184"/>
      <c r="F67" s="184"/>
      <c r="G67" s="184"/>
      <c r="H67" s="184"/>
      <c r="I67" s="184"/>
      <c r="J67" s="185">
        <f>J102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259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110</v>
      </c>
      <c r="E69" s="179"/>
      <c r="F69" s="179"/>
      <c r="G69" s="179"/>
      <c r="H69" s="179"/>
      <c r="I69" s="179"/>
      <c r="J69" s="180">
        <f>J113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562</v>
      </c>
      <c r="E70" s="184"/>
      <c r="F70" s="184"/>
      <c r="G70" s="184"/>
      <c r="H70" s="184"/>
      <c r="I70" s="184"/>
      <c r="J70" s="185">
        <f>J114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563</v>
      </c>
      <c r="E71" s="184"/>
      <c r="F71" s="184"/>
      <c r="G71" s="184"/>
      <c r="H71" s="184"/>
      <c r="I71" s="184"/>
      <c r="J71" s="185">
        <f>J143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117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Budova D1 - úprava ambulance ORL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99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1" t="s">
        <v>100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101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D.1.1.c - Elektroinstalace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>Masarykova nemocnice</v>
      </c>
      <c r="G87" s="42"/>
      <c r="H87" s="42"/>
      <c r="I87" s="34" t="s">
        <v>23</v>
      </c>
      <c r="J87" s="74" t="str">
        <f>IF(J14="","",J14)</f>
        <v>12. 2. 2025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E17</f>
        <v>Krajská zdravotní a.s.</v>
      </c>
      <c r="G89" s="42"/>
      <c r="H89" s="42"/>
      <c r="I89" s="34" t="s">
        <v>33</v>
      </c>
      <c r="J89" s="38" t="str">
        <f>E23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Milan Křehla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7"/>
      <c r="B92" s="188"/>
      <c r="C92" s="189" t="s">
        <v>118</v>
      </c>
      <c r="D92" s="190" t="s">
        <v>59</v>
      </c>
      <c r="E92" s="190" t="s">
        <v>55</v>
      </c>
      <c r="F92" s="190" t="s">
        <v>56</v>
      </c>
      <c r="G92" s="190" t="s">
        <v>119</v>
      </c>
      <c r="H92" s="190" t="s">
        <v>120</v>
      </c>
      <c r="I92" s="190" t="s">
        <v>121</v>
      </c>
      <c r="J92" s="190" t="s">
        <v>105</v>
      </c>
      <c r="K92" s="191" t="s">
        <v>122</v>
      </c>
      <c r="L92" s="192"/>
      <c r="M92" s="94" t="s">
        <v>19</v>
      </c>
      <c r="N92" s="95" t="s">
        <v>44</v>
      </c>
      <c r="O92" s="95" t="s">
        <v>123</v>
      </c>
      <c r="P92" s="95" t="s">
        <v>124</v>
      </c>
      <c r="Q92" s="95" t="s">
        <v>125</v>
      </c>
      <c r="R92" s="95" t="s">
        <v>126</v>
      </c>
      <c r="S92" s="95" t="s">
        <v>127</v>
      </c>
      <c r="T92" s="96" t="s">
        <v>128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="2" customFormat="1" ht="22.8" customHeight="1">
      <c r="A93" s="40"/>
      <c r="B93" s="41"/>
      <c r="C93" s="101" t="s">
        <v>129</v>
      </c>
      <c r="D93" s="42"/>
      <c r="E93" s="42"/>
      <c r="F93" s="42"/>
      <c r="G93" s="42"/>
      <c r="H93" s="42"/>
      <c r="I93" s="42"/>
      <c r="J93" s="193">
        <f>BK93</f>
        <v>0</v>
      </c>
      <c r="K93" s="42"/>
      <c r="L93" s="46"/>
      <c r="M93" s="97"/>
      <c r="N93" s="194"/>
      <c r="O93" s="98"/>
      <c r="P93" s="195">
        <f>P94+P113</f>
        <v>0</v>
      </c>
      <c r="Q93" s="98"/>
      <c r="R93" s="195">
        <f>R94+R113</f>
        <v>0.05552</v>
      </c>
      <c r="S93" s="98"/>
      <c r="T93" s="196">
        <f>T94+T113</f>
        <v>0.02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73</v>
      </c>
      <c r="AU93" s="19" t="s">
        <v>106</v>
      </c>
      <c r="BK93" s="197">
        <f>BK94+BK113</f>
        <v>0</v>
      </c>
    </row>
    <row r="94" s="12" customFormat="1" ht="25.92" customHeight="1">
      <c r="A94" s="12"/>
      <c r="B94" s="198"/>
      <c r="C94" s="199"/>
      <c r="D94" s="200" t="s">
        <v>73</v>
      </c>
      <c r="E94" s="201" t="s">
        <v>130</v>
      </c>
      <c r="F94" s="201" t="s">
        <v>131</v>
      </c>
      <c r="G94" s="199"/>
      <c r="H94" s="199"/>
      <c r="I94" s="202"/>
      <c r="J94" s="203">
        <f>BK94</f>
        <v>0</v>
      </c>
      <c r="K94" s="199"/>
      <c r="L94" s="204"/>
      <c r="M94" s="205"/>
      <c r="N94" s="206"/>
      <c r="O94" s="206"/>
      <c r="P94" s="207">
        <f>P95+P99+P102+P110</f>
        <v>0</v>
      </c>
      <c r="Q94" s="206"/>
      <c r="R94" s="207">
        <f>R95+R99+R102+R110</f>
        <v>0.033599999999999998</v>
      </c>
      <c r="S94" s="206"/>
      <c r="T94" s="208">
        <f>T95+T99+T102+T110</f>
        <v>0.02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81</v>
      </c>
      <c r="AT94" s="210" t="s">
        <v>73</v>
      </c>
      <c r="AU94" s="210" t="s">
        <v>74</v>
      </c>
      <c r="AY94" s="209" t="s">
        <v>132</v>
      </c>
      <c r="BK94" s="211">
        <f>BK95+BK99+BK102+BK110</f>
        <v>0</v>
      </c>
    </row>
    <row r="95" s="12" customFormat="1" ht="22.8" customHeight="1">
      <c r="A95" s="12"/>
      <c r="B95" s="198"/>
      <c r="C95" s="199"/>
      <c r="D95" s="200" t="s">
        <v>73</v>
      </c>
      <c r="E95" s="212" t="s">
        <v>171</v>
      </c>
      <c r="F95" s="212" t="s">
        <v>264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SUM(P96:P98)</f>
        <v>0</v>
      </c>
      <c r="Q95" s="206"/>
      <c r="R95" s="207">
        <f>SUM(R96:R98)</f>
        <v>0.033599999999999998</v>
      </c>
      <c r="S95" s="206"/>
      <c r="T95" s="208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81</v>
      </c>
      <c r="AT95" s="210" t="s">
        <v>73</v>
      </c>
      <c r="AU95" s="210" t="s">
        <v>81</v>
      </c>
      <c r="AY95" s="209" t="s">
        <v>132</v>
      </c>
      <c r="BK95" s="211">
        <f>SUM(BK96:BK98)</f>
        <v>0</v>
      </c>
    </row>
    <row r="96" s="2" customFormat="1" ht="21.75" customHeight="1">
      <c r="A96" s="40"/>
      <c r="B96" s="41"/>
      <c r="C96" s="214" t="s">
        <v>81</v>
      </c>
      <c r="D96" s="214" t="s">
        <v>135</v>
      </c>
      <c r="E96" s="215" t="s">
        <v>564</v>
      </c>
      <c r="F96" s="216" t="s">
        <v>565</v>
      </c>
      <c r="G96" s="217" t="s">
        <v>138</v>
      </c>
      <c r="H96" s="218">
        <v>0.59999999999999998</v>
      </c>
      <c r="I96" s="219"/>
      <c r="J96" s="220">
        <f>ROUND(I96*H96,2)</f>
        <v>0</v>
      </c>
      <c r="K96" s="216" t="s">
        <v>139</v>
      </c>
      <c r="L96" s="46"/>
      <c r="M96" s="221" t="s">
        <v>19</v>
      </c>
      <c r="N96" s="222" t="s">
        <v>45</v>
      </c>
      <c r="O96" s="86"/>
      <c r="P96" s="223">
        <f>O96*H96</f>
        <v>0</v>
      </c>
      <c r="Q96" s="223">
        <v>0.056000000000000001</v>
      </c>
      <c r="R96" s="223">
        <f>Q96*H96</f>
        <v>0.033599999999999998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140</v>
      </c>
      <c r="AT96" s="225" t="s">
        <v>135</v>
      </c>
      <c r="AU96" s="225" t="s">
        <v>83</v>
      </c>
      <c r="AY96" s="19" t="s">
        <v>132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140</v>
      </c>
      <c r="BM96" s="225" t="s">
        <v>566</v>
      </c>
    </row>
    <row r="97" s="2" customFormat="1">
      <c r="A97" s="40"/>
      <c r="B97" s="41"/>
      <c r="C97" s="42"/>
      <c r="D97" s="227" t="s">
        <v>142</v>
      </c>
      <c r="E97" s="42"/>
      <c r="F97" s="228" t="s">
        <v>567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83</v>
      </c>
    </row>
    <row r="98" s="13" customFormat="1">
      <c r="A98" s="13"/>
      <c r="B98" s="232"/>
      <c r="C98" s="233"/>
      <c r="D98" s="234" t="s">
        <v>144</v>
      </c>
      <c r="E98" s="235" t="s">
        <v>19</v>
      </c>
      <c r="F98" s="236" t="s">
        <v>568</v>
      </c>
      <c r="G98" s="233"/>
      <c r="H98" s="237">
        <v>0.59999999999999998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144</v>
      </c>
      <c r="AU98" s="243" t="s">
        <v>83</v>
      </c>
      <c r="AV98" s="13" t="s">
        <v>83</v>
      </c>
      <c r="AW98" s="13" t="s">
        <v>35</v>
      </c>
      <c r="AX98" s="13" t="s">
        <v>81</v>
      </c>
      <c r="AY98" s="243" t="s">
        <v>132</v>
      </c>
    </row>
    <row r="99" s="12" customFormat="1" ht="22.8" customHeight="1">
      <c r="A99" s="12"/>
      <c r="B99" s="198"/>
      <c r="C99" s="199"/>
      <c r="D99" s="200" t="s">
        <v>73</v>
      </c>
      <c r="E99" s="212" t="s">
        <v>133</v>
      </c>
      <c r="F99" s="212" t="s">
        <v>134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SUM(P100:P101)</f>
        <v>0</v>
      </c>
      <c r="Q99" s="206"/>
      <c r="R99" s="207">
        <f>SUM(R100:R101)</f>
        <v>0</v>
      </c>
      <c r="S99" s="206"/>
      <c r="T99" s="208">
        <f>SUM(T100:T101)</f>
        <v>0.02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81</v>
      </c>
      <c r="AT99" s="210" t="s">
        <v>73</v>
      </c>
      <c r="AU99" s="210" t="s">
        <v>81</v>
      </c>
      <c r="AY99" s="209" t="s">
        <v>132</v>
      </c>
      <c r="BK99" s="211">
        <f>SUM(BK100:BK101)</f>
        <v>0</v>
      </c>
    </row>
    <row r="100" s="2" customFormat="1" ht="37.8" customHeight="1">
      <c r="A100" s="40"/>
      <c r="B100" s="41"/>
      <c r="C100" s="214" t="s">
        <v>83</v>
      </c>
      <c r="D100" s="214" t="s">
        <v>135</v>
      </c>
      <c r="E100" s="215" t="s">
        <v>569</v>
      </c>
      <c r="F100" s="216" t="s">
        <v>570</v>
      </c>
      <c r="G100" s="217" t="s">
        <v>238</v>
      </c>
      <c r="H100" s="218">
        <v>20</v>
      </c>
      <c r="I100" s="219"/>
      <c r="J100" s="220">
        <f>ROUND(I100*H100,2)</f>
        <v>0</v>
      </c>
      <c r="K100" s="216" t="s">
        <v>139</v>
      </c>
      <c r="L100" s="46"/>
      <c r="M100" s="221" t="s">
        <v>19</v>
      </c>
      <c r="N100" s="222" t="s">
        <v>45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0.001</v>
      </c>
      <c r="T100" s="224">
        <f>S100*H100</f>
        <v>0.02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140</v>
      </c>
      <c r="AT100" s="225" t="s">
        <v>135</v>
      </c>
      <c r="AU100" s="225" t="s">
        <v>83</v>
      </c>
      <c r="AY100" s="19" t="s">
        <v>132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140</v>
      </c>
      <c r="BM100" s="225" t="s">
        <v>571</v>
      </c>
    </row>
    <row r="101" s="2" customFormat="1">
      <c r="A101" s="40"/>
      <c r="B101" s="41"/>
      <c r="C101" s="42"/>
      <c r="D101" s="227" t="s">
        <v>142</v>
      </c>
      <c r="E101" s="42"/>
      <c r="F101" s="228" t="s">
        <v>572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142</v>
      </c>
      <c r="AU101" s="19" t="s">
        <v>83</v>
      </c>
    </row>
    <row r="102" s="12" customFormat="1" ht="22.8" customHeight="1">
      <c r="A102" s="12"/>
      <c r="B102" s="198"/>
      <c r="C102" s="199"/>
      <c r="D102" s="200" t="s">
        <v>73</v>
      </c>
      <c r="E102" s="212" t="s">
        <v>159</v>
      </c>
      <c r="F102" s="212" t="s">
        <v>160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SUM(P103:P109)</f>
        <v>0</v>
      </c>
      <c r="Q102" s="206"/>
      <c r="R102" s="207">
        <f>SUM(R103:R109)</f>
        <v>0</v>
      </c>
      <c r="S102" s="206"/>
      <c r="T102" s="208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81</v>
      </c>
      <c r="AT102" s="210" t="s">
        <v>73</v>
      </c>
      <c r="AU102" s="210" t="s">
        <v>81</v>
      </c>
      <c r="AY102" s="209" t="s">
        <v>132</v>
      </c>
      <c r="BK102" s="211">
        <f>SUM(BK103:BK109)</f>
        <v>0</v>
      </c>
    </row>
    <row r="103" s="2" customFormat="1" ht="33" customHeight="1">
      <c r="A103" s="40"/>
      <c r="B103" s="41"/>
      <c r="C103" s="214" t="s">
        <v>151</v>
      </c>
      <c r="D103" s="214" t="s">
        <v>135</v>
      </c>
      <c r="E103" s="215" t="s">
        <v>167</v>
      </c>
      <c r="F103" s="216" t="s">
        <v>168</v>
      </c>
      <c r="G103" s="217" t="s">
        <v>163</v>
      </c>
      <c r="H103" s="218">
        <v>0.02</v>
      </c>
      <c r="I103" s="219"/>
      <c r="J103" s="220">
        <f>ROUND(I103*H103,2)</f>
        <v>0</v>
      </c>
      <c r="K103" s="216" t="s">
        <v>139</v>
      </c>
      <c r="L103" s="46"/>
      <c r="M103" s="221" t="s">
        <v>19</v>
      </c>
      <c r="N103" s="222" t="s">
        <v>45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140</v>
      </c>
      <c r="AT103" s="225" t="s">
        <v>135</v>
      </c>
      <c r="AU103" s="225" t="s">
        <v>83</v>
      </c>
      <c r="AY103" s="19" t="s">
        <v>132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140</v>
      </c>
      <c r="BM103" s="225" t="s">
        <v>573</v>
      </c>
    </row>
    <row r="104" s="2" customFormat="1">
      <c r="A104" s="40"/>
      <c r="B104" s="41"/>
      <c r="C104" s="42"/>
      <c r="D104" s="227" t="s">
        <v>142</v>
      </c>
      <c r="E104" s="42"/>
      <c r="F104" s="228" t="s">
        <v>170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142</v>
      </c>
      <c r="AU104" s="19" t="s">
        <v>83</v>
      </c>
    </row>
    <row r="105" s="2" customFormat="1" ht="44.25" customHeight="1">
      <c r="A105" s="40"/>
      <c r="B105" s="41"/>
      <c r="C105" s="214" t="s">
        <v>140</v>
      </c>
      <c r="D105" s="214" t="s">
        <v>135</v>
      </c>
      <c r="E105" s="215" t="s">
        <v>172</v>
      </c>
      <c r="F105" s="216" t="s">
        <v>173</v>
      </c>
      <c r="G105" s="217" t="s">
        <v>163</v>
      </c>
      <c r="H105" s="218">
        <v>0.20000000000000001</v>
      </c>
      <c r="I105" s="219"/>
      <c r="J105" s="220">
        <f>ROUND(I105*H105,2)</f>
        <v>0</v>
      </c>
      <c r="K105" s="216" t="s">
        <v>139</v>
      </c>
      <c r="L105" s="46"/>
      <c r="M105" s="221" t="s">
        <v>19</v>
      </c>
      <c r="N105" s="222" t="s">
        <v>45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140</v>
      </c>
      <c r="AT105" s="225" t="s">
        <v>135</v>
      </c>
      <c r="AU105" s="225" t="s">
        <v>83</v>
      </c>
      <c r="AY105" s="19" t="s">
        <v>132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140</v>
      </c>
      <c r="BM105" s="225" t="s">
        <v>574</v>
      </c>
    </row>
    <row r="106" s="2" customFormat="1">
      <c r="A106" s="40"/>
      <c r="B106" s="41"/>
      <c r="C106" s="42"/>
      <c r="D106" s="227" t="s">
        <v>142</v>
      </c>
      <c r="E106" s="42"/>
      <c r="F106" s="228" t="s">
        <v>175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83</v>
      </c>
    </row>
    <row r="107" s="13" customFormat="1">
      <c r="A107" s="13"/>
      <c r="B107" s="232"/>
      <c r="C107" s="233"/>
      <c r="D107" s="234" t="s">
        <v>144</v>
      </c>
      <c r="E107" s="235" t="s">
        <v>19</v>
      </c>
      <c r="F107" s="236" t="s">
        <v>575</v>
      </c>
      <c r="G107" s="233"/>
      <c r="H107" s="237">
        <v>0.20000000000000001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144</v>
      </c>
      <c r="AU107" s="243" t="s">
        <v>83</v>
      </c>
      <c r="AV107" s="13" t="s">
        <v>83</v>
      </c>
      <c r="AW107" s="13" t="s">
        <v>35</v>
      </c>
      <c r="AX107" s="13" t="s">
        <v>81</v>
      </c>
      <c r="AY107" s="243" t="s">
        <v>132</v>
      </c>
    </row>
    <row r="108" s="2" customFormat="1" ht="44.25" customHeight="1">
      <c r="A108" s="40"/>
      <c r="B108" s="41"/>
      <c r="C108" s="214" t="s">
        <v>166</v>
      </c>
      <c r="D108" s="214" t="s">
        <v>135</v>
      </c>
      <c r="E108" s="215" t="s">
        <v>178</v>
      </c>
      <c r="F108" s="216" t="s">
        <v>179</v>
      </c>
      <c r="G108" s="217" t="s">
        <v>163</v>
      </c>
      <c r="H108" s="218">
        <v>0.02</v>
      </c>
      <c r="I108" s="219"/>
      <c r="J108" s="220">
        <f>ROUND(I108*H108,2)</f>
        <v>0</v>
      </c>
      <c r="K108" s="216" t="s">
        <v>139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140</v>
      </c>
      <c r="AT108" s="225" t="s">
        <v>135</v>
      </c>
      <c r="AU108" s="225" t="s">
        <v>83</v>
      </c>
      <c r="AY108" s="19" t="s">
        <v>132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140</v>
      </c>
      <c r="BM108" s="225" t="s">
        <v>576</v>
      </c>
    </row>
    <row r="109" s="2" customFormat="1">
      <c r="A109" s="40"/>
      <c r="B109" s="41"/>
      <c r="C109" s="42"/>
      <c r="D109" s="227" t="s">
        <v>142</v>
      </c>
      <c r="E109" s="42"/>
      <c r="F109" s="228" t="s">
        <v>181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83</v>
      </c>
    </row>
    <row r="110" s="12" customFormat="1" ht="22.8" customHeight="1">
      <c r="A110" s="12"/>
      <c r="B110" s="198"/>
      <c r="C110" s="199"/>
      <c r="D110" s="200" t="s">
        <v>73</v>
      </c>
      <c r="E110" s="212" t="s">
        <v>282</v>
      </c>
      <c r="F110" s="212" t="s">
        <v>283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SUM(P111:P112)</f>
        <v>0</v>
      </c>
      <c r="Q110" s="206"/>
      <c r="R110" s="207">
        <f>SUM(R111:R112)</f>
        <v>0</v>
      </c>
      <c r="S110" s="206"/>
      <c r="T110" s="208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81</v>
      </c>
      <c r="AT110" s="210" t="s">
        <v>73</v>
      </c>
      <c r="AU110" s="210" t="s">
        <v>81</v>
      </c>
      <c r="AY110" s="209" t="s">
        <v>132</v>
      </c>
      <c r="BK110" s="211">
        <f>SUM(BK111:BK112)</f>
        <v>0</v>
      </c>
    </row>
    <row r="111" s="2" customFormat="1" ht="62.7" customHeight="1">
      <c r="A111" s="40"/>
      <c r="B111" s="41"/>
      <c r="C111" s="214" t="s">
        <v>171</v>
      </c>
      <c r="D111" s="214" t="s">
        <v>135</v>
      </c>
      <c r="E111" s="215" t="s">
        <v>577</v>
      </c>
      <c r="F111" s="216" t="s">
        <v>578</v>
      </c>
      <c r="G111" s="217" t="s">
        <v>163</v>
      </c>
      <c r="H111" s="218">
        <v>0.034000000000000002</v>
      </c>
      <c r="I111" s="219"/>
      <c r="J111" s="220">
        <f>ROUND(I111*H111,2)</f>
        <v>0</v>
      </c>
      <c r="K111" s="216" t="s">
        <v>139</v>
      </c>
      <c r="L111" s="46"/>
      <c r="M111" s="221" t="s">
        <v>19</v>
      </c>
      <c r="N111" s="222" t="s">
        <v>45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140</v>
      </c>
      <c r="AT111" s="225" t="s">
        <v>135</v>
      </c>
      <c r="AU111" s="225" t="s">
        <v>83</v>
      </c>
      <c r="AY111" s="19" t="s">
        <v>132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140</v>
      </c>
      <c r="BM111" s="225" t="s">
        <v>579</v>
      </c>
    </row>
    <row r="112" s="2" customFormat="1">
      <c r="A112" s="40"/>
      <c r="B112" s="41"/>
      <c r="C112" s="42"/>
      <c r="D112" s="227" t="s">
        <v>142</v>
      </c>
      <c r="E112" s="42"/>
      <c r="F112" s="228" t="s">
        <v>580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83</v>
      </c>
    </row>
    <row r="113" s="12" customFormat="1" ht="25.92" customHeight="1">
      <c r="A113" s="12"/>
      <c r="B113" s="198"/>
      <c r="C113" s="199"/>
      <c r="D113" s="200" t="s">
        <v>73</v>
      </c>
      <c r="E113" s="201" t="s">
        <v>182</v>
      </c>
      <c r="F113" s="201" t="s">
        <v>183</v>
      </c>
      <c r="G113" s="199"/>
      <c r="H113" s="199"/>
      <c r="I113" s="202"/>
      <c r="J113" s="203">
        <f>BK113</f>
        <v>0</v>
      </c>
      <c r="K113" s="199"/>
      <c r="L113" s="204"/>
      <c r="M113" s="205"/>
      <c r="N113" s="206"/>
      <c r="O113" s="206"/>
      <c r="P113" s="207">
        <f>P114+P143</f>
        <v>0</v>
      </c>
      <c r="Q113" s="206"/>
      <c r="R113" s="207">
        <f>R114+R143</f>
        <v>0.021920000000000002</v>
      </c>
      <c r="S113" s="206"/>
      <c r="T113" s="208">
        <f>T114+T143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83</v>
      </c>
      <c r="AT113" s="210" t="s">
        <v>73</v>
      </c>
      <c r="AU113" s="210" t="s">
        <v>74</v>
      </c>
      <c r="AY113" s="209" t="s">
        <v>132</v>
      </c>
      <c r="BK113" s="211">
        <f>BK114+BK143</f>
        <v>0</v>
      </c>
    </row>
    <row r="114" s="12" customFormat="1" ht="22.8" customHeight="1">
      <c r="A114" s="12"/>
      <c r="B114" s="198"/>
      <c r="C114" s="199"/>
      <c r="D114" s="200" t="s">
        <v>73</v>
      </c>
      <c r="E114" s="212" t="s">
        <v>581</v>
      </c>
      <c r="F114" s="212" t="s">
        <v>582</v>
      </c>
      <c r="G114" s="199"/>
      <c r="H114" s="199"/>
      <c r="I114" s="202"/>
      <c r="J114" s="213">
        <f>BK114</f>
        <v>0</v>
      </c>
      <c r="K114" s="199"/>
      <c r="L114" s="204"/>
      <c r="M114" s="205"/>
      <c r="N114" s="206"/>
      <c r="O114" s="206"/>
      <c r="P114" s="207">
        <f>SUM(P115:P142)</f>
        <v>0</v>
      </c>
      <c r="Q114" s="206"/>
      <c r="R114" s="207">
        <f>SUM(R115:R142)</f>
        <v>0.021720000000000003</v>
      </c>
      <c r="S114" s="206"/>
      <c r="T114" s="208">
        <f>SUM(T115:T142)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83</v>
      </c>
      <c r="AT114" s="210" t="s">
        <v>73</v>
      </c>
      <c r="AU114" s="210" t="s">
        <v>81</v>
      </c>
      <c r="AY114" s="209" t="s">
        <v>132</v>
      </c>
      <c r="BK114" s="211">
        <f>SUM(BK115:BK142)</f>
        <v>0</v>
      </c>
    </row>
    <row r="115" s="2" customFormat="1" ht="37.8" customHeight="1">
      <c r="A115" s="40"/>
      <c r="B115" s="41"/>
      <c r="C115" s="214" t="s">
        <v>177</v>
      </c>
      <c r="D115" s="214" t="s">
        <v>135</v>
      </c>
      <c r="E115" s="215" t="s">
        <v>583</v>
      </c>
      <c r="F115" s="216" t="s">
        <v>584</v>
      </c>
      <c r="G115" s="217" t="s">
        <v>238</v>
      </c>
      <c r="H115" s="218">
        <v>15</v>
      </c>
      <c r="I115" s="219"/>
      <c r="J115" s="220">
        <f>ROUND(I115*H115,2)</f>
        <v>0</v>
      </c>
      <c r="K115" s="216" t="s">
        <v>139</v>
      </c>
      <c r="L115" s="46"/>
      <c r="M115" s="221" t="s">
        <v>19</v>
      </c>
      <c r="N115" s="222" t="s">
        <v>45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190</v>
      </c>
      <c r="AT115" s="225" t="s">
        <v>135</v>
      </c>
      <c r="AU115" s="225" t="s">
        <v>83</v>
      </c>
      <c r="AY115" s="19" t="s">
        <v>132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190</v>
      </c>
      <c r="BM115" s="225" t="s">
        <v>585</v>
      </c>
    </row>
    <row r="116" s="2" customFormat="1">
      <c r="A116" s="40"/>
      <c r="B116" s="41"/>
      <c r="C116" s="42"/>
      <c r="D116" s="227" t="s">
        <v>142</v>
      </c>
      <c r="E116" s="42"/>
      <c r="F116" s="228" t="s">
        <v>586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142</v>
      </c>
      <c r="AU116" s="19" t="s">
        <v>83</v>
      </c>
    </row>
    <row r="117" s="2" customFormat="1" ht="24.15" customHeight="1">
      <c r="A117" s="40"/>
      <c r="B117" s="41"/>
      <c r="C117" s="258" t="s">
        <v>186</v>
      </c>
      <c r="D117" s="258" t="s">
        <v>326</v>
      </c>
      <c r="E117" s="259" t="s">
        <v>587</v>
      </c>
      <c r="F117" s="260" t="s">
        <v>588</v>
      </c>
      <c r="G117" s="261" t="s">
        <v>238</v>
      </c>
      <c r="H117" s="262">
        <v>15</v>
      </c>
      <c r="I117" s="263"/>
      <c r="J117" s="264">
        <f>ROUND(I117*H117,2)</f>
        <v>0</v>
      </c>
      <c r="K117" s="260" t="s">
        <v>139</v>
      </c>
      <c r="L117" s="265"/>
      <c r="M117" s="266" t="s">
        <v>19</v>
      </c>
      <c r="N117" s="267" t="s">
        <v>45</v>
      </c>
      <c r="O117" s="86"/>
      <c r="P117" s="223">
        <f>O117*H117</f>
        <v>0</v>
      </c>
      <c r="Q117" s="223">
        <v>0.00012</v>
      </c>
      <c r="R117" s="223">
        <f>Q117*H117</f>
        <v>0.0018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329</v>
      </c>
      <c r="AT117" s="225" t="s">
        <v>326</v>
      </c>
      <c r="AU117" s="225" t="s">
        <v>83</v>
      </c>
      <c r="AY117" s="19" t="s">
        <v>132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81</v>
      </c>
      <c r="BK117" s="226">
        <f>ROUND(I117*H117,2)</f>
        <v>0</v>
      </c>
      <c r="BL117" s="19" t="s">
        <v>190</v>
      </c>
      <c r="BM117" s="225" t="s">
        <v>589</v>
      </c>
    </row>
    <row r="118" s="13" customFormat="1">
      <c r="A118" s="13"/>
      <c r="B118" s="232"/>
      <c r="C118" s="233"/>
      <c r="D118" s="234" t="s">
        <v>144</v>
      </c>
      <c r="E118" s="233"/>
      <c r="F118" s="236" t="s">
        <v>590</v>
      </c>
      <c r="G118" s="233"/>
      <c r="H118" s="237">
        <v>15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144</v>
      </c>
      <c r="AU118" s="243" t="s">
        <v>83</v>
      </c>
      <c r="AV118" s="13" t="s">
        <v>83</v>
      </c>
      <c r="AW118" s="13" t="s">
        <v>4</v>
      </c>
      <c r="AX118" s="13" t="s">
        <v>81</v>
      </c>
      <c r="AY118" s="243" t="s">
        <v>132</v>
      </c>
    </row>
    <row r="119" s="2" customFormat="1" ht="37.8" customHeight="1">
      <c r="A119" s="40"/>
      <c r="B119" s="41"/>
      <c r="C119" s="214" t="s">
        <v>133</v>
      </c>
      <c r="D119" s="214" t="s">
        <v>135</v>
      </c>
      <c r="E119" s="215" t="s">
        <v>591</v>
      </c>
      <c r="F119" s="216" t="s">
        <v>592</v>
      </c>
      <c r="G119" s="217" t="s">
        <v>238</v>
      </c>
      <c r="H119" s="218">
        <v>20</v>
      </c>
      <c r="I119" s="219"/>
      <c r="J119" s="220">
        <f>ROUND(I119*H119,2)</f>
        <v>0</v>
      </c>
      <c r="K119" s="216" t="s">
        <v>139</v>
      </c>
      <c r="L119" s="46"/>
      <c r="M119" s="221" t="s">
        <v>19</v>
      </c>
      <c r="N119" s="222" t="s">
        <v>45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190</v>
      </c>
      <c r="AT119" s="225" t="s">
        <v>135</v>
      </c>
      <c r="AU119" s="225" t="s">
        <v>83</v>
      </c>
      <c r="AY119" s="19" t="s">
        <v>132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190</v>
      </c>
      <c r="BM119" s="225" t="s">
        <v>593</v>
      </c>
    </row>
    <row r="120" s="2" customFormat="1">
      <c r="A120" s="40"/>
      <c r="B120" s="41"/>
      <c r="C120" s="42"/>
      <c r="D120" s="227" t="s">
        <v>142</v>
      </c>
      <c r="E120" s="42"/>
      <c r="F120" s="228" t="s">
        <v>594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83</v>
      </c>
    </row>
    <row r="121" s="13" customFormat="1">
      <c r="A121" s="13"/>
      <c r="B121" s="232"/>
      <c r="C121" s="233"/>
      <c r="D121" s="234" t="s">
        <v>144</v>
      </c>
      <c r="E121" s="235" t="s">
        <v>19</v>
      </c>
      <c r="F121" s="236" t="s">
        <v>595</v>
      </c>
      <c r="G121" s="233"/>
      <c r="H121" s="237">
        <v>20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144</v>
      </c>
      <c r="AU121" s="243" t="s">
        <v>83</v>
      </c>
      <c r="AV121" s="13" t="s">
        <v>83</v>
      </c>
      <c r="AW121" s="13" t="s">
        <v>35</v>
      </c>
      <c r="AX121" s="13" t="s">
        <v>81</v>
      </c>
      <c r="AY121" s="243" t="s">
        <v>132</v>
      </c>
    </row>
    <row r="122" s="2" customFormat="1" ht="24.15" customHeight="1">
      <c r="A122" s="40"/>
      <c r="B122" s="41"/>
      <c r="C122" s="258" t="s">
        <v>200</v>
      </c>
      <c r="D122" s="258" t="s">
        <v>326</v>
      </c>
      <c r="E122" s="259" t="s">
        <v>596</v>
      </c>
      <c r="F122" s="260" t="s">
        <v>597</v>
      </c>
      <c r="G122" s="261" t="s">
        <v>238</v>
      </c>
      <c r="H122" s="262">
        <v>23</v>
      </c>
      <c r="I122" s="263"/>
      <c r="J122" s="264">
        <f>ROUND(I122*H122,2)</f>
        <v>0</v>
      </c>
      <c r="K122" s="260" t="s">
        <v>139</v>
      </c>
      <c r="L122" s="265"/>
      <c r="M122" s="266" t="s">
        <v>19</v>
      </c>
      <c r="N122" s="267" t="s">
        <v>45</v>
      </c>
      <c r="O122" s="86"/>
      <c r="P122" s="223">
        <f>O122*H122</f>
        <v>0</v>
      </c>
      <c r="Q122" s="223">
        <v>0.00017000000000000001</v>
      </c>
      <c r="R122" s="223">
        <f>Q122*H122</f>
        <v>0.0039100000000000003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329</v>
      </c>
      <c r="AT122" s="225" t="s">
        <v>326</v>
      </c>
      <c r="AU122" s="225" t="s">
        <v>83</v>
      </c>
      <c r="AY122" s="19" t="s">
        <v>132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81</v>
      </c>
      <c r="BK122" s="226">
        <f>ROUND(I122*H122,2)</f>
        <v>0</v>
      </c>
      <c r="BL122" s="19" t="s">
        <v>190</v>
      </c>
      <c r="BM122" s="225" t="s">
        <v>598</v>
      </c>
    </row>
    <row r="123" s="13" customFormat="1">
      <c r="A123" s="13"/>
      <c r="B123" s="232"/>
      <c r="C123" s="233"/>
      <c r="D123" s="234" t="s">
        <v>144</v>
      </c>
      <c r="E123" s="235" t="s">
        <v>19</v>
      </c>
      <c r="F123" s="236" t="s">
        <v>599</v>
      </c>
      <c r="G123" s="233"/>
      <c r="H123" s="237">
        <v>20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144</v>
      </c>
      <c r="AU123" s="243" t="s">
        <v>83</v>
      </c>
      <c r="AV123" s="13" t="s">
        <v>83</v>
      </c>
      <c r="AW123" s="13" t="s">
        <v>35</v>
      </c>
      <c r="AX123" s="13" t="s">
        <v>81</v>
      </c>
      <c r="AY123" s="243" t="s">
        <v>132</v>
      </c>
    </row>
    <row r="124" s="13" customFormat="1">
      <c r="A124" s="13"/>
      <c r="B124" s="232"/>
      <c r="C124" s="233"/>
      <c r="D124" s="234" t="s">
        <v>144</v>
      </c>
      <c r="E124" s="233"/>
      <c r="F124" s="236" t="s">
        <v>600</v>
      </c>
      <c r="G124" s="233"/>
      <c r="H124" s="237">
        <v>23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144</v>
      </c>
      <c r="AU124" s="243" t="s">
        <v>83</v>
      </c>
      <c r="AV124" s="13" t="s">
        <v>83</v>
      </c>
      <c r="AW124" s="13" t="s">
        <v>4</v>
      </c>
      <c r="AX124" s="13" t="s">
        <v>81</v>
      </c>
      <c r="AY124" s="243" t="s">
        <v>132</v>
      </c>
    </row>
    <row r="125" s="2" customFormat="1" ht="37.8" customHeight="1">
      <c r="A125" s="40"/>
      <c r="B125" s="41"/>
      <c r="C125" s="214" t="s">
        <v>205</v>
      </c>
      <c r="D125" s="214" t="s">
        <v>135</v>
      </c>
      <c r="E125" s="215" t="s">
        <v>601</v>
      </c>
      <c r="F125" s="216" t="s">
        <v>602</v>
      </c>
      <c r="G125" s="217" t="s">
        <v>189</v>
      </c>
      <c r="H125" s="218">
        <v>1</v>
      </c>
      <c r="I125" s="219"/>
      <c r="J125" s="220">
        <f>ROUND(I125*H125,2)</f>
        <v>0</v>
      </c>
      <c r="K125" s="216" t="s">
        <v>139</v>
      </c>
      <c r="L125" s="46"/>
      <c r="M125" s="221" t="s">
        <v>19</v>
      </c>
      <c r="N125" s="222" t="s">
        <v>45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190</v>
      </c>
      <c r="AT125" s="225" t="s">
        <v>135</v>
      </c>
      <c r="AU125" s="225" t="s">
        <v>83</v>
      </c>
      <c r="AY125" s="19" t="s">
        <v>132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81</v>
      </c>
      <c r="BK125" s="226">
        <f>ROUND(I125*H125,2)</f>
        <v>0</v>
      </c>
      <c r="BL125" s="19" t="s">
        <v>190</v>
      </c>
      <c r="BM125" s="225" t="s">
        <v>603</v>
      </c>
    </row>
    <row r="126" s="2" customFormat="1">
      <c r="A126" s="40"/>
      <c r="B126" s="41"/>
      <c r="C126" s="42"/>
      <c r="D126" s="227" t="s">
        <v>142</v>
      </c>
      <c r="E126" s="42"/>
      <c r="F126" s="228" t="s">
        <v>604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142</v>
      </c>
      <c r="AU126" s="19" t="s">
        <v>83</v>
      </c>
    </row>
    <row r="127" s="2" customFormat="1" ht="24.15" customHeight="1">
      <c r="A127" s="40"/>
      <c r="B127" s="41"/>
      <c r="C127" s="258" t="s">
        <v>8</v>
      </c>
      <c r="D127" s="258" t="s">
        <v>326</v>
      </c>
      <c r="E127" s="259" t="s">
        <v>605</v>
      </c>
      <c r="F127" s="260" t="s">
        <v>606</v>
      </c>
      <c r="G127" s="261" t="s">
        <v>189</v>
      </c>
      <c r="H127" s="262">
        <v>1</v>
      </c>
      <c r="I127" s="263"/>
      <c r="J127" s="264">
        <f>ROUND(I127*H127,2)</f>
        <v>0</v>
      </c>
      <c r="K127" s="260" t="s">
        <v>139</v>
      </c>
      <c r="L127" s="265"/>
      <c r="M127" s="266" t="s">
        <v>19</v>
      </c>
      <c r="N127" s="267" t="s">
        <v>45</v>
      </c>
      <c r="O127" s="86"/>
      <c r="P127" s="223">
        <f>O127*H127</f>
        <v>0</v>
      </c>
      <c r="Q127" s="223">
        <v>5.0000000000000002E-05</v>
      </c>
      <c r="R127" s="223">
        <f>Q127*H127</f>
        <v>5.0000000000000002E-05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329</v>
      </c>
      <c r="AT127" s="225" t="s">
        <v>326</v>
      </c>
      <c r="AU127" s="225" t="s">
        <v>83</v>
      </c>
      <c r="AY127" s="19" t="s">
        <v>132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81</v>
      </c>
      <c r="BK127" s="226">
        <f>ROUND(I127*H127,2)</f>
        <v>0</v>
      </c>
      <c r="BL127" s="19" t="s">
        <v>190</v>
      </c>
      <c r="BM127" s="225" t="s">
        <v>607</v>
      </c>
    </row>
    <row r="128" s="2" customFormat="1" ht="49.05" customHeight="1">
      <c r="A128" s="40"/>
      <c r="B128" s="41"/>
      <c r="C128" s="214" t="s">
        <v>218</v>
      </c>
      <c r="D128" s="214" t="s">
        <v>135</v>
      </c>
      <c r="E128" s="215" t="s">
        <v>608</v>
      </c>
      <c r="F128" s="216" t="s">
        <v>609</v>
      </c>
      <c r="G128" s="217" t="s">
        <v>189</v>
      </c>
      <c r="H128" s="218">
        <v>6</v>
      </c>
      <c r="I128" s="219"/>
      <c r="J128" s="220">
        <f>ROUND(I128*H128,2)</f>
        <v>0</v>
      </c>
      <c r="K128" s="216" t="s">
        <v>139</v>
      </c>
      <c r="L128" s="46"/>
      <c r="M128" s="221" t="s">
        <v>19</v>
      </c>
      <c r="N128" s="222" t="s">
        <v>45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190</v>
      </c>
      <c r="AT128" s="225" t="s">
        <v>135</v>
      </c>
      <c r="AU128" s="225" t="s">
        <v>83</v>
      </c>
      <c r="AY128" s="19" t="s">
        <v>132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190</v>
      </c>
      <c r="BM128" s="225" t="s">
        <v>610</v>
      </c>
    </row>
    <row r="129" s="2" customFormat="1">
      <c r="A129" s="40"/>
      <c r="B129" s="41"/>
      <c r="C129" s="42"/>
      <c r="D129" s="227" t="s">
        <v>142</v>
      </c>
      <c r="E129" s="42"/>
      <c r="F129" s="228" t="s">
        <v>611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142</v>
      </c>
      <c r="AU129" s="19" t="s">
        <v>83</v>
      </c>
    </row>
    <row r="130" s="13" customFormat="1">
      <c r="A130" s="13"/>
      <c r="B130" s="232"/>
      <c r="C130" s="233"/>
      <c r="D130" s="234" t="s">
        <v>144</v>
      </c>
      <c r="E130" s="235" t="s">
        <v>19</v>
      </c>
      <c r="F130" s="236" t="s">
        <v>612</v>
      </c>
      <c r="G130" s="233"/>
      <c r="H130" s="237">
        <v>6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144</v>
      </c>
      <c r="AU130" s="243" t="s">
        <v>83</v>
      </c>
      <c r="AV130" s="13" t="s">
        <v>83</v>
      </c>
      <c r="AW130" s="13" t="s">
        <v>35</v>
      </c>
      <c r="AX130" s="13" t="s">
        <v>81</v>
      </c>
      <c r="AY130" s="243" t="s">
        <v>132</v>
      </c>
    </row>
    <row r="131" s="2" customFormat="1" ht="24.15" customHeight="1">
      <c r="A131" s="40"/>
      <c r="B131" s="41"/>
      <c r="C131" s="258" t="s">
        <v>224</v>
      </c>
      <c r="D131" s="258" t="s">
        <v>326</v>
      </c>
      <c r="E131" s="259" t="s">
        <v>613</v>
      </c>
      <c r="F131" s="260" t="s">
        <v>614</v>
      </c>
      <c r="G131" s="261" t="s">
        <v>189</v>
      </c>
      <c r="H131" s="262">
        <v>6</v>
      </c>
      <c r="I131" s="263"/>
      <c r="J131" s="264">
        <f>ROUND(I131*H131,2)</f>
        <v>0</v>
      </c>
      <c r="K131" s="260" t="s">
        <v>139</v>
      </c>
      <c r="L131" s="265"/>
      <c r="M131" s="266" t="s">
        <v>19</v>
      </c>
      <c r="N131" s="267" t="s">
        <v>45</v>
      </c>
      <c r="O131" s="86"/>
      <c r="P131" s="223">
        <f>O131*H131</f>
        <v>0</v>
      </c>
      <c r="Q131" s="223">
        <v>0.00010000000000000001</v>
      </c>
      <c r="R131" s="223">
        <f>Q131*H131</f>
        <v>0.00060000000000000006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329</v>
      </c>
      <c r="AT131" s="225" t="s">
        <v>326</v>
      </c>
      <c r="AU131" s="225" t="s">
        <v>83</v>
      </c>
      <c r="AY131" s="19" t="s">
        <v>132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81</v>
      </c>
      <c r="BK131" s="226">
        <f>ROUND(I131*H131,2)</f>
        <v>0</v>
      </c>
      <c r="BL131" s="19" t="s">
        <v>190</v>
      </c>
      <c r="BM131" s="225" t="s">
        <v>615</v>
      </c>
    </row>
    <row r="132" s="13" customFormat="1">
      <c r="A132" s="13"/>
      <c r="B132" s="232"/>
      <c r="C132" s="233"/>
      <c r="D132" s="234" t="s">
        <v>144</v>
      </c>
      <c r="E132" s="235" t="s">
        <v>19</v>
      </c>
      <c r="F132" s="236" t="s">
        <v>612</v>
      </c>
      <c r="G132" s="233"/>
      <c r="H132" s="237">
        <v>6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144</v>
      </c>
      <c r="AU132" s="243" t="s">
        <v>83</v>
      </c>
      <c r="AV132" s="13" t="s">
        <v>83</v>
      </c>
      <c r="AW132" s="13" t="s">
        <v>35</v>
      </c>
      <c r="AX132" s="13" t="s">
        <v>81</v>
      </c>
      <c r="AY132" s="243" t="s">
        <v>132</v>
      </c>
    </row>
    <row r="133" s="2" customFormat="1" ht="16.5" customHeight="1">
      <c r="A133" s="40"/>
      <c r="B133" s="41"/>
      <c r="C133" s="258" t="s">
        <v>229</v>
      </c>
      <c r="D133" s="258" t="s">
        <v>326</v>
      </c>
      <c r="E133" s="259" t="s">
        <v>616</v>
      </c>
      <c r="F133" s="260" t="s">
        <v>617</v>
      </c>
      <c r="G133" s="261" t="s">
        <v>189</v>
      </c>
      <c r="H133" s="262">
        <v>3</v>
      </c>
      <c r="I133" s="263"/>
      <c r="J133" s="264">
        <f>ROUND(I133*H133,2)</f>
        <v>0</v>
      </c>
      <c r="K133" s="260" t="s">
        <v>139</v>
      </c>
      <c r="L133" s="265"/>
      <c r="M133" s="266" t="s">
        <v>19</v>
      </c>
      <c r="N133" s="267" t="s">
        <v>45</v>
      </c>
      <c r="O133" s="86"/>
      <c r="P133" s="223">
        <f>O133*H133</f>
        <v>0</v>
      </c>
      <c r="Q133" s="223">
        <v>2.0000000000000002E-05</v>
      </c>
      <c r="R133" s="223">
        <f>Q133*H133</f>
        <v>6.0000000000000008E-05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329</v>
      </c>
      <c r="AT133" s="225" t="s">
        <v>326</v>
      </c>
      <c r="AU133" s="225" t="s">
        <v>83</v>
      </c>
      <c r="AY133" s="19" t="s">
        <v>132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190</v>
      </c>
      <c r="BM133" s="225" t="s">
        <v>618</v>
      </c>
    </row>
    <row r="134" s="13" customFormat="1">
      <c r="A134" s="13"/>
      <c r="B134" s="232"/>
      <c r="C134" s="233"/>
      <c r="D134" s="234" t="s">
        <v>144</v>
      </c>
      <c r="E134" s="235" t="s">
        <v>19</v>
      </c>
      <c r="F134" s="236" t="s">
        <v>619</v>
      </c>
      <c r="G134" s="233"/>
      <c r="H134" s="237">
        <v>3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144</v>
      </c>
      <c r="AU134" s="243" t="s">
        <v>83</v>
      </c>
      <c r="AV134" s="13" t="s">
        <v>83</v>
      </c>
      <c r="AW134" s="13" t="s">
        <v>35</v>
      </c>
      <c r="AX134" s="13" t="s">
        <v>81</v>
      </c>
      <c r="AY134" s="243" t="s">
        <v>132</v>
      </c>
    </row>
    <row r="135" s="2" customFormat="1" ht="49.05" customHeight="1">
      <c r="A135" s="40"/>
      <c r="B135" s="41"/>
      <c r="C135" s="214" t="s">
        <v>190</v>
      </c>
      <c r="D135" s="214" t="s">
        <v>135</v>
      </c>
      <c r="E135" s="215" t="s">
        <v>620</v>
      </c>
      <c r="F135" s="216" t="s">
        <v>621</v>
      </c>
      <c r="G135" s="217" t="s">
        <v>189</v>
      </c>
      <c r="H135" s="218">
        <v>6</v>
      </c>
      <c r="I135" s="219"/>
      <c r="J135" s="220">
        <f>ROUND(I135*H135,2)</f>
        <v>0</v>
      </c>
      <c r="K135" s="216" t="s">
        <v>139</v>
      </c>
      <c r="L135" s="46"/>
      <c r="M135" s="221" t="s">
        <v>19</v>
      </c>
      <c r="N135" s="222" t="s">
        <v>45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190</v>
      </c>
      <c r="AT135" s="225" t="s">
        <v>135</v>
      </c>
      <c r="AU135" s="225" t="s">
        <v>83</v>
      </c>
      <c r="AY135" s="19" t="s">
        <v>132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81</v>
      </c>
      <c r="BK135" s="226">
        <f>ROUND(I135*H135,2)</f>
        <v>0</v>
      </c>
      <c r="BL135" s="19" t="s">
        <v>190</v>
      </c>
      <c r="BM135" s="225" t="s">
        <v>622</v>
      </c>
    </row>
    <row r="136" s="2" customFormat="1">
      <c r="A136" s="40"/>
      <c r="B136" s="41"/>
      <c r="C136" s="42"/>
      <c r="D136" s="227" t="s">
        <v>142</v>
      </c>
      <c r="E136" s="42"/>
      <c r="F136" s="228" t="s">
        <v>623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83</v>
      </c>
    </row>
    <row r="137" s="2" customFormat="1" ht="24.15" customHeight="1">
      <c r="A137" s="40"/>
      <c r="B137" s="41"/>
      <c r="C137" s="258" t="s">
        <v>242</v>
      </c>
      <c r="D137" s="258" t="s">
        <v>326</v>
      </c>
      <c r="E137" s="259" t="s">
        <v>624</v>
      </c>
      <c r="F137" s="260" t="s">
        <v>625</v>
      </c>
      <c r="G137" s="261" t="s">
        <v>189</v>
      </c>
      <c r="H137" s="262">
        <v>6</v>
      </c>
      <c r="I137" s="263"/>
      <c r="J137" s="264">
        <f>ROUND(I137*H137,2)</f>
        <v>0</v>
      </c>
      <c r="K137" s="260" t="s">
        <v>139</v>
      </c>
      <c r="L137" s="265"/>
      <c r="M137" s="266" t="s">
        <v>19</v>
      </c>
      <c r="N137" s="267" t="s">
        <v>45</v>
      </c>
      <c r="O137" s="86"/>
      <c r="P137" s="223">
        <f>O137*H137</f>
        <v>0</v>
      </c>
      <c r="Q137" s="223">
        <v>0.0025500000000000002</v>
      </c>
      <c r="R137" s="223">
        <f>Q137*H137</f>
        <v>0.015300000000000001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329</v>
      </c>
      <c r="AT137" s="225" t="s">
        <v>326</v>
      </c>
      <c r="AU137" s="225" t="s">
        <v>83</v>
      </c>
      <c r="AY137" s="19" t="s">
        <v>132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190</v>
      </c>
      <c r="BM137" s="225" t="s">
        <v>626</v>
      </c>
    </row>
    <row r="138" s="2" customFormat="1" ht="37.8" customHeight="1">
      <c r="A138" s="40"/>
      <c r="B138" s="41"/>
      <c r="C138" s="214" t="s">
        <v>249</v>
      </c>
      <c r="D138" s="214" t="s">
        <v>135</v>
      </c>
      <c r="E138" s="215" t="s">
        <v>627</v>
      </c>
      <c r="F138" s="216" t="s">
        <v>628</v>
      </c>
      <c r="G138" s="217" t="s">
        <v>189</v>
      </c>
      <c r="H138" s="218">
        <v>4</v>
      </c>
      <c r="I138" s="219"/>
      <c r="J138" s="220">
        <f>ROUND(I138*H138,2)</f>
        <v>0</v>
      </c>
      <c r="K138" s="216" t="s">
        <v>139</v>
      </c>
      <c r="L138" s="46"/>
      <c r="M138" s="221" t="s">
        <v>19</v>
      </c>
      <c r="N138" s="222" t="s">
        <v>45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190</v>
      </c>
      <c r="AT138" s="225" t="s">
        <v>135</v>
      </c>
      <c r="AU138" s="225" t="s">
        <v>83</v>
      </c>
      <c r="AY138" s="19" t="s">
        <v>132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81</v>
      </c>
      <c r="BK138" s="226">
        <f>ROUND(I138*H138,2)</f>
        <v>0</v>
      </c>
      <c r="BL138" s="19" t="s">
        <v>190</v>
      </c>
      <c r="BM138" s="225" t="s">
        <v>629</v>
      </c>
    </row>
    <row r="139" s="2" customFormat="1">
      <c r="A139" s="40"/>
      <c r="B139" s="41"/>
      <c r="C139" s="42"/>
      <c r="D139" s="227" t="s">
        <v>142</v>
      </c>
      <c r="E139" s="42"/>
      <c r="F139" s="228" t="s">
        <v>630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142</v>
      </c>
      <c r="AU139" s="19" t="s">
        <v>83</v>
      </c>
    </row>
    <row r="140" s="13" customFormat="1">
      <c r="A140" s="13"/>
      <c r="B140" s="232"/>
      <c r="C140" s="233"/>
      <c r="D140" s="234" t="s">
        <v>144</v>
      </c>
      <c r="E140" s="235" t="s">
        <v>19</v>
      </c>
      <c r="F140" s="236" t="s">
        <v>140</v>
      </c>
      <c r="G140" s="233"/>
      <c r="H140" s="237">
        <v>4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144</v>
      </c>
      <c r="AU140" s="243" t="s">
        <v>83</v>
      </c>
      <c r="AV140" s="13" t="s">
        <v>83</v>
      </c>
      <c r="AW140" s="13" t="s">
        <v>35</v>
      </c>
      <c r="AX140" s="13" t="s">
        <v>81</v>
      </c>
      <c r="AY140" s="243" t="s">
        <v>132</v>
      </c>
    </row>
    <row r="141" s="2" customFormat="1" ht="49.05" customHeight="1">
      <c r="A141" s="40"/>
      <c r="B141" s="41"/>
      <c r="C141" s="214" t="s">
        <v>339</v>
      </c>
      <c r="D141" s="214" t="s">
        <v>135</v>
      </c>
      <c r="E141" s="215" t="s">
        <v>631</v>
      </c>
      <c r="F141" s="216" t="s">
        <v>632</v>
      </c>
      <c r="G141" s="217" t="s">
        <v>163</v>
      </c>
      <c r="H141" s="218">
        <v>0.021999999999999999</v>
      </c>
      <c r="I141" s="219"/>
      <c r="J141" s="220">
        <f>ROUND(I141*H141,2)</f>
        <v>0</v>
      </c>
      <c r="K141" s="216" t="s">
        <v>139</v>
      </c>
      <c r="L141" s="46"/>
      <c r="M141" s="221" t="s">
        <v>19</v>
      </c>
      <c r="N141" s="222" t="s">
        <v>45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190</v>
      </c>
      <c r="AT141" s="225" t="s">
        <v>135</v>
      </c>
      <c r="AU141" s="225" t="s">
        <v>83</v>
      </c>
      <c r="AY141" s="19" t="s">
        <v>132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81</v>
      </c>
      <c r="BK141" s="226">
        <f>ROUND(I141*H141,2)</f>
        <v>0</v>
      </c>
      <c r="BL141" s="19" t="s">
        <v>190</v>
      </c>
      <c r="BM141" s="225" t="s">
        <v>633</v>
      </c>
    </row>
    <row r="142" s="2" customFormat="1">
      <c r="A142" s="40"/>
      <c r="B142" s="41"/>
      <c r="C142" s="42"/>
      <c r="D142" s="227" t="s">
        <v>142</v>
      </c>
      <c r="E142" s="42"/>
      <c r="F142" s="228" t="s">
        <v>634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142</v>
      </c>
      <c r="AU142" s="19" t="s">
        <v>83</v>
      </c>
    </row>
    <row r="143" s="12" customFormat="1" ht="22.8" customHeight="1">
      <c r="A143" s="12"/>
      <c r="B143" s="198"/>
      <c r="C143" s="199"/>
      <c r="D143" s="200" t="s">
        <v>73</v>
      </c>
      <c r="E143" s="212" t="s">
        <v>635</v>
      </c>
      <c r="F143" s="212" t="s">
        <v>636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SUM(P144:P147)</f>
        <v>0</v>
      </c>
      <c r="Q143" s="206"/>
      <c r="R143" s="207">
        <f>SUM(R144:R147)</f>
        <v>0.00020000000000000001</v>
      </c>
      <c r="S143" s="206"/>
      <c r="T143" s="208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83</v>
      </c>
      <c r="AT143" s="210" t="s">
        <v>73</v>
      </c>
      <c r="AU143" s="210" t="s">
        <v>81</v>
      </c>
      <c r="AY143" s="209" t="s">
        <v>132</v>
      </c>
      <c r="BK143" s="211">
        <f>SUM(BK144:BK147)</f>
        <v>0</v>
      </c>
    </row>
    <row r="144" s="2" customFormat="1" ht="24.15" customHeight="1">
      <c r="A144" s="40"/>
      <c r="B144" s="41"/>
      <c r="C144" s="214" t="s">
        <v>346</v>
      </c>
      <c r="D144" s="214" t="s">
        <v>135</v>
      </c>
      <c r="E144" s="215" t="s">
        <v>637</v>
      </c>
      <c r="F144" s="216" t="s">
        <v>638</v>
      </c>
      <c r="G144" s="217" t="s">
        <v>238</v>
      </c>
      <c r="H144" s="218">
        <v>5</v>
      </c>
      <c r="I144" s="219"/>
      <c r="J144" s="220">
        <f>ROUND(I144*H144,2)</f>
        <v>0</v>
      </c>
      <c r="K144" s="216" t="s">
        <v>139</v>
      </c>
      <c r="L144" s="46"/>
      <c r="M144" s="221" t="s">
        <v>19</v>
      </c>
      <c r="N144" s="222" t="s">
        <v>45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190</v>
      </c>
      <c r="AT144" s="225" t="s">
        <v>135</v>
      </c>
      <c r="AU144" s="225" t="s">
        <v>83</v>
      </c>
      <c r="AY144" s="19" t="s">
        <v>132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81</v>
      </c>
      <c r="BK144" s="226">
        <f>ROUND(I144*H144,2)</f>
        <v>0</v>
      </c>
      <c r="BL144" s="19" t="s">
        <v>190</v>
      </c>
      <c r="BM144" s="225" t="s">
        <v>639</v>
      </c>
    </row>
    <row r="145" s="2" customFormat="1">
      <c r="A145" s="40"/>
      <c r="B145" s="41"/>
      <c r="C145" s="42"/>
      <c r="D145" s="227" t="s">
        <v>142</v>
      </c>
      <c r="E145" s="42"/>
      <c r="F145" s="228" t="s">
        <v>640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83</v>
      </c>
    </row>
    <row r="146" s="2" customFormat="1" ht="24.15" customHeight="1">
      <c r="A146" s="40"/>
      <c r="B146" s="41"/>
      <c r="C146" s="258" t="s">
        <v>7</v>
      </c>
      <c r="D146" s="258" t="s">
        <v>326</v>
      </c>
      <c r="E146" s="259" t="s">
        <v>641</v>
      </c>
      <c r="F146" s="260" t="s">
        <v>642</v>
      </c>
      <c r="G146" s="261" t="s">
        <v>238</v>
      </c>
      <c r="H146" s="262">
        <v>5</v>
      </c>
      <c r="I146" s="263"/>
      <c r="J146" s="264">
        <f>ROUND(I146*H146,2)</f>
        <v>0</v>
      </c>
      <c r="K146" s="260" t="s">
        <v>139</v>
      </c>
      <c r="L146" s="265"/>
      <c r="M146" s="266" t="s">
        <v>19</v>
      </c>
      <c r="N146" s="267" t="s">
        <v>45</v>
      </c>
      <c r="O146" s="86"/>
      <c r="P146" s="223">
        <f>O146*H146</f>
        <v>0</v>
      </c>
      <c r="Q146" s="223">
        <v>4.0000000000000003E-05</v>
      </c>
      <c r="R146" s="223">
        <f>Q146*H146</f>
        <v>0.00020000000000000001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329</v>
      </c>
      <c r="AT146" s="225" t="s">
        <v>326</v>
      </c>
      <c r="AU146" s="225" t="s">
        <v>83</v>
      </c>
      <c r="AY146" s="19" t="s">
        <v>132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190</v>
      </c>
      <c r="BM146" s="225" t="s">
        <v>643</v>
      </c>
    </row>
    <row r="147" s="13" customFormat="1">
      <c r="A147" s="13"/>
      <c r="B147" s="232"/>
      <c r="C147" s="233"/>
      <c r="D147" s="234" t="s">
        <v>144</v>
      </c>
      <c r="E147" s="233"/>
      <c r="F147" s="236" t="s">
        <v>644</v>
      </c>
      <c r="G147" s="233"/>
      <c r="H147" s="237">
        <v>5</v>
      </c>
      <c r="I147" s="238"/>
      <c r="J147" s="233"/>
      <c r="K147" s="233"/>
      <c r="L147" s="239"/>
      <c r="M147" s="278"/>
      <c r="N147" s="279"/>
      <c r="O147" s="279"/>
      <c r="P147" s="279"/>
      <c r="Q147" s="279"/>
      <c r="R147" s="279"/>
      <c r="S147" s="279"/>
      <c r="T147" s="28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144</v>
      </c>
      <c r="AU147" s="243" t="s">
        <v>83</v>
      </c>
      <c r="AV147" s="13" t="s">
        <v>83</v>
      </c>
      <c r="AW147" s="13" t="s">
        <v>4</v>
      </c>
      <c r="AX147" s="13" t="s">
        <v>81</v>
      </c>
      <c r="AY147" s="243" t="s">
        <v>132</v>
      </c>
    </row>
    <row r="148" s="2" customFormat="1" ht="6.96" customHeight="1">
      <c r="A148" s="40"/>
      <c r="B148" s="61"/>
      <c r="C148" s="62"/>
      <c r="D148" s="62"/>
      <c r="E148" s="62"/>
      <c r="F148" s="62"/>
      <c r="G148" s="62"/>
      <c r="H148" s="62"/>
      <c r="I148" s="62"/>
      <c r="J148" s="62"/>
      <c r="K148" s="62"/>
      <c r="L148" s="46"/>
      <c r="M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</sheetData>
  <sheetProtection sheet="1" autoFilter="0" formatColumns="0" formatRows="0" objects="1" scenarios="1" spinCount="100000" saltValue="n+hRkZrQw6ibBMOe0go8w71USXOyLi275Db/rn5JuGP3rCcZtzJW+R8NJnF0f/gwHSiOgTw6FvlHFiI6tOTWAw==" hashValue="85EdkhKQAgkvtTErdDg+jW2eoJf9H7FeJ5GoHXD1KyRembz8dmSvR3MItMzJ+nmTCjWnv8HT3MEBWoFkShE9MA==" algorithmName="SHA-512" password="CC35"/>
  <autoFilter ref="C92:K1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1/612135101"/>
    <hyperlink ref="F101" r:id="rId2" display="https://podminky.urs.cz/item/CS_URS_2025_01/974032121"/>
    <hyperlink ref="F104" r:id="rId3" display="https://podminky.urs.cz/item/CS_URS_2025_01/997013501"/>
    <hyperlink ref="F106" r:id="rId4" display="https://podminky.urs.cz/item/CS_URS_2025_01/997013509"/>
    <hyperlink ref="F109" r:id="rId5" display="https://podminky.urs.cz/item/CS_URS_2025_01/997013631"/>
    <hyperlink ref="F112" r:id="rId6" display="https://podminky.urs.cz/item/CS_URS_2025_01/998011002"/>
    <hyperlink ref="F116" r:id="rId7" display="https://podminky.urs.cz/item/CS_URS_2025_01/741122015"/>
    <hyperlink ref="F120" r:id="rId8" display="https://podminky.urs.cz/item/CS_URS_2025_01/741122016"/>
    <hyperlink ref="F126" r:id="rId9" display="https://podminky.urs.cz/item/CS_URS_2025_01/741310001"/>
    <hyperlink ref="F129" r:id="rId10" display="https://podminky.urs.cz/item/CS_URS_2025_01/741313004"/>
    <hyperlink ref="F136" r:id="rId11" display="https://podminky.urs.cz/item/CS_URS_2025_01/741372112"/>
    <hyperlink ref="F139" r:id="rId12" display="https://podminky.urs.cz/item/CS_URS_2025_01/741813001"/>
    <hyperlink ref="F142" r:id="rId13" display="https://podminky.urs.cz/item/CS_URS_2025_01/998741102"/>
    <hyperlink ref="F145" r:id="rId14" display="https://podminky.urs.cz/item/CS_URS_2025_01/742124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Budova D1 - úprava ambulance ORL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99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645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12. 2. 2025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30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4" t="s">
        <v>29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38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40</v>
      </c>
      <c r="E30" s="40"/>
      <c r="F30" s="40"/>
      <c r="G30" s="40"/>
      <c r="H30" s="40"/>
      <c r="I30" s="40"/>
      <c r="J30" s="155">
        <f>ROUND(J82,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42</v>
      </c>
      <c r="G32" s="40"/>
      <c r="H32" s="40"/>
      <c r="I32" s="156" t="s">
        <v>41</v>
      </c>
      <c r="J32" s="156" t="s">
        <v>43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44</v>
      </c>
      <c r="E33" s="144" t="s">
        <v>45</v>
      </c>
      <c r="F33" s="158">
        <f>ROUND((SUM(BE82:BE88)),  2)</f>
        <v>0</v>
      </c>
      <c r="G33" s="40"/>
      <c r="H33" s="40"/>
      <c r="I33" s="159">
        <v>0.20999999999999999</v>
      </c>
      <c r="J33" s="158">
        <f>ROUND(((SUM(BE82:BE88))*I33),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46</v>
      </c>
      <c r="F34" s="158">
        <f>ROUND((SUM(BF82:BF88)),  2)</f>
        <v>0</v>
      </c>
      <c r="G34" s="40"/>
      <c r="H34" s="40"/>
      <c r="I34" s="159">
        <v>0.12</v>
      </c>
      <c r="J34" s="158">
        <f>ROUND(((SUM(BF82:BF88))*I34),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47</v>
      </c>
      <c r="F35" s="158">
        <f>ROUND((SUM(BG82:BG88)),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48</v>
      </c>
      <c r="F36" s="158">
        <f>ROUND((SUM(BH82:BH88)),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ROUND((SUM(BI82:BI88)),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50</v>
      </c>
      <c r="E39" s="162"/>
      <c r="F39" s="162"/>
      <c r="G39" s="163" t="s">
        <v>51</v>
      </c>
      <c r="H39" s="164" t="s">
        <v>52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Budova D1 - úprava ambulance ORL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99 -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nemocnice</v>
      </c>
      <c r="G52" s="42"/>
      <c r="H52" s="42"/>
      <c r="I52" s="34" t="s">
        <v>23</v>
      </c>
      <c r="J52" s="74" t="str">
        <f>IF(J12="","",J12)</f>
        <v>12. 2. 2025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Krajská zdravotní a.s.</v>
      </c>
      <c r="G54" s="42"/>
      <c r="H54" s="42"/>
      <c r="I54" s="34" t="s">
        <v>33</v>
      </c>
      <c r="J54" s="38" t="str">
        <f>E21</f>
        <v xml:space="preserve"> 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Milan Křehla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104</v>
      </c>
      <c r="D57" s="173"/>
      <c r="E57" s="173"/>
      <c r="F57" s="173"/>
      <c r="G57" s="173"/>
      <c r="H57" s="173"/>
      <c r="I57" s="173"/>
      <c r="J57" s="174" t="s">
        <v>105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76"/>
      <c r="C60" s="177"/>
      <c r="D60" s="178" t="s">
        <v>646</v>
      </c>
      <c r="E60" s="179"/>
      <c r="F60" s="179"/>
      <c r="G60" s="179"/>
      <c r="H60" s="179"/>
      <c r="I60" s="179"/>
      <c r="J60" s="180">
        <f>J83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647</v>
      </c>
      <c r="E61" s="184"/>
      <c r="F61" s="184"/>
      <c r="G61" s="184"/>
      <c r="H61" s="184"/>
      <c r="I61" s="184"/>
      <c r="J61" s="185">
        <f>J84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648</v>
      </c>
      <c r="E62" s="184"/>
      <c r="F62" s="184"/>
      <c r="G62" s="184"/>
      <c r="H62" s="184"/>
      <c r="I62" s="184"/>
      <c r="J62" s="185">
        <f>J87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117</v>
      </c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71" t="str">
        <f>E7</f>
        <v>Budova D1 - úprava ambulance ORL</v>
      </c>
      <c r="F72" s="34"/>
      <c r="G72" s="34"/>
      <c r="H72" s="34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99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99 - Vedlejší a ostatní náklady</v>
      </c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Masarykova nemocnice</v>
      </c>
      <c r="G76" s="42"/>
      <c r="H76" s="42"/>
      <c r="I76" s="34" t="s">
        <v>23</v>
      </c>
      <c r="J76" s="74" t="str">
        <f>IF(J12="","",J12)</f>
        <v>12. 2. 2025</v>
      </c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Krajská zdravotní a.s.</v>
      </c>
      <c r="G78" s="42"/>
      <c r="H78" s="42"/>
      <c r="I78" s="34" t="s">
        <v>33</v>
      </c>
      <c r="J78" s="38" t="str">
        <f>E21</f>
        <v xml:space="preserve"> 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>Milan Křehla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7"/>
      <c r="B81" s="188"/>
      <c r="C81" s="189" t="s">
        <v>118</v>
      </c>
      <c r="D81" s="190" t="s">
        <v>59</v>
      </c>
      <c r="E81" s="190" t="s">
        <v>55</v>
      </c>
      <c r="F81" s="190" t="s">
        <v>56</v>
      </c>
      <c r="G81" s="190" t="s">
        <v>119</v>
      </c>
      <c r="H81" s="190" t="s">
        <v>120</v>
      </c>
      <c r="I81" s="190" t="s">
        <v>121</v>
      </c>
      <c r="J81" s="190" t="s">
        <v>105</v>
      </c>
      <c r="K81" s="191" t="s">
        <v>122</v>
      </c>
      <c r="L81" s="192"/>
      <c r="M81" s="94" t="s">
        <v>19</v>
      </c>
      <c r="N81" s="95" t="s">
        <v>44</v>
      </c>
      <c r="O81" s="95" t="s">
        <v>123</v>
      </c>
      <c r="P81" s="95" t="s">
        <v>124</v>
      </c>
      <c r="Q81" s="95" t="s">
        <v>125</v>
      </c>
      <c r="R81" s="95" t="s">
        <v>126</v>
      </c>
      <c r="S81" s="95" t="s">
        <v>127</v>
      </c>
      <c r="T81" s="96" t="s">
        <v>128</v>
      </c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="2" customFormat="1" ht="22.8" customHeight="1">
      <c r="A82" s="40"/>
      <c r="B82" s="41"/>
      <c r="C82" s="101" t="s">
        <v>129</v>
      </c>
      <c r="D82" s="42"/>
      <c r="E82" s="42"/>
      <c r="F82" s="42"/>
      <c r="G82" s="42"/>
      <c r="H82" s="42"/>
      <c r="I82" s="42"/>
      <c r="J82" s="193">
        <f>BK82</f>
        <v>0</v>
      </c>
      <c r="K82" s="42"/>
      <c r="L82" s="46"/>
      <c r="M82" s="97"/>
      <c r="N82" s="194"/>
      <c r="O82" s="98"/>
      <c r="P82" s="195">
        <f>P83</f>
        <v>0</v>
      </c>
      <c r="Q82" s="98"/>
      <c r="R82" s="195">
        <f>R83</f>
        <v>0</v>
      </c>
      <c r="S82" s="98"/>
      <c r="T82" s="196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106</v>
      </c>
      <c r="BK82" s="197">
        <f>BK83</f>
        <v>0</v>
      </c>
    </row>
    <row r="83" s="12" customFormat="1" ht="25.92" customHeight="1">
      <c r="A83" s="12"/>
      <c r="B83" s="198"/>
      <c r="C83" s="199"/>
      <c r="D83" s="200" t="s">
        <v>73</v>
      </c>
      <c r="E83" s="201" t="s">
        <v>649</v>
      </c>
      <c r="F83" s="201" t="s">
        <v>650</v>
      </c>
      <c r="G83" s="199"/>
      <c r="H83" s="199"/>
      <c r="I83" s="202"/>
      <c r="J83" s="203">
        <f>BK83</f>
        <v>0</v>
      </c>
      <c r="K83" s="199"/>
      <c r="L83" s="204"/>
      <c r="M83" s="205"/>
      <c r="N83" s="206"/>
      <c r="O83" s="206"/>
      <c r="P83" s="207">
        <f>P84+P87</f>
        <v>0</v>
      </c>
      <c r="Q83" s="206"/>
      <c r="R83" s="207">
        <f>R84+R87</f>
        <v>0</v>
      </c>
      <c r="S83" s="206"/>
      <c r="T83" s="208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9" t="s">
        <v>166</v>
      </c>
      <c r="AT83" s="210" t="s">
        <v>73</v>
      </c>
      <c r="AU83" s="210" t="s">
        <v>74</v>
      </c>
      <c r="AY83" s="209" t="s">
        <v>132</v>
      </c>
      <c r="BK83" s="211">
        <f>BK84+BK87</f>
        <v>0</v>
      </c>
    </row>
    <row r="84" s="12" customFormat="1" ht="22.8" customHeight="1">
      <c r="A84" s="12"/>
      <c r="B84" s="198"/>
      <c r="C84" s="199"/>
      <c r="D84" s="200" t="s">
        <v>73</v>
      </c>
      <c r="E84" s="212" t="s">
        <v>651</v>
      </c>
      <c r="F84" s="212" t="s">
        <v>652</v>
      </c>
      <c r="G84" s="199"/>
      <c r="H84" s="199"/>
      <c r="I84" s="202"/>
      <c r="J84" s="213">
        <f>BK84</f>
        <v>0</v>
      </c>
      <c r="K84" s="199"/>
      <c r="L84" s="204"/>
      <c r="M84" s="205"/>
      <c r="N84" s="206"/>
      <c r="O84" s="206"/>
      <c r="P84" s="207">
        <f>SUM(P85:P86)</f>
        <v>0</v>
      </c>
      <c r="Q84" s="206"/>
      <c r="R84" s="207">
        <f>SUM(R85:R86)</f>
        <v>0</v>
      </c>
      <c r="S84" s="206"/>
      <c r="T84" s="208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9" t="s">
        <v>166</v>
      </c>
      <c r="AT84" s="210" t="s">
        <v>73</v>
      </c>
      <c r="AU84" s="210" t="s">
        <v>81</v>
      </c>
      <c r="AY84" s="209" t="s">
        <v>132</v>
      </c>
      <c r="BK84" s="211">
        <f>SUM(BK85:BK86)</f>
        <v>0</v>
      </c>
    </row>
    <row r="85" s="2" customFormat="1" ht="16.5" customHeight="1">
      <c r="A85" s="40"/>
      <c r="B85" s="41"/>
      <c r="C85" s="214" t="s">
        <v>81</v>
      </c>
      <c r="D85" s="214" t="s">
        <v>135</v>
      </c>
      <c r="E85" s="215" t="s">
        <v>653</v>
      </c>
      <c r="F85" s="216" t="s">
        <v>654</v>
      </c>
      <c r="G85" s="217" t="s">
        <v>655</v>
      </c>
      <c r="H85" s="218">
        <v>0.028000000000000001</v>
      </c>
      <c r="I85" s="219"/>
      <c r="J85" s="220">
        <f>ROUND(I85*H85,2)</f>
        <v>0</v>
      </c>
      <c r="K85" s="216" t="s">
        <v>19</v>
      </c>
      <c r="L85" s="46"/>
      <c r="M85" s="221" t="s">
        <v>19</v>
      </c>
      <c r="N85" s="222" t="s">
        <v>45</v>
      </c>
      <c r="O85" s="86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5" t="s">
        <v>656</v>
      </c>
      <c r="AT85" s="225" t="s">
        <v>135</v>
      </c>
      <c r="AU85" s="225" t="s">
        <v>83</v>
      </c>
      <c r="AY85" s="19" t="s">
        <v>132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9" t="s">
        <v>81</v>
      </c>
      <c r="BK85" s="226">
        <f>ROUND(I85*H85,2)</f>
        <v>0</v>
      </c>
      <c r="BL85" s="19" t="s">
        <v>656</v>
      </c>
      <c r="BM85" s="225" t="s">
        <v>657</v>
      </c>
    </row>
    <row r="86" s="2" customFormat="1">
      <c r="A86" s="40"/>
      <c r="B86" s="41"/>
      <c r="C86" s="42"/>
      <c r="D86" s="234" t="s">
        <v>658</v>
      </c>
      <c r="E86" s="42"/>
      <c r="F86" s="281" t="s">
        <v>659</v>
      </c>
      <c r="G86" s="42"/>
      <c r="H86" s="42"/>
      <c r="I86" s="229"/>
      <c r="J86" s="42"/>
      <c r="K86" s="42"/>
      <c r="L86" s="46"/>
      <c r="M86" s="230"/>
      <c r="N86" s="231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658</v>
      </c>
      <c r="AU86" s="19" t="s">
        <v>83</v>
      </c>
    </row>
    <row r="87" s="12" customFormat="1" ht="22.8" customHeight="1">
      <c r="A87" s="12"/>
      <c r="B87" s="198"/>
      <c r="C87" s="199"/>
      <c r="D87" s="200" t="s">
        <v>73</v>
      </c>
      <c r="E87" s="212" t="s">
        <v>660</v>
      </c>
      <c r="F87" s="212" t="s">
        <v>661</v>
      </c>
      <c r="G87" s="199"/>
      <c r="H87" s="199"/>
      <c r="I87" s="202"/>
      <c r="J87" s="213">
        <f>BK87</f>
        <v>0</v>
      </c>
      <c r="K87" s="199"/>
      <c r="L87" s="204"/>
      <c r="M87" s="205"/>
      <c r="N87" s="206"/>
      <c r="O87" s="206"/>
      <c r="P87" s="207">
        <f>P88</f>
        <v>0</v>
      </c>
      <c r="Q87" s="206"/>
      <c r="R87" s="207">
        <f>R88</f>
        <v>0</v>
      </c>
      <c r="S87" s="206"/>
      <c r="T87" s="208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166</v>
      </c>
      <c r="AT87" s="210" t="s">
        <v>73</v>
      </c>
      <c r="AU87" s="210" t="s">
        <v>81</v>
      </c>
      <c r="AY87" s="209" t="s">
        <v>132</v>
      </c>
      <c r="BK87" s="211">
        <f>BK88</f>
        <v>0</v>
      </c>
    </row>
    <row r="88" s="2" customFormat="1" ht="16.5" customHeight="1">
      <c r="A88" s="40"/>
      <c r="B88" s="41"/>
      <c r="C88" s="214" t="s">
        <v>83</v>
      </c>
      <c r="D88" s="214" t="s">
        <v>135</v>
      </c>
      <c r="E88" s="215" t="s">
        <v>662</v>
      </c>
      <c r="F88" s="216" t="s">
        <v>661</v>
      </c>
      <c r="G88" s="217" t="s">
        <v>663</v>
      </c>
      <c r="H88" s="218">
        <v>0.014999999999999999</v>
      </c>
      <c r="I88" s="219"/>
      <c r="J88" s="220">
        <f>ROUND(I88*H88,2)</f>
        <v>0</v>
      </c>
      <c r="K88" s="216" t="s">
        <v>19</v>
      </c>
      <c r="L88" s="46"/>
      <c r="M88" s="282" t="s">
        <v>19</v>
      </c>
      <c r="N88" s="283" t="s">
        <v>45</v>
      </c>
      <c r="O88" s="284"/>
      <c r="P88" s="285">
        <f>O88*H88</f>
        <v>0</v>
      </c>
      <c r="Q88" s="285">
        <v>0</v>
      </c>
      <c r="R88" s="285">
        <f>Q88*H88</f>
        <v>0</v>
      </c>
      <c r="S88" s="285">
        <v>0</v>
      </c>
      <c r="T88" s="28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656</v>
      </c>
      <c r="AT88" s="225" t="s">
        <v>135</v>
      </c>
      <c r="AU88" s="225" t="s">
        <v>83</v>
      </c>
      <c r="AY88" s="19" t="s">
        <v>132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81</v>
      </c>
      <c r="BK88" s="226">
        <f>ROUND(I88*H88,2)</f>
        <v>0</v>
      </c>
      <c r="BL88" s="19" t="s">
        <v>656</v>
      </c>
      <c r="BM88" s="225" t="s">
        <v>664</v>
      </c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46"/>
      <c r="M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</sheetData>
  <sheetProtection sheet="1" autoFilter="0" formatColumns="0" formatRows="0" objects="1" scenarios="1" spinCount="100000" saltValue="oqZDcTpBjSbHDIbPwrduVLs4UZ5xUcF22aRXY14rgOPGDu4nDnQJXt3Z4XzAvPjY6OOIkKinO3SOMx0O4SlpYQ==" hashValue="WvHnPWnhxFWn+c6ugJtFIRJegahPxn/yDoeVHzxZy+peQ4Mrfv102yAXvy4/7Y9dAMaaHV8wuNoy7ASPeVtENQ==" algorithmName="SHA-512" password="CC35"/>
  <autoFilter ref="C81:K8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0"/>
      <c r="C3" s="141"/>
      <c r="D3" s="141"/>
      <c r="E3" s="141"/>
      <c r="F3" s="141"/>
      <c r="G3" s="141"/>
      <c r="H3" s="22"/>
    </row>
    <row r="4" s="1" customFormat="1" ht="24.96" customHeight="1">
      <c r="B4" s="22"/>
      <c r="C4" s="142" t="s">
        <v>665</v>
      </c>
      <c r="H4" s="22"/>
    </row>
    <row r="5" s="1" customFormat="1" ht="12" customHeight="1">
      <c r="B5" s="22"/>
      <c r="C5" s="287" t="s">
        <v>13</v>
      </c>
      <c r="D5" s="151" t="s">
        <v>14</v>
      </c>
      <c r="E5" s="1"/>
      <c r="F5" s="1"/>
      <c r="H5" s="22"/>
    </row>
    <row r="6" s="1" customFormat="1" ht="36.96" customHeight="1">
      <c r="B6" s="22"/>
      <c r="C6" s="288" t="s">
        <v>16</v>
      </c>
      <c r="D6" s="289" t="s">
        <v>17</v>
      </c>
      <c r="E6" s="1"/>
      <c r="F6" s="1"/>
      <c r="H6" s="22"/>
    </row>
    <row r="7" s="1" customFormat="1" ht="16.5" customHeight="1">
      <c r="B7" s="22"/>
      <c r="C7" s="144" t="s">
        <v>23</v>
      </c>
      <c r="D7" s="148" t="str">
        <f>'Rekapitulace stavby'!AN8</f>
        <v>12. 2. 2025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7"/>
      <c r="B9" s="290"/>
      <c r="C9" s="291" t="s">
        <v>55</v>
      </c>
      <c r="D9" s="292" t="s">
        <v>56</v>
      </c>
      <c r="E9" s="292" t="s">
        <v>119</v>
      </c>
      <c r="F9" s="293" t="s">
        <v>666</v>
      </c>
      <c r="G9" s="187"/>
      <c r="H9" s="290"/>
    </row>
    <row r="10" s="2" customFormat="1" ht="26.4" customHeight="1">
      <c r="A10" s="40"/>
      <c r="B10" s="46"/>
      <c r="C10" s="294" t="s">
        <v>667</v>
      </c>
      <c r="D10" s="294" t="s">
        <v>86</v>
      </c>
      <c r="E10" s="40"/>
      <c r="F10" s="40"/>
      <c r="G10" s="40"/>
      <c r="H10" s="46"/>
    </row>
    <row r="11" s="2" customFormat="1" ht="16.8" customHeight="1">
      <c r="A11" s="40"/>
      <c r="B11" s="46"/>
      <c r="C11" s="295" t="s">
        <v>668</v>
      </c>
      <c r="D11" s="296" t="s">
        <v>669</v>
      </c>
      <c r="E11" s="297" t="s">
        <v>19</v>
      </c>
      <c r="F11" s="298">
        <v>41.020000000000003</v>
      </c>
      <c r="G11" s="40"/>
      <c r="H11" s="46"/>
    </row>
    <row r="12" s="2" customFormat="1" ht="16.8" customHeight="1">
      <c r="A12" s="40"/>
      <c r="B12" s="46"/>
      <c r="C12" s="299" t="s">
        <v>19</v>
      </c>
      <c r="D12" s="299" t="s">
        <v>670</v>
      </c>
      <c r="E12" s="19" t="s">
        <v>19</v>
      </c>
      <c r="F12" s="300">
        <v>41.020000000000003</v>
      </c>
      <c r="G12" s="40"/>
      <c r="H12" s="46"/>
    </row>
    <row r="13" s="2" customFormat="1" ht="16.8" customHeight="1">
      <c r="A13" s="40"/>
      <c r="B13" s="46"/>
      <c r="C13" s="299" t="s">
        <v>19</v>
      </c>
      <c r="D13" s="299" t="s">
        <v>158</v>
      </c>
      <c r="E13" s="19" t="s">
        <v>19</v>
      </c>
      <c r="F13" s="300">
        <v>41.020000000000003</v>
      </c>
      <c r="G13" s="40"/>
      <c r="H13" s="46"/>
    </row>
    <row r="14" s="2" customFormat="1" ht="16.8" customHeight="1">
      <c r="A14" s="40"/>
      <c r="B14" s="46"/>
      <c r="C14" s="295" t="s">
        <v>671</v>
      </c>
      <c r="D14" s="296" t="s">
        <v>672</v>
      </c>
      <c r="E14" s="297" t="s">
        <v>19</v>
      </c>
      <c r="F14" s="298">
        <v>2</v>
      </c>
      <c r="G14" s="40"/>
      <c r="H14" s="46"/>
    </row>
    <row r="15" s="2" customFormat="1" ht="16.8" customHeight="1">
      <c r="A15" s="40"/>
      <c r="B15" s="46"/>
      <c r="C15" s="299" t="s">
        <v>19</v>
      </c>
      <c r="D15" s="299" t="s">
        <v>83</v>
      </c>
      <c r="E15" s="19" t="s">
        <v>19</v>
      </c>
      <c r="F15" s="300">
        <v>2</v>
      </c>
      <c r="G15" s="40"/>
      <c r="H15" s="46"/>
    </row>
    <row r="16" s="2" customFormat="1" ht="16.8" customHeight="1">
      <c r="A16" s="40"/>
      <c r="B16" s="46"/>
      <c r="C16" s="299" t="s">
        <v>19</v>
      </c>
      <c r="D16" s="299" t="s">
        <v>158</v>
      </c>
      <c r="E16" s="19" t="s">
        <v>19</v>
      </c>
      <c r="F16" s="300">
        <v>2</v>
      </c>
      <c r="G16" s="40"/>
      <c r="H16" s="46"/>
    </row>
    <row r="17" s="2" customFormat="1" ht="16.8" customHeight="1">
      <c r="A17" s="40"/>
      <c r="B17" s="46"/>
      <c r="C17" s="295" t="s">
        <v>673</v>
      </c>
      <c r="D17" s="296" t="s">
        <v>674</v>
      </c>
      <c r="E17" s="297" t="s">
        <v>19</v>
      </c>
      <c r="F17" s="298">
        <v>1</v>
      </c>
      <c r="G17" s="40"/>
      <c r="H17" s="46"/>
    </row>
    <row r="18" s="2" customFormat="1" ht="16.8" customHeight="1">
      <c r="A18" s="40"/>
      <c r="B18" s="46"/>
      <c r="C18" s="299" t="s">
        <v>19</v>
      </c>
      <c r="D18" s="299" t="s">
        <v>81</v>
      </c>
      <c r="E18" s="19" t="s">
        <v>19</v>
      </c>
      <c r="F18" s="300">
        <v>1</v>
      </c>
      <c r="G18" s="40"/>
      <c r="H18" s="46"/>
    </row>
    <row r="19" s="2" customFormat="1" ht="16.8" customHeight="1">
      <c r="A19" s="40"/>
      <c r="B19" s="46"/>
      <c r="C19" s="299" t="s">
        <v>19</v>
      </c>
      <c r="D19" s="299" t="s">
        <v>158</v>
      </c>
      <c r="E19" s="19" t="s">
        <v>19</v>
      </c>
      <c r="F19" s="300">
        <v>1</v>
      </c>
      <c r="G19" s="40"/>
      <c r="H19" s="46"/>
    </row>
    <row r="20" s="2" customFormat="1" ht="16.8" customHeight="1">
      <c r="A20" s="40"/>
      <c r="B20" s="46"/>
      <c r="C20" s="295" t="s">
        <v>675</v>
      </c>
      <c r="D20" s="296" t="s">
        <v>676</v>
      </c>
      <c r="E20" s="297" t="s">
        <v>19</v>
      </c>
      <c r="F20" s="298">
        <v>2</v>
      </c>
      <c r="G20" s="40"/>
      <c r="H20" s="46"/>
    </row>
    <row r="21" s="2" customFormat="1" ht="16.8" customHeight="1">
      <c r="A21" s="40"/>
      <c r="B21" s="46"/>
      <c r="C21" s="299" t="s">
        <v>19</v>
      </c>
      <c r="D21" s="299" t="s">
        <v>677</v>
      </c>
      <c r="E21" s="19" t="s">
        <v>19</v>
      </c>
      <c r="F21" s="300">
        <v>2</v>
      </c>
      <c r="G21" s="40"/>
      <c r="H21" s="46"/>
    </row>
    <row r="22" s="2" customFormat="1" ht="16.8" customHeight="1">
      <c r="A22" s="40"/>
      <c r="B22" s="46"/>
      <c r="C22" s="299" t="s">
        <v>19</v>
      </c>
      <c r="D22" s="299" t="s">
        <v>158</v>
      </c>
      <c r="E22" s="19" t="s">
        <v>19</v>
      </c>
      <c r="F22" s="300">
        <v>2</v>
      </c>
      <c r="G22" s="40"/>
      <c r="H22" s="46"/>
    </row>
    <row r="23" s="2" customFormat="1" ht="16.8" customHeight="1">
      <c r="A23" s="40"/>
      <c r="B23" s="46"/>
      <c r="C23" s="295" t="s">
        <v>678</v>
      </c>
      <c r="D23" s="296" t="s">
        <v>679</v>
      </c>
      <c r="E23" s="297" t="s">
        <v>19</v>
      </c>
      <c r="F23" s="298">
        <v>1</v>
      </c>
      <c r="G23" s="40"/>
      <c r="H23" s="46"/>
    </row>
    <row r="24" s="2" customFormat="1" ht="16.8" customHeight="1">
      <c r="A24" s="40"/>
      <c r="B24" s="46"/>
      <c r="C24" s="299" t="s">
        <v>19</v>
      </c>
      <c r="D24" s="299" t="s">
        <v>81</v>
      </c>
      <c r="E24" s="19" t="s">
        <v>19</v>
      </c>
      <c r="F24" s="300">
        <v>1</v>
      </c>
      <c r="G24" s="40"/>
      <c r="H24" s="46"/>
    </row>
    <row r="25" s="2" customFormat="1" ht="16.8" customHeight="1">
      <c r="A25" s="40"/>
      <c r="B25" s="46"/>
      <c r="C25" s="299" t="s">
        <v>19</v>
      </c>
      <c r="D25" s="299" t="s">
        <v>158</v>
      </c>
      <c r="E25" s="19" t="s">
        <v>19</v>
      </c>
      <c r="F25" s="300">
        <v>1</v>
      </c>
      <c r="G25" s="40"/>
      <c r="H25" s="46"/>
    </row>
    <row r="26" s="2" customFormat="1" ht="16.8" customHeight="1">
      <c r="A26" s="40"/>
      <c r="B26" s="46"/>
      <c r="C26" s="295" t="s">
        <v>680</v>
      </c>
      <c r="D26" s="296" t="s">
        <v>681</v>
      </c>
      <c r="E26" s="297" t="s">
        <v>19</v>
      </c>
      <c r="F26" s="298">
        <v>1</v>
      </c>
      <c r="G26" s="40"/>
      <c r="H26" s="46"/>
    </row>
    <row r="27" s="2" customFormat="1" ht="16.8" customHeight="1">
      <c r="A27" s="40"/>
      <c r="B27" s="46"/>
      <c r="C27" s="299" t="s">
        <v>19</v>
      </c>
      <c r="D27" s="299" t="s">
        <v>81</v>
      </c>
      <c r="E27" s="19" t="s">
        <v>19</v>
      </c>
      <c r="F27" s="300">
        <v>1</v>
      </c>
      <c r="G27" s="40"/>
      <c r="H27" s="46"/>
    </row>
    <row r="28" s="2" customFormat="1" ht="16.8" customHeight="1">
      <c r="A28" s="40"/>
      <c r="B28" s="46"/>
      <c r="C28" s="299" t="s">
        <v>19</v>
      </c>
      <c r="D28" s="299" t="s">
        <v>158</v>
      </c>
      <c r="E28" s="19" t="s">
        <v>19</v>
      </c>
      <c r="F28" s="300">
        <v>1</v>
      </c>
      <c r="G28" s="40"/>
      <c r="H28" s="46"/>
    </row>
    <row r="29" s="2" customFormat="1" ht="16.8" customHeight="1">
      <c r="A29" s="40"/>
      <c r="B29" s="46"/>
      <c r="C29" s="295" t="s">
        <v>682</v>
      </c>
      <c r="D29" s="296" t="s">
        <v>683</v>
      </c>
      <c r="E29" s="297" t="s">
        <v>19</v>
      </c>
      <c r="F29" s="298">
        <v>41.020000000000003</v>
      </c>
      <c r="G29" s="40"/>
      <c r="H29" s="46"/>
    </row>
    <row r="30" s="2" customFormat="1" ht="16.8" customHeight="1">
      <c r="A30" s="40"/>
      <c r="B30" s="46"/>
      <c r="C30" s="299" t="s">
        <v>19</v>
      </c>
      <c r="D30" s="299" t="s">
        <v>670</v>
      </c>
      <c r="E30" s="19" t="s">
        <v>19</v>
      </c>
      <c r="F30" s="300">
        <v>41.020000000000003</v>
      </c>
      <c r="G30" s="40"/>
      <c r="H30" s="46"/>
    </row>
    <row r="31" s="2" customFormat="1" ht="16.8" customHeight="1">
      <c r="A31" s="40"/>
      <c r="B31" s="46"/>
      <c r="C31" s="299" t="s">
        <v>19</v>
      </c>
      <c r="D31" s="299" t="s">
        <v>158</v>
      </c>
      <c r="E31" s="19" t="s">
        <v>19</v>
      </c>
      <c r="F31" s="300">
        <v>41.020000000000003</v>
      </c>
      <c r="G31" s="40"/>
      <c r="H31" s="46"/>
    </row>
    <row r="32" s="2" customFormat="1" ht="16.8" customHeight="1">
      <c r="A32" s="40"/>
      <c r="B32" s="46"/>
      <c r="C32" s="295" t="s">
        <v>684</v>
      </c>
      <c r="D32" s="296" t="s">
        <v>685</v>
      </c>
      <c r="E32" s="297" t="s">
        <v>19</v>
      </c>
      <c r="F32" s="298">
        <v>36.799999999999997</v>
      </c>
      <c r="G32" s="40"/>
      <c r="H32" s="46"/>
    </row>
    <row r="33" s="2" customFormat="1" ht="16.8" customHeight="1">
      <c r="A33" s="40"/>
      <c r="B33" s="46"/>
      <c r="C33" s="299" t="s">
        <v>19</v>
      </c>
      <c r="D33" s="299" t="s">
        <v>686</v>
      </c>
      <c r="E33" s="19" t="s">
        <v>19</v>
      </c>
      <c r="F33" s="300">
        <v>36.799999999999997</v>
      </c>
      <c r="G33" s="40"/>
      <c r="H33" s="46"/>
    </row>
    <row r="34" s="2" customFormat="1" ht="16.8" customHeight="1">
      <c r="A34" s="40"/>
      <c r="B34" s="46"/>
      <c r="C34" s="299" t="s">
        <v>19</v>
      </c>
      <c r="D34" s="299" t="s">
        <v>158</v>
      </c>
      <c r="E34" s="19" t="s">
        <v>19</v>
      </c>
      <c r="F34" s="300">
        <v>36.799999999999997</v>
      </c>
      <c r="G34" s="40"/>
      <c r="H34" s="46"/>
    </row>
    <row r="35" s="2" customFormat="1" ht="16.8" customHeight="1">
      <c r="A35" s="40"/>
      <c r="B35" s="46"/>
      <c r="C35" s="295" t="s">
        <v>687</v>
      </c>
      <c r="D35" s="296" t="s">
        <v>688</v>
      </c>
      <c r="E35" s="297" t="s">
        <v>19</v>
      </c>
      <c r="F35" s="298">
        <v>8.7680000000000007</v>
      </c>
      <c r="G35" s="40"/>
      <c r="H35" s="46"/>
    </row>
    <row r="36" s="2" customFormat="1" ht="16.8" customHeight="1">
      <c r="A36" s="40"/>
      <c r="B36" s="46"/>
      <c r="C36" s="299" t="s">
        <v>19</v>
      </c>
      <c r="D36" s="299" t="s">
        <v>689</v>
      </c>
      <c r="E36" s="19" t="s">
        <v>19</v>
      </c>
      <c r="F36" s="300">
        <v>8.7680000000000007</v>
      </c>
      <c r="G36" s="40"/>
      <c r="H36" s="46"/>
    </row>
    <row r="37" s="2" customFormat="1" ht="16.8" customHeight="1">
      <c r="A37" s="40"/>
      <c r="B37" s="46"/>
      <c r="C37" s="299" t="s">
        <v>19</v>
      </c>
      <c r="D37" s="299" t="s">
        <v>158</v>
      </c>
      <c r="E37" s="19" t="s">
        <v>19</v>
      </c>
      <c r="F37" s="300">
        <v>8.7680000000000007</v>
      </c>
      <c r="G37" s="40"/>
      <c r="H37" s="46"/>
    </row>
    <row r="38" s="2" customFormat="1" ht="26.4" customHeight="1">
      <c r="A38" s="40"/>
      <c r="B38" s="46"/>
      <c r="C38" s="294" t="s">
        <v>690</v>
      </c>
      <c r="D38" s="294" t="s">
        <v>90</v>
      </c>
      <c r="E38" s="40"/>
      <c r="F38" s="40"/>
      <c r="G38" s="40"/>
      <c r="H38" s="46"/>
    </row>
    <row r="39" s="2" customFormat="1" ht="16.8" customHeight="1">
      <c r="A39" s="40"/>
      <c r="B39" s="46"/>
      <c r="C39" s="295" t="s">
        <v>668</v>
      </c>
      <c r="D39" s="296" t="s">
        <v>691</v>
      </c>
      <c r="E39" s="297" t="s">
        <v>19</v>
      </c>
      <c r="F39" s="298">
        <v>41.020000000000003</v>
      </c>
      <c r="G39" s="40"/>
      <c r="H39" s="46"/>
    </row>
    <row r="40" s="2" customFormat="1" ht="16.8" customHeight="1">
      <c r="A40" s="40"/>
      <c r="B40" s="46"/>
      <c r="C40" s="299" t="s">
        <v>19</v>
      </c>
      <c r="D40" s="299" t="s">
        <v>670</v>
      </c>
      <c r="E40" s="19" t="s">
        <v>19</v>
      </c>
      <c r="F40" s="300">
        <v>41.020000000000003</v>
      </c>
      <c r="G40" s="40"/>
      <c r="H40" s="46"/>
    </row>
    <row r="41" s="2" customFormat="1" ht="16.8" customHeight="1">
      <c r="A41" s="40"/>
      <c r="B41" s="46"/>
      <c r="C41" s="299" t="s">
        <v>19</v>
      </c>
      <c r="D41" s="299" t="s">
        <v>158</v>
      </c>
      <c r="E41" s="19" t="s">
        <v>19</v>
      </c>
      <c r="F41" s="300">
        <v>41.020000000000003</v>
      </c>
      <c r="G41" s="40"/>
      <c r="H41" s="46"/>
    </row>
    <row r="42" s="2" customFormat="1" ht="16.8" customHeight="1">
      <c r="A42" s="40"/>
      <c r="B42" s="46"/>
      <c r="C42" s="295" t="s">
        <v>671</v>
      </c>
      <c r="D42" s="296" t="s">
        <v>692</v>
      </c>
      <c r="E42" s="297" t="s">
        <v>19</v>
      </c>
      <c r="F42" s="298">
        <v>1</v>
      </c>
      <c r="G42" s="40"/>
      <c r="H42" s="46"/>
    </row>
    <row r="43" s="2" customFormat="1" ht="16.8" customHeight="1">
      <c r="A43" s="40"/>
      <c r="B43" s="46"/>
      <c r="C43" s="299" t="s">
        <v>19</v>
      </c>
      <c r="D43" s="299" t="s">
        <v>81</v>
      </c>
      <c r="E43" s="19" t="s">
        <v>19</v>
      </c>
      <c r="F43" s="300">
        <v>1</v>
      </c>
      <c r="G43" s="40"/>
      <c r="H43" s="46"/>
    </row>
    <row r="44" s="2" customFormat="1" ht="16.8" customHeight="1">
      <c r="A44" s="40"/>
      <c r="B44" s="46"/>
      <c r="C44" s="299" t="s">
        <v>19</v>
      </c>
      <c r="D44" s="299" t="s">
        <v>158</v>
      </c>
      <c r="E44" s="19" t="s">
        <v>19</v>
      </c>
      <c r="F44" s="300">
        <v>1</v>
      </c>
      <c r="G44" s="40"/>
      <c r="H44" s="46"/>
    </row>
    <row r="45" s="2" customFormat="1" ht="16.8" customHeight="1">
      <c r="A45" s="40"/>
      <c r="B45" s="46"/>
      <c r="C45" s="295" t="s">
        <v>693</v>
      </c>
      <c r="D45" s="296" t="s">
        <v>672</v>
      </c>
      <c r="E45" s="297" t="s">
        <v>19</v>
      </c>
      <c r="F45" s="298">
        <v>230.95099999999999</v>
      </c>
      <c r="G45" s="40"/>
      <c r="H45" s="46"/>
    </row>
    <row r="46" s="2" customFormat="1" ht="16.8" customHeight="1">
      <c r="A46" s="40"/>
      <c r="B46" s="46"/>
      <c r="C46" s="299" t="s">
        <v>19</v>
      </c>
      <c r="D46" s="299" t="s">
        <v>694</v>
      </c>
      <c r="E46" s="19" t="s">
        <v>19</v>
      </c>
      <c r="F46" s="300">
        <v>230.95099999999999</v>
      </c>
      <c r="G46" s="40"/>
      <c r="H46" s="46"/>
    </row>
    <row r="47" s="2" customFormat="1" ht="16.8" customHeight="1">
      <c r="A47" s="40"/>
      <c r="B47" s="46"/>
      <c r="C47" s="299" t="s">
        <v>19</v>
      </c>
      <c r="D47" s="299" t="s">
        <v>158</v>
      </c>
      <c r="E47" s="19" t="s">
        <v>19</v>
      </c>
      <c r="F47" s="300">
        <v>230.95099999999999</v>
      </c>
      <c r="G47" s="40"/>
      <c r="H47" s="46"/>
    </row>
    <row r="48" s="2" customFormat="1" ht="16.8" customHeight="1">
      <c r="A48" s="40"/>
      <c r="B48" s="46"/>
      <c r="C48" s="295" t="s">
        <v>673</v>
      </c>
      <c r="D48" s="296" t="s">
        <v>695</v>
      </c>
      <c r="E48" s="297" t="s">
        <v>19</v>
      </c>
      <c r="F48" s="298">
        <v>1</v>
      </c>
      <c r="G48" s="40"/>
      <c r="H48" s="46"/>
    </row>
    <row r="49" s="2" customFormat="1" ht="16.8" customHeight="1">
      <c r="A49" s="40"/>
      <c r="B49" s="46"/>
      <c r="C49" s="299" t="s">
        <v>19</v>
      </c>
      <c r="D49" s="299" t="s">
        <v>81</v>
      </c>
      <c r="E49" s="19" t="s">
        <v>19</v>
      </c>
      <c r="F49" s="300">
        <v>1</v>
      </c>
      <c r="G49" s="40"/>
      <c r="H49" s="46"/>
    </row>
    <row r="50" s="2" customFormat="1" ht="16.8" customHeight="1">
      <c r="A50" s="40"/>
      <c r="B50" s="46"/>
      <c r="C50" s="299" t="s">
        <v>19</v>
      </c>
      <c r="D50" s="299" t="s">
        <v>158</v>
      </c>
      <c r="E50" s="19" t="s">
        <v>19</v>
      </c>
      <c r="F50" s="300">
        <v>1</v>
      </c>
      <c r="G50" s="40"/>
      <c r="H50" s="46"/>
    </row>
    <row r="51" s="2" customFormat="1" ht="16.8" customHeight="1">
      <c r="A51" s="40"/>
      <c r="B51" s="46"/>
      <c r="C51" s="295" t="s">
        <v>675</v>
      </c>
      <c r="D51" s="296" t="s">
        <v>696</v>
      </c>
      <c r="E51" s="297" t="s">
        <v>19</v>
      </c>
      <c r="F51" s="298">
        <v>1</v>
      </c>
      <c r="G51" s="40"/>
      <c r="H51" s="46"/>
    </row>
    <row r="52" s="2" customFormat="1" ht="16.8" customHeight="1">
      <c r="A52" s="40"/>
      <c r="B52" s="46"/>
      <c r="C52" s="299" t="s">
        <v>19</v>
      </c>
      <c r="D52" s="299" t="s">
        <v>81</v>
      </c>
      <c r="E52" s="19" t="s">
        <v>19</v>
      </c>
      <c r="F52" s="300">
        <v>1</v>
      </c>
      <c r="G52" s="40"/>
      <c r="H52" s="46"/>
    </row>
    <row r="53" s="2" customFormat="1" ht="16.8" customHeight="1">
      <c r="A53" s="40"/>
      <c r="B53" s="46"/>
      <c r="C53" s="299" t="s">
        <v>19</v>
      </c>
      <c r="D53" s="299" t="s">
        <v>158</v>
      </c>
      <c r="E53" s="19" t="s">
        <v>19</v>
      </c>
      <c r="F53" s="300">
        <v>1</v>
      </c>
      <c r="G53" s="40"/>
      <c r="H53" s="46"/>
    </row>
    <row r="54" s="2" customFormat="1" ht="16.8" customHeight="1">
      <c r="A54" s="40"/>
      <c r="B54" s="46"/>
      <c r="C54" s="295" t="s">
        <v>678</v>
      </c>
      <c r="D54" s="296" t="s">
        <v>697</v>
      </c>
      <c r="E54" s="297" t="s">
        <v>19</v>
      </c>
      <c r="F54" s="298">
        <v>1</v>
      </c>
      <c r="G54" s="40"/>
      <c r="H54" s="46"/>
    </row>
    <row r="55" s="2" customFormat="1" ht="16.8" customHeight="1">
      <c r="A55" s="40"/>
      <c r="B55" s="46"/>
      <c r="C55" s="299" t="s">
        <v>19</v>
      </c>
      <c r="D55" s="299" t="s">
        <v>81</v>
      </c>
      <c r="E55" s="19" t="s">
        <v>19</v>
      </c>
      <c r="F55" s="300">
        <v>1</v>
      </c>
      <c r="G55" s="40"/>
      <c r="H55" s="46"/>
    </row>
    <row r="56" s="2" customFormat="1" ht="16.8" customHeight="1">
      <c r="A56" s="40"/>
      <c r="B56" s="46"/>
      <c r="C56" s="299" t="s">
        <v>19</v>
      </c>
      <c r="D56" s="299" t="s">
        <v>158</v>
      </c>
      <c r="E56" s="19" t="s">
        <v>19</v>
      </c>
      <c r="F56" s="300">
        <v>1</v>
      </c>
      <c r="G56" s="40"/>
      <c r="H56" s="46"/>
    </row>
    <row r="57" s="2" customFormat="1" ht="16.8" customHeight="1">
      <c r="A57" s="40"/>
      <c r="B57" s="46"/>
      <c r="C57" s="295" t="s">
        <v>680</v>
      </c>
      <c r="D57" s="296" t="s">
        <v>698</v>
      </c>
      <c r="E57" s="297" t="s">
        <v>19</v>
      </c>
      <c r="F57" s="298">
        <v>1</v>
      </c>
      <c r="G57" s="40"/>
      <c r="H57" s="46"/>
    </row>
    <row r="58" s="2" customFormat="1" ht="16.8" customHeight="1">
      <c r="A58" s="40"/>
      <c r="B58" s="46"/>
      <c r="C58" s="299" t="s">
        <v>19</v>
      </c>
      <c r="D58" s="299" t="s">
        <v>81</v>
      </c>
      <c r="E58" s="19" t="s">
        <v>19</v>
      </c>
      <c r="F58" s="300">
        <v>1</v>
      </c>
      <c r="G58" s="40"/>
      <c r="H58" s="46"/>
    </row>
    <row r="59" s="2" customFormat="1" ht="16.8" customHeight="1">
      <c r="A59" s="40"/>
      <c r="B59" s="46"/>
      <c r="C59" s="299" t="s">
        <v>19</v>
      </c>
      <c r="D59" s="299" t="s">
        <v>158</v>
      </c>
      <c r="E59" s="19" t="s">
        <v>19</v>
      </c>
      <c r="F59" s="300">
        <v>1</v>
      </c>
      <c r="G59" s="40"/>
      <c r="H59" s="46"/>
    </row>
    <row r="60" s="2" customFormat="1" ht="16.8" customHeight="1">
      <c r="A60" s="40"/>
      <c r="B60" s="46"/>
      <c r="C60" s="295" t="s">
        <v>682</v>
      </c>
      <c r="D60" s="296" t="s">
        <v>699</v>
      </c>
      <c r="E60" s="297" t="s">
        <v>19</v>
      </c>
      <c r="F60" s="298">
        <v>1</v>
      </c>
      <c r="G60" s="40"/>
      <c r="H60" s="46"/>
    </row>
    <row r="61" s="2" customFormat="1" ht="16.8" customHeight="1">
      <c r="A61" s="40"/>
      <c r="B61" s="46"/>
      <c r="C61" s="299" t="s">
        <v>19</v>
      </c>
      <c r="D61" s="299" t="s">
        <v>81</v>
      </c>
      <c r="E61" s="19" t="s">
        <v>19</v>
      </c>
      <c r="F61" s="300">
        <v>1</v>
      </c>
      <c r="G61" s="40"/>
      <c r="H61" s="46"/>
    </row>
    <row r="62" s="2" customFormat="1" ht="16.8" customHeight="1">
      <c r="A62" s="40"/>
      <c r="B62" s="46"/>
      <c r="C62" s="299" t="s">
        <v>19</v>
      </c>
      <c r="D62" s="299" t="s">
        <v>158</v>
      </c>
      <c r="E62" s="19" t="s">
        <v>19</v>
      </c>
      <c r="F62" s="300">
        <v>1</v>
      </c>
      <c r="G62" s="40"/>
      <c r="H62" s="46"/>
    </row>
    <row r="63" s="2" customFormat="1" ht="16.8" customHeight="1">
      <c r="A63" s="40"/>
      <c r="B63" s="46"/>
      <c r="C63" s="295" t="s">
        <v>700</v>
      </c>
      <c r="D63" s="296" t="s">
        <v>683</v>
      </c>
      <c r="E63" s="297" t="s">
        <v>19</v>
      </c>
      <c r="F63" s="298">
        <v>29</v>
      </c>
      <c r="G63" s="40"/>
      <c r="H63" s="46"/>
    </row>
    <row r="64" s="2" customFormat="1" ht="16.8" customHeight="1">
      <c r="A64" s="40"/>
      <c r="B64" s="46"/>
      <c r="C64" s="299" t="s">
        <v>19</v>
      </c>
      <c r="D64" s="299" t="s">
        <v>701</v>
      </c>
      <c r="E64" s="19" t="s">
        <v>19</v>
      </c>
      <c r="F64" s="300">
        <v>29</v>
      </c>
      <c r="G64" s="40"/>
      <c r="H64" s="46"/>
    </row>
    <row r="65" s="2" customFormat="1" ht="16.8" customHeight="1">
      <c r="A65" s="40"/>
      <c r="B65" s="46"/>
      <c r="C65" s="299" t="s">
        <v>19</v>
      </c>
      <c r="D65" s="299" t="s">
        <v>158</v>
      </c>
      <c r="E65" s="19" t="s">
        <v>19</v>
      </c>
      <c r="F65" s="300">
        <v>29</v>
      </c>
      <c r="G65" s="40"/>
      <c r="H65" s="46"/>
    </row>
    <row r="66" s="2" customFormat="1" ht="16.8" customHeight="1">
      <c r="A66" s="40"/>
      <c r="B66" s="46"/>
      <c r="C66" s="295" t="s">
        <v>684</v>
      </c>
      <c r="D66" s="296" t="s">
        <v>702</v>
      </c>
      <c r="E66" s="297" t="s">
        <v>19</v>
      </c>
      <c r="F66" s="298">
        <v>41.020000000000003</v>
      </c>
      <c r="G66" s="40"/>
      <c r="H66" s="46"/>
    </row>
    <row r="67" s="2" customFormat="1" ht="16.8" customHeight="1">
      <c r="A67" s="40"/>
      <c r="B67" s="46"/>
      <c r="C67" s="299" t="s">
        <v>19</v>
      </c>
      <c r="D67" s="299" t="s">
        <v>670</v>
      </c>
      <c r="E67" s="19" t="s">
        <v>19</v>
      </c>
      <c r="F67" s="300">
        <v>41.020000000000003</v>
      </c>
      <c r="G67" s="40"/>
      <c r="H67" s="46"/>
    </row>
    <row r="68" s="2" customFormat="1" ht="16.8" customHeight="1">
      <c r="A68" s="40"/>
      <c r="B68" s="46"/>
      <c r="C68" s="299" t="s">
        <v>19</v>
      </c>
      <c r="D68" s="299" t="s">
        <v>158</v>
      </c>
      <c r="E68" s="19" t="s">
        <v>19</v>
      </c>
      <c r="F68" s="300">
        <v>41.020000000000003</v>
      </c>
      <c r="G68" s="40"/>
      <c r="H68" s="46"/>
    </row>
    <row r="69" s="2" customFormat="1" ht="16.8" customHeight="1">
      <c r="A69" s="40"/>
      <c r="B69" s="46"/>
      <c r="C69" s="295" t="s">
        <v>703</v>
      </c>
      <c r="D69" s="296" t="s">
        <v>685</v>
      </c>
      <c r="E69" s="297" t="s">
        <v>19</v>
      </c>
      <c r="F69" s="298">
        <v>17.670999999999999</v>
      </c>
      <c r="G69" s="40"/>
      <c r="H69" s="46"/>
    </row>
    <row r="70" s="2" customFormat="1" ht="16.8" customHeight="1">
      <c r="A70" s="40"/>
      <c r="B70" s="46"/>
      <c r="C70" s="299" t="s">
        <v>19</v>
      </c>
      <c r="D70" s="299" t="s">
        <v>704</v>
      </c>
      <c r="E70" s="19" t="s">
        <v>19</v>
      </c>
      <c r="F70" s="300">
        <v>17.670999999999999</v>
      </c>
      <c r="G70" s="40"/>
      <c r="H70" s="46"/>
    </row>
    <row r="71" s="2" customFormat="1" ht="16.8" customHeight="1">
      <c r="A71" s="40"/>
      <c r="B71" s="46"/>
      <c r="C71" s="299" t="s">
        <v>19</v>
      </c>
      <c r="D71" s="299" t="s">
        <v>158</v>
      </c>
      <c r="E71" s="19" t="s">
        <v>19</v>
      </c>
      <c r="F71" s="300">
        <v>17.670999999999999</v>
      </c>
      <c r="G71" s="40"/>
      <c r="H71" s="46"/>
    </row>
    <row r="72" s="2" customFormat="1" ht="16.8" customHeight="1">
      <c r="A72" s="40"/>
      <c r="B72" s="46"/>
      <c r="C72" s="295" t="s">
        <v>687</v>
      </c>
      <c r="D72" s="296" t="s">
        <v>705</v>
      </c>
      <c r="E72" s="297" t="s">
        <v>19</v>
      </c>
      <c r="F72" s="298">
        <v>41.020000000000003</v>
      </c>
      <c r="G72" s="40"/>
      <c r="H72" s="46"/>
    </row>
    <row r="73" s="2" customFormat="1" ht="16.8" customHeight="1">
      <c r="A73" s="40"/>
      <c r="B73" s="46"/>
      <c r="C73" s="299" t="s">
        <v>19</v>
      </c>
      <c r="D73" s="299" t="s">
        <v>670</v>
      </c>
      <c r="E73" s="19" t="s">
        <v>19</v>
      </c>
      <c r="F73" s="300">
        <v>41.020000000000003</v>
      </c>
      <c r="G73" s="40"/>
      <c r="H73" s="46"/>
    </row>
    <row r="74" s="2" customFormat="1" ht="16.8" customHeight="1">
      <c r="A74" s="40"/>
      <c r="B74" s="46"/>
      <c r="C74" s="299" t="s">
        <v>19</v>
      </c>
      <c r="D74" s="299" t="s">
        <v>158</v>
      </c>
      <c r="E74" s="19" t="s">
        <v>19</v>
      </c>
      <c r="F74" s="300">
        <v>41.020000000000003</v>
      </c>
      <c r="G74" s="40"/>
      <c r="H74" s="46"/>
    </row>
    <row r="75" s="2" customFormat="1" ht="16.8" customHeight="1">
      <c r="A75" s="40"/>
      <c r="B75" s="46"/>
      <c r="C75" s="295" t="s">
        <v>706</v>
      </c>
      <c r="D75" s="296" t="s">
        <v>688</v>
      </c>
      <c r="E75" s="297" t="s">
        <v>19</v>
      </c>
      <c r="F75" s="298">
        <v>33</v>
      </c>
      <c r="G75" s="40"/>
      <c r="H75" s="46"/>
    </row>
    <row r="76" s="2" customFormat="1" ht="16.8" customHeight="1">
      <c r="A76" s="40"/>
      <c r="B76" s="46"/>
      <c r="C76" s="299" t="s">
        <v>19</v>
      </c>
      <c r="D76" s="299" t="s">
        <v>707</v>
      </c>
      <c r="E76" s="19" t="s">
        <v>19</v>
      </c>
      <c r="F76" s="300">
        <v>33</v>
      </c>
      <c r="G76" s="40"/>
      <c r="H76" s="46"/>
    </row>
    <row r="77" s="2" customFormat="1" ht="16.8" customHeight="1">
      <c r="A77" s="40"/>
      <c r="B77" s="46"/>
      <c r="C77" s="299" t="s">
        <v>19</v>
      </c>
      <c r="D77" s="299" t="s">
        <v>158</v>
      </c>
      <c r="E77" s="19" t="s">
        <v>19</v>
      </c>
      <c r="F77" s="300">
        <v>33</v>
      </c>
      <c r="G77" s="40"/>
      <c r="H77" s="46"/>
    </row>
    <row r="78" s="2" customFormat="1" ht="16.8" customHeight="1">
      <c r="A78" s="40"/>
      <c r="B78" s="46"/>
      <c r="C78" s="295" t="s">
        <v>708</v>
      </c>
      <c r="D78" s="296" t="s">
        <v>709</v>
      </c>
      <c r="E78" s="297" t="s">
        <v>19</v>
      </c>
      <c r="F78" s="298">
        <v>41.020000000000003</v>
      </c>
      <c r="G78" s="40"/>
      <c r="H78" s="46"/>
    </row>
    <row r="79" s="2" customFormat="1" ht="16.8" customHeight="1">
      <c r="A79" s="40"/>
      <c r="B79" s="46"/>
      <c r="C79" s="299" t="s">
        <v>19</v>
      </c>
      <c r="D79" s="299" t="s">
        <v>670</v>
      </c>
      <c r="E79" s="19" t="s">
        <v>19</v>
      </c>
      <c r="F79" s="300">
        <v>41.020000000000003</v>
      </c>
      <c r="G79" s="40"/>
      <c r="H79" s="46"/>
    </row>
    <row r="80" s="2" customFormat="1" ht="16.8" customHeight="1">
      <c r="A80" s="40"/>
      <c r="B80" s="46"/>
      <c r="C80" s="299" t="s">
        <v>19</v>
      </c>
      <c r="D80" s="299" t="s">
        <v>158</v>
      </c>
      <c r="E80" s="19" t="s">
        <v>19</v>
      </c>
      <c r="F80" s="300">
        <v>41.020000000000003</v>
      </c>
      <c r="G80" s="40"/>
      <c r="H80" s="46"/>
    </row>
    <row r="81" s="2" customFormat="1" ht="16.8" customHeight="1">
      <c r="A81" s="40"/>
      <c r="B81" s="46"/>
      <c r="C81" s="295" t="s">
        <v>710</v>
      </c>
      <c r="D81" s="296" t="s">
        <v>711</v>
      </c>
      <c r="E81" s="297" t="s">
        <v>19</v>
      </c>
      <c r="F81" s="298">
        <v>41.020000000000003</v>
      </c>
      <c r="G81" s="40"/>
      <c r="H81" s="46"/>
    </row>
    <row r="82" s="2" customFormat="1" ht="16.8" customHeight="1">
      <c r="A82" s="40"/>
      <c r="B82" s="46"/>
      <c r="C82" s="299" t="s">
        <v>19</v>
      </c>
      <c r="D82" s="299" t="s">
        <v>670</v>
      </c>
      <c r="E82" s="19" t="s">
        <v>19</v>
      </c>
      <c r="F82" s="300">
        <v>41.020000000000003</v>
      </c>
      <c r="G82" s="40"/>
      <c r="H82" s="46"/>
    </row>
    <row r="83" s="2" customFormat="1" ht="16.8" customHeight="1">
      <c r="A83" s="40"/>
      <c r="B83" s="46"/>
      <c r="C83" s="299" t="s">
        <v>19</v>
      </c>
      <c r="D83" s="299" t="s">
        <v>158</v>
      </c>
      <c r="E83" s="19" t="s">
        <v>19</v>
      </c>
      <c r="F83" s="300">
        <v>41.020000000000003</v>
      </c>
      <c r="G83" s="40"/>
      <c r="H83" s="46"/>
    </row>
    <row r="84" s="2" customFormat="1" ht="16.8" customHeight="1">
      <c r="A84" s="40"/>
      <c r="B84" s="46"/>
      <c r="C84" s="295" t="s">
        <v>712</v>
      </c>
      <c r="D84" s="296" t="s">
        <v>713</v>
      </c>
      <c r="E84" s="297" t="s">
        <v>19</v>
      </c>
      <c r="F84" s="298">
        <v>41.020000000000003</v>
      </c>
      <c r="G84" s="40"/>
      <c r="H84" s="46"/>
    </row>
    <row r="85" s="2" customFormat="1" ht="16.8" customHeight="1">
      <c r="A85" s="40"/>
      <c r="B85" s="46"/>
      <c r="C85" s="299" t="s">
        <v>19</v>
      </c>
      <c r="D85" s="299" t="s">
        <v>670</v>
      </c>
      <c r="E85" s="19" t="s">
        <v>19</v>
      </c>
      <c r="F85" s="300">
        <v>41.020000000000003</v>
      </c>
      <c r="G85" s="40"/>
      <c r="H85" s="46"/>
    </row>
    <row r="86" s="2" customFormat="1" ht="16.8" customHeight="1">
      <c r="A86" s="40"/>
      <c r="B86" s="46"/>
      <c r="C86" s="299" t="s">
        <v>19</v>
      </c>
      <c r="D86" s="299" t="s">
        <v>158</v>
      </c>
      <c r="E86" s="19" t="s">
        <v>19</v>
      </c>
      <c r="F86" s="300">
        <v>41.020000000000003</v>
      </c>
      <c r="G86" s="40"/>
      <c r="H86" s="46"/>
    </row>
    <row r="87" s="2" customFormat="1" ht="16.8" customHeight="1">
      <c r="A87" s="40"/>
      <c r="B87" s="46"/>
      <c r="C87" s="295" t="s">
        <v>714</v>
      </c>
      <c r="D87" s="296" t="s">
        <v>715</v>
      </c>
      <c r="E87" s="297" t="s">
        <v>19</v>
      </c>
      <c r="F87" s="298">
        <v>34.799999999999997</v>
      </c>
      <c r="G87" s="40"/>
      <c r="H87" s="46"/>
    </row>
    <row r="88" s="2" customFormat="1" ht="16.8" customHeight="1">
      <c r="A88" s="40"/>
      <c r="B88" s="46"/>
      <c r="C88" s="299" t="s">
        <v>19</v>
      </c>
      <c r="D88" s="299" t="s">
        <v>716</v>
      </c>
      <c r="E88" s="19" t="s">
        <v>19</v>
      </c>
      <c r="F88" s="300">
        <v>34.799999999999997</v>
      </c>
      <c r="G88" s="40"/>
      <c r="H88" s="46"/>
    </row>
    <row r="89" s="2" customFormat="1" ht="16.8" customHeight="1">
      <c r="A89" s="40"/>
      <c r="B89" s="46"/>
      <c r="C89" s="299" t="s">
        <v>19</v>
      </c>
      <c r="D89" s="299" t="s">
        <v>158</v>
      </c>
      <c r="E89" s="19" t="s">
        <v>19</v>
      </c>
      <c r="F89" s="300">
        <v>34.799999999999997</v>
      </c>
      <c r="G89" s="40"/>
      <c r="H89" s="46"/>
    </row>
    <row r="90" s="2" customFormat="1" ht="16.8" customHeight="1">
      <c r="A90" s="40"/>
      <c r="B90" s="46"/>
      <c r="C90" s="295" t="s">
        <v>717</v>
      </c>
      <c r="D90" s="296" t="s">
        <v>718</v>
      </c>
      <c r="E90" s="297" t="s">
        <v>19</v>
      </c>
      <c r="F90" s="298">
        <v>34.799999999999997</v>
      </c>
      <c r="G90" s="40"/>
      <c r="H90" s="46"/>
    </row>
    <row r="91" s="2" customFormat="1" ht="16.8" customHeight="1">
      <c r="A91" s="40"/>
      <c r="B91" s="46"/>
      <c r="C91" s="299" t="s">
        <v>19</v>
      </c>
      <c r="D91" s="299" t="s">
        <v>716</v>
      </c>
      <c r="E91" s="19" t="s">
        <v>19</v>
      </c>
      <c r="F91" s="300">
        <v>34.799999999999997</v>
      </c>
      <c r="G91" s="40"/>
      <c r="H91" s="46"/>
    </row>
    <row r="92" s="2" customFormat="1" ht="16.8" customHeight="1">
      <c r="A92" s="40"/>
      <c r="B92" s="46"/>
      <c r="C92" s="299" t="s">
        <v>19</v>
      </c>
      <c r="D92" s="299" t="s">
        <v>158</v>
      </c>
      <c r="E92" s="19" t="s">
        <v>19</v>
      </c>
      <c r="F92" s="300">
        <v>34.799999999999997</v>
      </c>
      <c r="G92" s="40"/>
      <c r="H92" s="46"/>
    </row>
    <row r="93" s="2" customFormat="1" ht="16.8" customHeight="1">
      <c r="A93" s="40"/>
      <c r="B93" s="46"/>
      <c r="C93" s="295" t="s">
        <v>719</v>
      </c>
      <c r="D93" s="296" t="s">
        <v>720</v>
      </c>
      <c r="E93" s="297" t="s">
        <v>19</v>
      </c>
      <c r="F93" s="298">
        <v>0.90000000000000002</v>
      </c>
      <c r="G93" s="40"/>
      <c r="H93" s="46"/>
    </row>
    <row r="94" s="2" customFormat="1" ht="16.8" customHeight="1">
      <c r="A94" s="40"/>
      <c r="B94" s="46"/>
      <c r="C94" s="299" t="s">
        <v>19</v>
      </c>
      <c r="D94" s="299" t="s">
        <v>721</v>
      </c>
      <c r="E94" s="19" t="s">
        <v>19</v>
      </c>
      <c r="F94" s="300">
        <v>0.90000000000000002</v>
      </c>
      <c r="G94" s="40"/>
      <c r="H94" s="46"/>
    </row>
    <row r="95" s="2" customFormat="1" ht="16.8" customHeight="1">
      <c r="A95" s="40"/>
      <c r="B95" s="46"/>
      <c r="C95" s="299" t="s">
        <v>19</v>
      </c>
      <c r="D95" s="299" t="s">
        <v>158</v>
      </c>
      <c r="E95" s="19" t="s">
        <v>19</v>
      </c>
      <c r="F95" s="300">
        <v>0.90000000000000002</v>
      </c>
      <c r="G95" s="40"/>
      <c r="H95" s="46"/>
    </row>
    <row r="96" s="2" customFormat="1" ht="16.8" customHeight="1">
      <c r="A96" s="40"/>
      <c r="B96" s="46"/>
      <c r="C96" s="295" t="s">
        <v>722</v>
      </c>
      <c r="D96" s="296" t="s">
        <v>723</v>
      </c>
      <c r="E96" s="297" t="s">
        <v>19</v>
      </c>
      <c r="F96" s="298">
        <v>0.90000000000000002</v>
      </c>
      <c r="G96" s="40"/>
      <c r="H96" s="46"/>
    </row>
    <row r="97" s="2" customFormat="1" ht="16.8" customHeight="1">
      <c r="A97" s="40"/>
      <c r="B97" s="46"/>
      <c r="C97" s="299" t="s">
        <v>19</v>
      </c>
      <c r="D97" s="299" t="s">
        <v>721</v>
      </c>
      <c r="E97" s="19" t="s">
        <v>19</v>
      </c>
      <c r="F97" s="300">
        <v>0.90000000000000002</v>
      </c>
      <c r="G97" s="40"/>
      <c r="H97" s="46"/>
    </row>
    <row r="98" s="2" customFormat="1" ht="16.8" customHeight="1">
      <c r="A98" s="40"/>
      <c r="B98" s="46"/>
      <c r="C98" s="299" t="s">
        <v>19</v>
      </c>
      <c r="D98" s="299" t="s">
        <v>158</v>
      </c>
      <c r="E98" s="19" t="s">
        <v>19</v>
      </c>
      <c r="F98" s="300">
        <v>0.90000000000000002</v>
      </c>
      <c r="G98" s="40"/>
      <c r="H98" s="46"/>
    </row>
    <row r="99" s="2" customFormat="1" ht="16.8" customHeight="1">
      <c r="A99" s="40"/>
      <c r="B99" s="46"/>
      <c r="C99" s="295" t="s">
        <v>724</v>
      </c>
      <c r="D99" s="296" t="s">
        <v>725</v>
      </c>
      <c r="E99" s="297" t="s">
        <v>19</v>
      </c>
      <c r="F99" s="298">
        <v>4.4100000000000001</v>
      </c>
      <c r="G99" s="40"/>
      <c r="H99" s="46"/>
    </row>
    <row r="100" s="2" customFormat="1" ht="16.8" customHeight="1">
      <c r="A100" s="40"/>
      <c r="B100" s="46"/>
      <c r="C100" s="299" t="s">
        <v>19</v>
      </c>
      <c r="D100" s="299" t="s">
        <v>726</v>
      </c>
      <c r="E100" s="19" t="s">
        <v>19</v>
      </c>
      <c r="F100" s="300">
        <v>4.4100000000000001</v>
      </c>
      <c r="G100" s="40"/>
      <c r="H100" s="46"/>
    </row>
    <row r="101" s="2" customFormat="1" ht="16.8" customHeight="1">
      <c r="A101" s="40"/>
      <c r="B101" s="46"/>
      <c r="C101" s="299" t="s">
        <v>19</v>
      </c>
      <c r="D101" s="299" t="s">
        <v>158</v>
      </c>
      <c r="E101" s="19" t="s">
        <v>19</v>
      </c>
      <c r="F101" s="300">
        <v>4.4100000000000001</v>
      </c>
      <c r="G101" s="40"/>
      <c r="H101" s="46"/>
    </row>
    <row r="102" s="2" customFormat="1" ht="16.8" customHeight="1">
      <c r="A102" s="40"/>
      <c r="B102" s="46"/>
      <c r="C102" s="295" t="s">
        <v>727</v>
      </c>
      <c r="D102" s="296" t="s">
        <v>728</v>
      </c>
      <c r="E102" s="297" t="s">
        <v>19</v>
      </c>
      <c r="F102" s="298">
        <v>4.4100000000000001</v>
      </c>
      <c r="G102" s="40"/>
      <c r="H102" s="46"/>
    </row>
    <row r="103" s="2" customFormat="1" ht="16.8" customHeight="1">
      <c r="A103" s="40"/>
      <c r="B103" s="46"/>
      <c r="C103" s="299" t="s">
        <v>19</v>
      </c>
      <c r="D103" s="299" t="s">
        <v>726</v>
      </c>
      <c r="E103" s="19" t="s">
        <v>19</v>
      </c>
      <c r="F103" s="300">
        <v>4.4100000000000001</v>
      </c>
      <c r="G103" s="40"/>
      <c r="H103" s="46"/>
    </row>
    <row r="104" s="2" customFormat="1" ht="16.8" customHeight="1">
      <c r="A104" s="40"/>
      <c r="B104" s="46"/>
      <c r="C104" s="299" t="s">
        <v>19</v>
      </c>
      <c r="D104" s="299" t="s">
        <v>158</v>
      </c>
      <c r="E104" s="19" t="s">
        <v>19</v>
      </c>
      <c r="F104" s="300">
        <v>4.4100000000000001</v>
      </c>
      <c r="G104" s="40"/>
      <c r="H104" s="46"/>
    </row>
    <row r="105" s="2" customFormat="1" ht="16.8" customHeight="1">
      <c r="A105" s="40"/>
      <c r="B105" s="46"/>
      <c r="C105" s="295" t="s">
        <v>729</v>
      </c>
      <c r="D105" s="296" t="s">
        <v>730</v>
      </c>
      <c r="E105" s="297" t="s">
        <v>19</v>
      </c>
      <c r="F105" s="298">
        <v>4.4100000000000001</v>
      </c>
      <c r="G105" s="40"/>
      <c r="H105" s="46"/>
    </row>
    <row r="106" s="2" customFormat="1" ht="16.8" customHeight="1">
      <c r="A106" s="40"/>
      <c r="B106" s="46"/>
      <c r="C106" s="299" t="s">
        <v>19</v>
      </c>
      <c r="D106" s="299" t="s">
        <v>726</v>
      </c>
      <c r="E106" s="19" t="s">
        <v>19</v>
      </c>
      <c r="F106" s="300">
        <v>4.4100000000000001</v>
      </c>
      <c r="G106" s="40"/>
      <c r="H106" s="46"/>
    </row>
    <row r="107" s="2" customFormat="1" ht="16.8" customHeight="1">
      <c r="A107" s="40"/>
      <c r="B107" s="46"/>
      <c r="C107" s="299" t="s">
        <v>19</v>
      </c>
      <c r="D107" s="299" t="s">
        <v>158</v>
      </c>
      <c r="E107" s="19" t="s">
        <v>19</v>
      </c>
      <c r="F107" s="300">
        <v>4.4100000000000001</v>
      </c>
      <c r="G107" s="40"/>
      <c r="H107" s="46"/>
    </row>
    <row r="108" s="2" customFormat="1" ht="16.8" customHeight="1">
      <c r="A108" s="40"/>
      <c r="B108" s="46"/>
      <c r="C108" s="295" t="s">
        <v>731</v>
      </c>
      <c r="D108" s="296" t="s">
        <v>732</v>
      </c>
      <c r="E108" s="297" t="s">
        <v>19</v>
      </c>
      <c r="F108" s="298">
        <v>4.4100000000000001</v>
      </c>
      <c r="G108" s="40"/>
      <c r="H108" s="46"/>
    </row>
    <row r="109" s="2" customFormat="1" ht="16.8" customHeight="1">
      <c r="A109" s="40"/>
      <c r="B109" s="46"/>
      <c r="C109" s="299" t="s">
        <v>19</v>
      </c>
      <c r="D109" s="299" t="s">
        <v>726</v>
      </c>
      <c r="E109" s="19" t="s">
        <v>19</v>
      </c>
      <c r="F109" s="300">
        <v>4.4100000000000001</v>
      </c>
      <c r="G109" s="40"/>
      <c r="H109" s="46"/>
    </row>
    <row r="110" s="2" customFormat="1" ht="16.8" customHeight="1">
      <c r="A110" s="40"/>
      <c r="B110" s="46"/>
      <c r="C110" s="299" t="s">
        <v>19</v>
      </c>
      <c r="D110" s="299" t="s">
        <v>158</v>
      </c>
      <c r="E110" s="19" t="s">
        <v>19</v>
      </c>
      <c r="F110" s="300">
        <v>4.4100000000000001</v>
      </c>
      <c r="G110" s="40"/>
      <c r="H110" s="46"/>
    </row>
    <row r="111" s="2" customFormat="1" ht="16.8" customHeight="1">
      <c r="A111" s="40"/>
      <c r="B111" s="46"/>
      <c r="C111" s="295" t="s">
        <v>733</v>
      </c>
      <c r="D111" s="296" t="s">
        <v>734</v>
      </c>
      <c r="E111" s="297" t="s">
        <v>19</v>
      </c>
      <c r="F111" s="298">
        <v>119.09999999999999</v>
      </c>
      <c r="G111" s="40"/>
      <c r="H111" s="46"/>
    </row>
    <row r="112" s="2" customFormat="1" ht="16.8" customHeight="1">
      <c r="A112" s="40"/>
      <c r="B112" s="46"/>
      <c r="C112" s="299" t="s">
        <v>19</v>
      </c>
      <c r="D112" s="299" t="s">
        <v>735</v>
      </c>
      <c r="E112" s="19" t="s">
        <v>19</v>
      </c>
      <c r="F112" s="300">
        <v>119.09999999999999</v>
      </c>
      <c r="G112" s="40"/>
      <c r="H112" s="46"/>
    </row>
    <row r="113" s="2" customFormat="1" ht="16.8" customHeight="1">
      <c r="A113" s="40"/>
      <c r="B113" s="46"/>
      <c r="C113" s="299" t="s">
        <v>19</v>
      </c>
      <c r="D113" s="299" t="s">
        <v>158</v>
      </c>
      <c r="E113" s="19" t="s">
        <v>19</v>
      </c>
      <c r="F113" s="300">
        <v>119.09999999999999</v>
      </c>
      <c r="G113" s="40"/>
      <c r="H113" s="46"/>
    </row>
    <row r="114" s="2" customFormat="1" ht="16.8" customHeight="1">
      <c r="A114" s="40"/>
      <c r="B114" s="46"/>
      <c r="C114" s="295" t="s">
        <v>736</v>
      </c>
      <c r="D114" s="296" t="s">
        <v>737</v>
      </c>
      <c r="E114" s="297" t="s">
        <v>19</v>
      </c>
      <c r="F114" s="298">
        <v>119.09999999999999</v>
      </c>
      <c r="G114" s="40"/>
      <c r="H114" s="46"/>
    </row>
    <row r="115" s="2" customFormat="1" ht="16.8" customHeight="1">
      <c r="A115" s="40"/>
      <c r="B115" s="46"/>
      <c r="C115" s="299" t="s">
        <v>19</v>
      </c>
      <c r="D115" s="299" t="s">
        <v>735</v>
      </c>
      <c r="E115" s="19" t="s">
        <v>19</v>
      </c>
      <c r="F115" s="300">
        <v>119.09999999999999</v>
      </c>
      <c r="G115" s="40"/>
      <c r="H115" s="46"/>
    </row>
    <row r="116" s="2" customFormat="1" ht="16.8" customHeight="1">
      <c r="A116" s="40"/>
      <c r="B116" s="46"/>
      <c r="C116" s="299" t="s">
        <v>19</v>
      </c>
      <c r="D116" s="299" t="s">
        <v>158</v>
      </c>
      <c r="E116" s="19" t="s">
        <v>19</v>
      </c>
      <c r="F116" s="300">
        <v>119.09999999999999</v>
      </c>
      <c r="G116" s="40"/>
      <c r="H116" s="46"/>
    </row>
    <row r="117" s="2" customFormat="1" ht="16.8" customHeight="1">
      <c r="A117" s="40"/>
      <c r="B117" s="46"/>
      <c r="C117" s="295" t="s">
        <v>738</v>
      </c>
      <c r="D117" s="296" t="s">
        <v>739</v>
      </c>
      <c r="E117" s="297" t="s">
        <v>19</v>
      </c>
      <c r="F117" s="298">
        <v>119.09999999999999</v>
      </c>
      <c r="G117" s="40"/>
      <c r="H117" s="46"/>
    </row>
    <row r="118" s="2" customFormat="1" ht="16.8" customHeight="1">
      <c r="A118" s="40"/>
      <c r="B118" s="46"/>
      <c r="C118" s="299" t="s">
        <v>19</v>
      </c>
      <c r="D118" s="299" t="s">
        <v>735</v>
      </c>
      <c r="E118" s="19" t="s">
        <v>19</v>
      </c>
      <c r="F118" s="300">
        <v>119.09999999999999</v>
      </c>
      <c r="G118" s="40"/>
      <c r="H118" s="46"/>
    </row>
    <row r="119" s="2" customFormat="1" ht="16.8" customHeight="1">
      <c r="A119" s="40"/>
      <c r="B119" s="46"/>
      <c r="C119" s="299" t="s">
        <v>19</v>
      </c>
      <c r="D119" s="299" t="s">
        <v>158</v>
      </c>
      <c r="E119" s="19" t="s">
        <v>19</v>
      </c>
      <c r="F119" s="300">
        <v>119.09999999999999</v>
      </c>
      <c r="G119" s="40"/>
      <c r="H119" s="46"/>
    </row>
    <row r="120" s="2" customFormat="1" ht="16.8" customHeight="1">
      <c r="A120" s="40"/>
      <c r="B120" s="46"/>
      <c r="C120" s="295" t="s">
        <v>740</v>
      </c>
      <c r="D120" s="296" t="s">
        <v>741</v>
      </c>
      <c r="E120" s="297" t="s">
        <v>19</v>
      </c>
      <c r="F120" s="298">
        <v>1</v>
      </c>
      <c r="G120" s="40"/>
      <c r="H120" s="46"/>
    </row>
    <row r="121" s="2" customFormat="1" ht="16.8" customHeight="1">
      <c r="A121" s="40"/>
      <c r="B121" s="46"/>
      <c r="C121" s="299" t="s">
        <v>19</v>
      </c>
      <c r="D121" s="299" t="s">
        <v>81</v>
      </c>
      <c r="E121" s="19" t="s">
        <v>19</v>
      </c>
      <c r="F121" s="300">
        <v>1</v>
      </c>
      <c r="G121" s="40"/>
      <c r="H121" s="46"/>
    </row>
    <row r="122" s="2" customFormat="1" ht="16.8" customHeight="1">
      <c r="A122" s="40"/>
      <c r="B122" s="46"/>
      <c r="C122" s="299" t="s">
        <v>19</v>
      </c>
      <c r="D122" s="299" t="s">
        <v>158</v>
      </c>
      <c r="E122" s="19" t="s">
        <v>19</v>
      </c>
      <c r="F122" s="300">
        <v>1</v>
      </c>
      <c r="G122" s="40"/>
      <c r="H122" s="46"/>
    </row>
    <row r="123" s="2" customFormat="1" ht="16.8" customHeight="1">
      <c r="A123" s="40"/>
      <c r="B123" s="46"/>
      <c r="C123" s="295" t="s">
        <v>742</v>
      </c>
      <c r="D123" s="296" t="s">
        <v>743</v>
      </c>
      <c r="E123" s="297" t="s">
        <v>19</v>
      </c>
      <c r="F123" s="298">
        <v>1</v>
      </c>
      <c r="G123" s="40"/>
      <c r="H123" s="46"/>
    </row>
    <row r="124" s="2" customFormat="1" ht="16.8" customHeight="1">
      <c r="A124" s="40"/>
      <c r="B124" s="46"/>
      <c r="C124" s="299" t="s">
        <v>19</v>
      </c>
      <c r="D124" s="299" t="s">
        <v>81</v>
      </c>
      <c r="E124" s="19" t="s">
        <v>19</v>
      </c>
      <c r="F124" s="300">
        <v>1</v>
      </c>
      <c r="G124" s="40"/>
      <c r="H124" s="46"/>
    </row>
    <row r="125" s="2" customFormat="1" ht="16.8" customHeight="1">
      <c r="A125" s="40"/>
      <c r="B125" s="46"/>
      <c r="C125" s="299" t="s">
        <v>19</v>
      </c>
      <c r="D125" s="299" t="s">
        <v>158</v>
      </c>
      <c r="E125" s="19" t="s">
        <v>19</v>
      </c>
      <c r="F125" s="300">
        <v>1</v>
      </c>
      <c r="G125" s="40"/>
      <c r="H125" s="46"/>
    </row>
    <row r="126" s="2" customFormat="1" ht="7.44" customHeight="1">
      <c r="A126" s="40"/>
      <c r="B126" s="167"/>
      <c r="C126" s="168"/>
      <c r="D126" s="168"/>
      <c r="E126" s="168"/>
      <c r="F126" s="168"/>
      <c r="G126" s="168"/>
      <c r="H126" s="46"/>
    </row>
    <row r="127" s="2" customFormat="1">
      <c r="A127" s="40"/>
      <c r="B127" s="40"/>
      <c r="C127" s="40"/>
      <c r="D127" s="40"/>
      <c r="E127" s="40"/>
      <c r="F127" s="40"/>
      <c r="G127" s="40"/>
      <c r="H127" s="40"/>
    </row>
  </sheetData>
  <sheetProtection sheet="1" formatColumns="0" formatRows="0" objects="1" scenarios="1" spinCount="100000" saltValue="fDIQx2U+oFPXQzLSu8Jrrpc91QO/6UiZBqn5jI38kTBV0toEbOkXEFV08Ni2scwZbKNBdUKLHPDQpm79qQ+Oew==" hashValue="zZ2WyICr13SqI91qtpB2KiSIxTICqYmLim4A3q9eRTY/McY5Skte6M1V1EVxvwYGR+jZPx56pOnz1VdEP2ggB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6" customFormat="1" ht="45" customHeight="1">
      <c r="B3" s="305"/>
      <c r="C3" s="306" t="s">
        <v>744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745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746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747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748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749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750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751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752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753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754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80</v>
      </c>
      <c r="F18" s="312" t="s">
        <v>755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756</v>
      </c>
      <c r="F19" s="312" t="s">
        <v>757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758</v>
      </c>
      <c r="F20" s="312" t="s">
        <v>759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760</v>
      </c>
      <c r="F21" s="312" t="s">
        <v>96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761</v>
      </c>
      <c r="F22" s="312" t="s">
        <v>762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87</v>
      </c>
      <c r="F23" s="312" t="s">
        <v>763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764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765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766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767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768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769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770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771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772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118</v>
      </c>
      <c r="F36" s="312"/>
      <c r="G36" s="312" t="s">
        <v>773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774</v>
      </c>
      <c r="F37" s="312"/>
      <c r="G37" s="312" t="s">
        <v>775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55</v>
      </c>
      <c r="F38" s="312"/>
      <c r="G38" s="312" t="s">
        <v>776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56</v>
      </c>
      <c r="F39" s="312"/>
      <c r="G39" s="312" t="s">
        <v>777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119</v>
      </c>
      <c r="F40" s="312"/>
      <c r="G40" s="312" t="s">
        <v>778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120</v>
      </c>
      <c r="F41" s="312"/>
      <c r="G41" s="312" t="s">
        <v>779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780</v>
      </c>
      <c r="F42" s="312"/>
      <c r="G42" s="312" t="s">
        <v>781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782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783</v>
      </c>
      <c r="F44" s="312"/>
      <c r="G44" s="312" t="s">
        <v>784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122</v>
      </c>
      <c r="F45" s="312"/>
      <c r="G45" s="312" t="s">
        <v>785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786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787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788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789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790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791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792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793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794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795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796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797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798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799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800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801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802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803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804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805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806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807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808</v>
      </c>
      <c r="D76" s="330"/>
      <c r="E76" s="330"/>
      <c r="F76" s="330" t="s">
        <v>809</v>
      </c>
      <c r="G76" s="331"/>
      <c r="H76" s="330" t="s">
        <v>56</v>
      </c>
      <c r="I76" s="330" t="s">
        <v>59</v>
      </c>
      <c r="J76" s="330" t="s">
        <v>810</v>
      </c>
      <c r="K76" s="329"/>
    </row>
    <row r="77" s="1" customFormat="1" ht="17.25" customHeight="1">
      <c r="B77" s="327"/>
      <c r="C77" s="332" t="s">
        <v>811</v>
      </c>
      <c r="D77" s="332"/>
      <c r="E77" s="332"/>
      <c r="F77" s="333" t="s">
        <v>812</v>
      </c>
      <c r="G77" s="334"/>
      <c r="H77" s="332"/>
      <c r="I77" s="332"/>
      <c r="J77" s="332" t="s">
        <v>813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55</v>
      </c>
      <c r="D79" s="337"/>
      <c r="E79" s="337"/>
      <c r="F79" s="338" t="s">
        <v>814</v>
      </c>
      <c r="G79" s="339"/>
      <c r="H79" s="315" t="s">
        <v>815</v>
      </c>
      <c r="I79" s="315" t="s">
        <v>816</v>
      </c>
      <c r="J79" s="315">
        <v>20</v>
      </c>
      <c r="K79" s="329"/>
    </row>
    <row r="80" s="1" customFormat="1" ht="15" customHeight="1">
      <c r="B80" s="327"/>
      <c r="C80" s="315" t="s">
        <v>817</v>
      </c>
      <c r="D80" s="315"/>
      <c r="E80" s="315"/>
      <c r="F80" s="338" t="s">
        <v>814</v>
      </c>
      <c r="G80" s="339"/>
      <c r="H80" s="315" t="s">
        <v>818</v>
      </c>
      <c r="I80" s="315" t="s">
        <v>816</v>
      </c>
      <c r="J80" s="315">
        <v>120</v>
      </c>
      <c r="K80" s="329"/>
    </row>
    <row r="81" s="1" customFormat="1" ht="15" customHeight="1">
      <c r="B81" s="340"/>
      <c r="C81" s="315" t="s">
        <v>819</v>
      </c>
      <c r="D81" s="315"/>
      <c r="E81" s="315"/>
      <c r="F81" s="338" t="s">
        <v>820</v>
      </c>
      <c r="G81" s="339"/>
      <c r="H81" s="315" t="s">
        <v>821</v>
      </c>
      <c r="I81" s="315" t="s">
        <v>816</v>
      </c>
      <c r="J81" s="315">
        <v>50</v>
      </c>
      <c r="K81" s="329"/>
    </row>
    <row r="82" s="1" customFormat="1" ht="15" customHeight="1">
      <c r="B82" s="340"/>
      <c r="C82" s="315" t="s">
        <v>822</v>
      </c>
      <c r="D82" s="315"/>
      <c r="E82" s="315"/>
      <c r="F82" s="338" t="s">
        <v>814</v>
      </c>
      <c r="G82" s="339"/>
      <c r="H82" s="315" t="s">
        <v>823</v>
      </c>
      <c r="I82" s="315" t="s">
        <v>824</v>
      </c>
      <c r="J82" s="315"/>
      <c r="K82" s="329"/>
    </row>
    <row r="83" s="1" customFormat="1" ht="15" customHeight="1">
      <c r="B83" s="340"/>
      <c r="C83" s="341" t="s">
        <v>825</v>
      </c>
      <c r="D83" s="341"/>
      <c r="E83" s="341"/>
      <c r="F83" s="342" t="s">
        <v>820</v>
      </c>
      <c r="G83" s="341"/>
      <c r="H83" s="341" t="s">
        <v>826</v>
      </c>
      <c r="I83" s="341" t="s">
        <v>816</v>
      </c>
      <c r="J83" s="341">
        <v>15</v>
      </c>
      <c r="K83" s="329"/>
    </row>
    <row r="84" s="1" customFormat="1" ht="15" customHeight="1">
      <c r="B84" s="340"/>
      <c r="C84" s="341" t="s">
        <v>827</v>
      </c>
      <c r="D84" s="341"/>
      <c r="E84" s="341"/>
      <c r="F84" s="342" t="s">
        <v>820</v>
      </c>
      <c r="G84" s="341"/>
      <c r="H84" s="341" t="s">
        <v>828</v>
      </c>
      <c r="I84" s="341" t="s">
        <v>816</v>
      </c>
      <c r="J84" s="341">
        <v>15</v>
      </c>
      <c r="K84" s="329"/>
    </row>
    <row r="85" s="1" customFormat="1" ht="15" customHeight="1">
      <c r="B85" s="340"/>
      <c r="C85" s="341" t="s">
        <v>829</v>
      </c>
      <c r="D85" s="341"/>
      <c r="E85" s="341"/>
      <c r="F85" s="342" t="s">
        <v>820</v>
      </c>
      <c r="G85" s="341"/>
      <c r="H85" s="341" t="s">
        <v>830</v>
      </c>
      <c r="I85" s="341" t="s">
        <v>816</v>
      </c>
      <c r="J85" s="341">
        <v>20</v>
      </c>
      <c r="K85" s="329"/>
    </row>
    <row r="86" s="1" customFormat="1" ht="15" customHeight="1">
      <c r="B86" s="340"/>
      <c r="C86" s="341" t="s">
        <v>831</v>
      </c>
      <c r="D86" s="341"/>
      <c r="E86" s="341"/>
      <c r="F86" s="342" t="s">
        <v>820</v>
      </c>
      <c r="G86" s="341"/>
      <c r="H86" s="341" t="s">
        <v>832</v>
      </c>
      <c r="I86" s="341" t="s">
        <v>816</v>
      </c>
      <c r="J86" s="341">
        <v>20</v>
      </c>
      <c r="K86" s="329"/>
    </row>
    <row r="87" s="1" customFormat="1" ht="15" customHeight="1">
      <c r="B87" s="340"/>
      <c r="C87" s="315" t="s">
        <v>833</v>
      </c>
      <c r="D87" s="315"/>
      <c r="E87" s="315"/>
      <c r="F87" s="338" t="s">
        <v>820</v>
      </c>
      <c r="G87" s="339"/>
      <c r="H87" s="315" t="s">
        <v>834</v>
      </c>
      <c r="I87" s="315" t="s">
        <v>816</v>
      </c>
      <c r="J87" s="315">
        <v>50</v>
      </c>
      <c r="K87" s="329"/>
    </row>
    <row r="88" s="1" customFormat="1" ht="15" customHeight="1">
      <c r="B88" s="340"/>
      <c r="C88" s="315" t="s">
        <v>835</v>
      </c>
      <c r="D88" s="315"/>
      <c r="E88" s="315"/>
      <c r="F88" s="338" t="s">
        <v>820</v>
      </c>
      <c r="G88" s="339"/>
      <c r="H88" s="315" t="s">
        <v>836</v>
      </c>
      <c r="I88" s="315" t="s">
        <v>816</v>
      </c>
      <c r="J88" s="315">
        <v>20</v>
      </c>
      <c r="K88" s="329"/>
    </row>
    <row r="89" s="1" customFormat="1" ht="15" customHeight="1">
      <c r="B89" s="340"/>
      <c r="C89" s="315" t="s">
        <v>837</v>
      </c>
      <c r="D89" s="315"/>
      <c r="E89" s="315"/>
      <c r="F89" s="338" t="s">
        <v>820</v>
      </c>
      <c r="G89" s="339"/>
      <c r="H89" s="315" t="s">
        <v>838</v>
      </c>
      <c r="I89" s="315" t="s">
        <v>816</v>
      </c>
      <c r="J89" s="315">
        <v>20</v>
      </c>
      <c r="K89" s="329"/>
    </row>
    <row r="90" s="1" customFormat="1" ht="15" customHeight="1">
      <c r="B90" s="340"/>
      <c r="C90" s="315" t="s">
        <v>839</v>
      </c>
      <c r="D90" s="315"/>
      <c r="E90" s="315"/>
      <c r="F90" s="338" t="s">
        <v>820</v>
      </c>
      <c r="G90" s="339"/>
      <c r="H90" s="315" t="s">
        <v>840</v>
      </c>
      <c r="I90" s="315" t="s">
        <v>816</v>
      </c>
      <c r="J90" s="315">
        <v>50</v>
      </c>
      <c r="K90" s="329"/>
    </row>
    <row r="91" s="1" customFormat="1" ht="15" customHeight="1">
      <c r="B91" s="340"/>
      <c r="C91" s="315" t="s">
        <v>841</v>
      </c>
      <c r="D91" s="315"/>
      <c r="E91" s="315"/>
      <c r="F91" s="338" t="s">
        <v>820</v>
      </c>
      <c r="G91" s="339"/>
      <c r="H91" s="315" t="s">
        <v>841</v>
      </c>
      <c r="I91" s="315" t="s">
        <v>816</v>
      </c>
      <c r="J91" s="315">
        <v>50</v>
      </c>
      <c r="K91" s="329"/>
    </row>
    <row r="92" s="1" customFormat="1" ht="15" customHeight="1">
      <c r="B92" s="340"/>
      <c r="C92" s="315" t="s">
        <v>842</v>
      </c>
      <c r="D92" s="315"/>
      <c r="E92" s="315"/>
      <c r="F92" s="338" t="s">
        <v>820</v>
      </c>
      <c r="G92" s="339"/>
      <c r="H92" s="315" t="s">
        <v>843</v>
      </c>
      <c r="I92" s="315" t="s">
        <v>816</v>
      </c>
      <c r="J92" s="315">
        <v>255</v>
      </c>
      <c r="K92" s="329"/>
    </row>
    <row r="93" s="1" customFormat="1" ht="15" customHeight="1">
      <c r="B93" s="340"/>
      <c r="C93" s="315" t="s">
        <v>844</v>
      </c>
      <c r="D93" s="315"/>
      <c r="E93" s="315"/>
      <c r="F93" s="338" t="s">
        <v>814</v>
      </c>
      <c r="G93" s="339"/>
      <c r="H93" s="315" t="s">
        <v>845</v>
      </c>
      <c r="I93" s="315" t="s">
        <v>846</v>
      </c>
      <c r="J93" s="315"/>
      <c r="K93" s="329"/>
    </row>
    <row r="94" s="1" customFormat="1" ht="15" customHeight="1">
      <c r="B94" s="340"/>
      <c r="C94" s="315" t="s">
        <v>847</v>
      </c>
      <c r="D94" s="315"/>
      <c r="E94" s="315"/>
      <c r="F94" s="338" t="s">
        <v>814</v>
      </c>
      <c r="G94" s="339"/>
      <c r="H94" s="315" t="s">
        <v>848</v>
      </c>
      <c r="I94" s="315" t="s">
        <v>849</v>
      </c>
      <c r="J94" s="315"/>
      <c r="K94" s="329"/>
    </row>
    <row r="95" s="1" customFormat="1" ht="15" customHeight="1">
      <c r="B95" s="340"/>
      <c r="C95" s="315" t="s">
        <v>850</v>
      </c>
      <c r="D95" s="315"/>
      <c r="E95" s="315"/>
      <c r="F95" s="338" t="s">
        <v>814</v>
      </c>
      <c r="G95" s="339"/>
      <c r="H95" s="315" t="s">
        <v>850</v>
      </c>
      <c r="I95" s="315" t="s">
        <v>849</v>
      </c>
      <c r="J95" s="315"/>
      <c r="K95" s="329"/>
    </row>
    <row r="96" s="1" customFormat="1" ht="15" customHeight="1">
      <c r="B96" s="340"/>
      <c r="C96" s="315" t="s">
        <v>40</v>
      </c>
      <c r="D96" s="315"/>
      <c r="E96" s="315"/>
      <c r="F96" s="338" t="s">
        <v>814</v>
      </c>
      <c r="G96" s="339"/>
      <c r="H96" s="315" t="s">
        <v>851</v>
      </c>
      <c r="I96" s="315" t="s">
        <v>849</v>
      </c>
      <c r="J96" s="315"/>
      <c r="K96" s="329"/>
    </row>
    <row r="97" s="1" customFormat="1" ht="15" customHeight="1">
      <c r="B97" s="340"/>
      <c r="C97" s="315" t="s">
        <v>50</v>
      </c>
      <c r="D97" s="315"/>
      <c r="E97" s="315"/>
      <c r="F97" s="338" t="s">
        <v>814</v>
      </c>
      <c r="G97" s="339"/>
      <c r="H97" s="315" t="s">
        <v>852</v>
      </c>
      <c r="I97" s="315" t="s">
        <v>849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853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808</v>
      </c>
      <c r="D103" s="330"/>
      <c r="E103" s="330"/>
      <c r="F103" s="330" t="s">
        <v>809</v>
      </c>
      <c r="G103" s="331"/>
      <c r="H103" s="330" t="s">
        <v>56</v>
      </c>
      <c r="I103" s="330" t="s">
        <v>59</v>
      </c>
      <c r="J103" s="330" t="s">
        <v>810</v>
      </c>
      <c r="K103" s="329"/>
    </row>
    <row r="104" s="1" customFormat="1" ht="17.25" customHeight="1">
      <c r="B104" s="327"/>
      <c r="C104" s="332" t="s">
        <v>811</v>
      </c>
      <c r="D104" s="332"/>
      <c r="E104" s="332"/>
      <c r="F104" s="333" t="s">
        <v>812</v>
      </c>
      <c r="G104" s="334"/>
      <c r="H104" s="332"/>
      <c r="I104" s="332"/>
      <c r="J104" s="332" t="s">
        <v>813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55</v>
      </c>
      <c r="D106" s="337"/>
      <c r="E106" s="337"/>
      <c r="F106" s="338" t="s">
        <v>814</v>
      </c>
      <c r="G106" s="315"/>
      <c r="H106" s="315" t="s">
        <v>854</v>
      </c>
      <c r="I106" s="315" t="s">
        <v>816</v>
      </c>
      <c r="J106" s="315">
        <v>20</v>
      </c>
      <c r="K106" s="329"/>
    </row>
    <row r="107" s="1" customFormat="1" ht="15" customHeight="1">
      <c r="B107" s="327"/>
      <c r="C107" s="315" t="s">
        <v>817</v>
      </c>
      <c r="D107" s="315"/>
      <c r="E107" s="315"/>
      <c r="F107" s="338" t="s">
        <v>814</v>
      </c>
      <c r="G107" s="315"/>
      <c r="H107" s="315" t="s">
        <v>854</v>
      </c>
      <c r="I107" s="315" t="s">
        <v>816</v>
      </c>
      <c r="J107" s="315">
        <v>120</v>
      </c>
      <c r="K107" s="329"/>
    </row>
    <row r="108" s="1" customFormat="1" ht="15" customHeight="1">
      <c r="B108" s="340"/>
      <c r="C108" s="315" t="s">
        <v>819</v>
      </c>
      <c r="D108" s="315"/>
      <c r="E108" s="315"/>
      <c r="F108" s="338" t="s">
        <v>820</v>
      </c>
      <c r="G108" s="315"/>
      <c r="H108" s="315" t="s">
        <v>854</v>
      </c>
      <c r="I108" s="315" t="s">
        <v>816</v>
      </c>
      <c r="J108" s="315">
        <v>50</v>
      </c>
      <c r="K108" s="329"/>
    </row>
    <row r="109" s="1" customFormat="1" ht="15" customHeight="1">
      <c r="B109" s="340"/>
      <c r="C109" s="315" t="s">
        <v>822</v>
      </c>
      <c r="D109" s="315"/>
      <c r="E109" s="315"/>
      <c r="F109" s="338" t="s">
        <v>814</v>
      </c>
      <c r="G109" s="315"/>
      <c r="H109" s="315" t="s">
        <v>854</v>
      </c>
      <c r="I109" s="315" t="s">
        <v>824</v>
      </c>
      <c r="J109" s="315"/>
      <c r="K109" s="329"/>
    </row>
    <row r="110" s="1" customFormat="1" ht="15" customHeight="1">
      <c r="B110" s="340"/>
      <c r="C110" s="315" t="s">
        <v>833</v>
      </c>
      <c r="D110" s="315"/>
      <c r="E110" s="315"/>
      <c r="F110" s="338" t="s">
        <v>820</v>
      </c>
      <c r="G110" s="315"/>
      <c r="H110" s="315" t="s">
        <v>854</v>
      </c>
      <c r="I110" s="315" t="s">
        <v>816</v>
      </c>
      <c r="J110" s="315">
        <v>50</v>
      </c>
      <c r="K110" s="329"/>
    </row>
    <row r="111" s="1" customFormat="1" ht="15" customHeight="1">
      <c r="B111" s="340"/>
      <c r="C111" s="315" t="s">
        <v>841</v>
      </c>
      <c r="D111" s="315"/>
      <c r="E111" s="315"/>
      <c r="F111" s="338" t="s">
        <v>820</v>
      </c>
      <c r="G111" s="315"/>
      <c r="H111" s="315" t="s">
        <v>854</v>
      </c>
      <c r="I111" s="315" t="s">
        <v>816</v>
      </c>
      <c r="J111" s="315">
        <v>50</v>
      </c>
      <c r="K111" s="329"/>
    </row>
    <row r="112" s="1" customFormat="1" ht="15" customHeight="1">
      <c r="B112" s="340"/>
      <c r="C112" s="315" t="s">
        <v>839</v>
      </c>
      <c r="D112" s="315"/>
      <c r="E112" s="315"/>
      <c r="F112" s="338" t="s">
        <v>820</v>
      </c>
      <c r="G112" s="315"/>
      <c r="H112" s="315" t="s">
        <v>854</v>
      </c>
      <c r="I112" s="315" t="s">
        <v>816</v>
      </c>
      <c r="J112" s="315">
        <v>50</v>
      </c>
      <c r="K112" s="329"/>
    </row>
    <row r="113" s="1" customFormat="1" ht="15" customHeight="1">
      <c r="B113" s="340"/>
      <c r="C113" s="315" t="s">
        <v>55</v>
      </c>
      <c r="D113" s="315"/>
      <c r="E113" s="315"/>
      <c r="F113" s="338" t="s">
        <v>814</v>
      </c>
      <c r="G113" s="315"/>
      <c r="H113" s="315" t="s">
        <v>855</v>
      </c>
      <c r="I113" s="315" t="s">
        <v>816</v>
      </c>
      <c r="J113" s="315">
        <v>20</v>
      </c>
      <c r="K113" s="329"/>
    </row>
    <row r="114" s="1" customFormat="1" ht="15" customHeight="1">
      <c r="B114" s="340"/>
      <c r="C114" s="315" t="s">
        <v>856</v>
      </c>
      <c r="D114" s="315"/>
      <c r="E114" s="315"/>
      <c r="F114" s="338" t="s">
        <v>814</v>
      </c>
      <c r="G114" s="315"/>
      <c r="H114" s="315" t="s">
        <v>857</v>
      </c>
      <c r="I114" s="315" t="s">
        <v>816</v>
      </c>
      <c r="J114" s="315">
        <v>120</v>
      </c>
      <c r="K114" s="329"/>
    </row>
    <row r="115" s="1" customFormat="1" ht="15" customHeight="1">
      <c r="B115" s="340"/>
      <c r="C115" s="315" t="s">
        <v>40</v>
      </c>
      <c r="D115" s="315"/>
      <c r="E115" s="315"/>
      <c r="F115" s="338" t="s">
        <v>814</v>
      </c>
      <c r="G115" s="315"/>
      <c r="H115" s="315" t="s">
        <v>858</v>
      </c>
      <c r="I115" s="315" t="s">
        <v>849</v>
      </c>
      <c r="J115" s="315"/>
      <c r="K115" s="329"/>
    </row>
    <row r="116" s="1" customFormat="1" ht="15" customHeight="1">
      <c r="B116" s="340"/>
      <c r="C116" s="315" t="s">
        <v>50</v>
      </c>
      <c r="D116" s="315"/>
      <c r="E116" s="315"/>
      <c r="F116" s="338" t="s">
        <v>814</v>
      </c>
      <c r="G116" s="315"/>
      <c r="H116" s="315" t="s">
        <v>859</v>
      </c>
      <c r="I116" s="315" t="s">
        <v>849</v>
      </c>
      <c r="J116" s="315"/>
      <c r="K116" s="329"/>
    </row>
    <row r="117" s="1" customFormat="1" ht="15" customHeight="1">
      <c r="B117" s="340"/>
      <c r="C117" s="315" t="s">
        <v>59</v>
      </c>
      <c r="D117" s="315"/>
      <c r="E117" s="315"/>
      <c r="F117" s="338" t="s">
        <v>814</v>
      </c>
      <c r="G117" s="315"/>
      <c r="H117" s="315" t="s">
        <v>860</v>
      </c>
      <c r="I117" s="315" t="s">
        <v>861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862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808</v>
      </c>
      <c r="D123" s="330"/>
      <c r="E123" s="330"/>
      <c r="F123" s="330" t="s">
        <v>809</v>
      </c>
      <c r="G123" s="331"/>
      <c r="H123" s="330" t="s">
        <v>56</v>
      </c>
      <c r="I123" s="330" t="s">
        <v>59</v>
      </c>
      <c r="J123" s="330" t="s">
        <v>810</v>
      </c>
      <c r="K123" s="359"/>
    </row>
    <row r="124" s="1" customFormat="1" ht="17.25" customHeight="1">
      <c r="B124" s="358"/>
      <c r="C124" s="332" t="s">
        <v>811</v>
      </c>
      <c r="D124" s="332"/>
      <c r="E124" s="332"/>
      <c r="F124" s="333" t="s">
        <v>812</v>
      </c>
      <c r="G124" s="334"/>
      <c r="H124" s="332"/>
      <c r="I124" s="332"/>
      <c r="J124" s="332" t="s">
        <v>813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817</v>
      </c>
      <c r="D126" s="337"/>
      <c r="E126" s="337"/>
      <c r="F126" s="338" t="s">
        <v>814</v>
      </c>
      <c r="G126" s="315"/>
      <c r="H126" s="315" t="s">
        <v>854</v>
      </c>
      <c r="I126" s="315" t="s">
        <v>816</v>
      </c>
      <c r="J126" s="315">
        <v>120</v>
      </c>
      <c r="K126" s="363"/>
    </row>
    <row r="127" s="1" customFormat="1" ht="15" customHeight="1">
      <c r="B127" s="360"/>
      <c r="C127" s="315" t="s">
        <v>863</v>
      </c>
      <c r="D127" s="315"/>
      <c r="E127" s="315"/>
      <c r="F127" s="338" t="s">
        <v>814</v>
      </c>
      <c r="G127" s="315"/>
      <c r="H127" s="315" t="s">
        <v>864</v>
      </c>
      <c r="I127" s="315" t="s">
        <v>816</v>
      </c>
      <c r="J127" s="315" t="s">
        <v>865</v>
      </c>
      <c r="K127" s="363"/>
    </row>
    <row r="128" s="1" customFormat="1" ht="15" customHeight="1">
      <c r="B128" s="360"/>
      <c r="C128" s="315" t="s">
        <v>87</v>
      </c>
      <c r="D128" s="315"/>
      <c r="E128" s="315"/>
      <c r="F128" s="338" t="s">
        <v>814</v>
      </c>
      <c r="G128" s="315"/>
      <c r="H128" s="315" t="s">
        <v>866</v>
      </c>
      <c r="I128" s="315" t="s">
        <v>816</v>
      </c>
      <c r="J128" s="315" t="s">
        <v>865</v>
      </c>
      <c r="K128" s="363"/>
    </row>
    <row r="129" s="1" customFormat="1" ht="15" customHeight="1">
      <c r="B129" s="360"/>
      <c r="C129" s="315" t="s">
        <v>825</v>
      </c>
      <c r="D129" s="315"/>
      <c r="E129" s="315"/>
      <c r="F129" s="338" t="s">
        <v>820</v>
      </c>
      <c r="G129" s="315"/>
      <c r="H129" s="315" t="s">
        <v>826</v>
      </c>
      <c r="I129" s="315" t="s">
        <v>816</v>
      </c>
      <c r="J129" s="315">
        <v>15</v>
      </c>
      <c r="K129" s="363"/>
    </row>
    <row r="130" s="1" customFormat="1" ht="15" customHeight="1">
      <c r="B130" s="360"/>
      <c r="C130" s="341" t="s">
        <v>827</v>
      </c>
      <c r="D130" s="341"/>
      <c r="E130" s="341"/>
      <c r="F130" s="342" t="s">
        <v>820</v>
      </c>
      <c r="G130" s="341"/>
      <c r="H130" s="341" t="s">
        <v>828</v>
      </c>
      <c r="I130" s="341" t="s">
        <v>816</v>
      </c>
      <c r="J130" s="341">
        <v>15</v>
      </c>
      <c r="K130" s="363"/>
    </row>
    <row r="131" s="1" customFormat="1" ht="15" customHeight="1">
      <c r="B131" s="360"/>
      <c r="C131" s="341" t="s">
        <v>829</v>
      </c>
      <c r="D131" s="341"/>
      <c r="E131" s="341"/>
      <c r="F131" s="342" t="s">
        <v>820</v>
      </c>
      <c r="G131" s="341"/>
      <c r="H131" s="341" t="s">
        <v>830</v>
      </c>
      <c r="I131" s="341" t="s">
        <v>816</v>
      </c>
      <c r="J131" s="341">
        <v>20</v>
      </c>
      <c r="K131" s="363"/>
    </row>
    <row r="132" s="1" customFormat="1" ht="15" customHeight="1">
      <c r="B132" s="360"/>
      <c r="C132" s="341" t="s">
        <v>831</v>
      </c>
      <c r="D132" s="341"/>
      <c r="E132" s="341"/>
      <c r="F132" s="342" t="s">
        <v>820</v>
      </c>
      <c r="G132" s="341"/>
      <c r="H132" s="341" t="s">
        <v>832</v>
      </c>
      <c r="I132" s="341" t="s">
        <v>816</v>
      </c>
      <c r="J132" s="341">
        <v>20</v>
      </c>
      <c r="K132" s="363"/>
    </row>
    <row r="133" s="1" customFormat="1" ht="15" customHeight="1">
      <c r="B133" s="360"/>
      <c r="C133" s="315" t="s">
        <v>819</v>
      </c>
      <c r="D133" s="315"/>
      <c r="E133" s="315"/>
      <c r="F133" s="338" t="s">
        <v>820</v>
      </c>
      <c r="G133" s="315"/>
      <c r="H133" s="315" t="s">
        <v>854</v>
      </c>
      <c r="I133" s="315" t="s">
        <v>816</v>
      </c>
      <c r="J133" s="315">
        <v>50</v>
      </c>
      <c r="K133" s="363"/>
    </row>
    <row r="134" s="1" customFormat="1" ht="15" customHeight="1">
      <c r="B134" s="360"/>
      <c r="C134" s="315" t="s">
        <v>833</v>
      </c>
      <c r="D134" s="315"/>
      <c r="E134" s="315"/>
      <c r="F134" s="338" t="s">
        <v>820</v>
      </c>
      <c r="G134" s="315"/>
      <c r="H134" s="315" t="s">
        <v>854</v>
      </c>
      <c r="I134" s="315" t="s">
        <v>816</v>
      </c>
      <c r="J134" s="315">
        <v>50</v>
      </c>
      <c r="K134" s="363"/>
    </row>
    <row r="135" s="1" customFormat="1" ht="15" customHeight="1">
      <c r="B135" s="360"/>
      <c r="C135" s="315" t="s">
        <v>839</v>
      </c>
      <c r="D135" s="315"/>
      <c r="E135" s="315"/>
      <c r="F135" s="338" t="s">
        <v>820</v>
      </c>
      <c r="G135" s="315"/>
      <c r="H135" s="315" t="s">
        <v>854</v>
      </c>
      <c r="I135" s="315" t="s">
        <v>816</v>
      </c>
      <c r="J135" s="315">
        <v>50</v>
      </c>
      <c r="K135" s="363"/>
    </row>
    <row r="136" s="1" customFormat="1" ht="15" customHeight="1">
      <c r="B136" s="360"/>
      <c r="C136" s="315" t="s">
        <v>841</v>
      </c>
      <c r="D136" s="315"/>
      <c r="E136" s="315"/>
      <c r="F136" s="338" t="s">
        <v>820</v>
      </c>
      <c r="G136" s="315"/>
      <c r="H136" s="315" t="s">
        <v>854</v>
      </c>
      <c r="I136" s="315" t="s">
        <v>816</v>
      </c>
      <c r="J136" s="315">
        <v>50</v>
      </c>
      <c r="K136" s="363"/>
    </row>
    <row r="137" s="1" customFormat="1" ht="15" customHeight="1">
      <c r="B137" s="360"/>
      <c r="C137" s="315" t="s">
        <v>842</v>
      </c>
      <c r="D137" s="315"/>
      <c r="E137" s="315"/>
      <c r="F137" s="338" t="s">
        <v>820</v>
      </c>
      <c r="G137" s="315"/>
      <c r="H137" s="315" t="s">
        <v>867</v>
      </c>
      <c r="I137" s="315" t="s">
        <v>816</v>
      </c>
      <c r="J137" s="315">
        <v>255</v>
      </c>
      <c r="K137" s="363"/>
    </row>
    <row r="138" s="1" customFormat="1" ht="15" customHeight="1">
      <c r="B138" s="360"/>
      <c r="C138" s="315" t="s">
        <v>844</v>
      </c>
      <c r="D138" s="315"/>
      <c r="E138" s="315"/>
      <c r="F138" s="338" t="s">
        <v>814</v>
      </c>
      <c r="G138" s="315"/>
      <c r="H138" s="315" t="s">
        <v>868</v>
      </c>
      <c r="I138" s="315" t="s">
        <v>846</v>
      </c>
      <c r="J138" s="315"/>
      <c r="K138" s="363"/>
    </row>
    <row r="139" s="1" customFormat="1" ht="15" customHeight="1">
      <c r="B139" s="360"/>
      <c r="C139" s="315" t="s">
        <v>847</v>
      </c>
      <c r="D139" s="315"/>
      <c r="E139" s="315"/>
      <c r="F139" s="338" t="s">
        <v>814</v>
      </c>
      <c r="G139" s="315"/>
      <c r="H139" s="315" t="s">
        <v>869</v>
      </c>
      <c r="I139" s="315" t="s">
        <v>849</v>
      </c>
      <c r="J139" s="315"/>
      <c r="K139" s="363"/>
    </row>
    <row r="140" s="1" customFormat="1" ht="15" customHeight="1">
      <c r="B140" s="360"/>
      <c r="C140" s="315" t="s">
        <v>850</v>
      </c>
      <c r="D140" s="315"/>
      <c r="E140" s="315"/>
      <c r="F140" s="338" t="s">
        <v>814</v>
      </c>
      <c r="G140" s="315"/>
      <c r="H140" s="315" t="s">
        <v>850</v>
      </c>
      <c r="I140" s="315" t="s">
        <v>849</v>
      </c>
      <c r="J140" s="315"/>
      <c r="K140" s="363"/>
    </row>
    <row r="141" s="1" customFormat="1" ht="15" customHeight="1">
      <c r="B141" s="360"/>
      <c r="C141" s="315" t="s">
        <v>40</v>
      </c>
      <c r="D141" s="315"/>
      <c r="E141" s="315"/>
      <c r="F141" s="338" t="s">
        <v>814</v>
      </c>
      <c r="G141" s="315"/>
      <c r="H141" s="315" t="s">
        <v>870</v>
      </c>
      <c r="I141" s="315" t="s">
        <v>849</v>
      </c>
      <c r="J141" s="315"/>
      <c r="K141" s="363"/>
    </row>
    <row r="142" s="1" customFormat="1" ht="15" customHeight="1">
      <c r="B142" s="360"/>
      <c r="C142" s="315" t="s">
        <v>871</v>
      </c>
      <c r="D142" s="315"/>
      <c r="E142" s="315"/>
      <c r="F142" s="338" t="s">
        <v>814</v>
      </c>
      <c r="G142" s="315"/>
      <c r="H142" s="315" t="s">
        <v>872</v>
      </c>
      <c r="I142" s="315" t="s">
        <v>849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873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808</v>
      </c>
      <c r="D148" s="330"/>
      <c r="E148" s="330"/>
      <c r="F148" s="330" t="s">
        <v>809</v>
      </c>
      <c r="G148" s="331"/>
      <c r="H148" s="330" t="s">
        <v>56</v>
      </c>
      <c r="I148" s="330" t="s">
        <v>59</v>
      </c>
      <c r="J148" s="330" t="s">
        <v>810</v>
      </c>
      <c r="K148" s="329"/>
    </row>
    <row r="149" s="1" customFormat="1" ht="17.25" customHeight="1">
      <c r="B149" s="327"/>
      <c r="C149" s="332" t="s">
        <v>811</v>
      </c>
      <c r="D149" s="332"/>
      <c r="E149" s="332"/>
      <c r="F149" s="333" t="s">
        <v>812</v>
      </c>
      <c r="G149" s="334"/>
      <c r="H149" s="332"/>
      <c r="I149" s="332"/>
      <c r="J149" s="332" t="s">
        <v>813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817</v>
      </c>
      <c r="D151" s="315"/>
      <c r="E151" s="315"/>
      <c r="F151" s="368" t="s">
        <v>814</v>
      </c>
      <c r="G151" s="315"/>
      <c r="H151" s="367" t="s">
        <v>854</v>
      </c>
      <c r="I151" s="367" t="s">
        <v>816</v>
      </c>
      <c r="J151" s="367">
        <v>120</v>
      </c>
      <c r="K151" s="363"/>
    </row>
    <row r="152" s="1" customFormat="1" ht="15" customHeight="1">
      <c r="B152" s="340"/>
      <c r="C152" s="367" t="s">
        <v>863</v>
      </c>
      <c r="D152" s="315"/>
      <c r="E152" s="315"/>
      <c r="F152" s="368" t="s">
        <v>814</v>
      </c>
      <c r="G152" s="315"/>
      <c r="H152" s="367" t="s">
        <v>874</v>
      </c>
      <c r="I152" s="367" t="s">
        <v>816</v>
      </c>
      <c r="J152" s="367" t="s">
        <v>865</v>
      </c>
      <c r="K152" s="363"/>
    </row>
    <row r="153" s="1" customFormat="1" ht="15" customHeight="1">
      <c r="B153" s="340"/>
      <c r="C153" s="367" t="s">
        <v>87</v>
      </c>
      <c r="D153" s="315"/>
      <c r="E153" s="315"/>
      <c r="F153" s="368" t="s">
        <v>814</v>
      </c>
      <c r="G153" s="315"/>
      <c r="H153" s="367" t="s">
        <v>875</v>
      </c>
      <c r="I153" s="367" t="s">
        <v>816</v>
      </c>
      <c r="J153" s="367" t="s">
        <v>865</v>
      </c>
      <c r="K153" s="363"/>
    </row>
    <row r="154" s="1" customFormat="1" ht="15" customHeight="1">
      <c r="B154" s="340"/>
      <c r="C154" s="367" t="s">
        <v>819</v>
      </c>
      <c r="D154" s="315"/>
      <c r="E154" s="315"/>
      <c r="F154" s="368" t="s">
        <v>820</v>
      </c>
      <c r="G154" s="315"/>
      <c r="H154" s="367" t="s">
        <v>854</v>
      </c>
      <c r="I154" s="367" t="s">
        <v>816</v>
      </c>
      <c r="J154" s="367">
        <v>50</v>
      </c>
      <c r="K154" s="363"/>
    </row>
    <row r="155" s="1" customFormat="1" ht="15" customHeight="1">
      <c r="B155" s="340"/>
      <c r="C155" s="367" t="s">
        <v>822</v>
      </c>
      <c r="D155" s="315"/>
      <c r="E155" s="315"/>
      <c r="F155" s="368" t="s">
        <v>814</v>
      </c>
      <c r="G155" s="315"/>
      <c r="H155" s="367" t="s">
        <v>854</v>
      </c>
      <c r="I155" s="367" t="s">
        <v>824</v>
      </c>
      <c r="J155" s="367"/>
      <c r="K155" s="363"/>
    </row>
    <row r="156" s="1" customFormat="1" ht="15" customHeight="1">
      <c r="B156" s="340"/>
      <c r="C156" s="367" t="s">
        <v>833</v>
      </c>
      <c r="D156" s="315"/>
      <c r="E156" s="315"/>
      <c r="F156" s="368" t="s">
        <v>820</v>
      </c>
      <c r="G156" s="315"/>
      <c r="H156" s="367" t="s">
        <v>854</v>
      </c>
      <c r="I156" s="367" t="s">
        <v>816</v>
      </c>
      <c r="J156" s="367">
        <v>50</v>
      </c>
      <c r="K156" s="363"/>
    </row>
    <row r="157" s="1" customFormat="1" ht="15" customHeight="1">
      <c r="B157" s="340"/>
      <c r="C157" s="367" t="s">
        <v>841</v>
      </c>
      <c r="D157" s="315"/>
      <c r="E157" s="315"/>
      <c r="F157" s="368" t="s">
        <v>820</v>
      </c>
      <c r="G157" s="315"/>
      <c r="H157" s="367" t="s">
        <v>854</v>
      </c>
      <c r="I157" s="367" t="s">
        <v>816</v>
      </c>
      <c r="J157" s="367">
        <v>50</v>
      </c>
      <c r="K157" s="363"/>
    </row>
    <row r="158" s="1" customFormat="1" ht="15" customHeight="1">
      <c r="B158" s="340"/>
      <c r="C158" s="367" t="s">
        <v>839</v>
      </c>
      <c r="D158" s="315"/>
      <c r="E158" s="315"/>
      <c r="F158" s="368" t="s">
        <v>820</v>
      </c>
      <c r="G158" s="315"/>
      <c r="H158" s="367" t="s">
        <v>854</v>
      </c>
      <c r="I158" s="367" t="s">
        <v>816</v>
      </c>
      <c r="J158" s="367">
        <v>50</v>
      </c>
      <c r="K158" s="363"/>
    </row>
    <row r="159" s="1" customFormat="1" ht="15" customHeight="1">
      <c r="B159" s="340"/>
      <c r="C159" s="367" t="s">
        <v>104</v>
      </c>
      <c r="D159" s="315"/>
      <c r="E159" s="315"/>
      <c r="F159" s="368" t="s">
        <v>814</v>
      </c>
      <c r="G159" s="315"/>
      <c r="H159" s="367" t="s">
        <v>876</v>
      </c>
      <c r="I159" s="367" t="s">
        <v>816</v>
      </c>
      <c r="J159" s="367" t="s">
        <v>877</v>
      </c>
      <c r="K159" s="363"/>
    </row>
    <row r="160" s="1" customFormat="1" ht="15" customHeight="1">
      <c r="B160" s="340"/>
      <c r="C160" s="367" t="s">
        <v>878</v>
      </c>
      <c r="D160" s="315"/>
      <c r="E160" s="315"/>
      <c r="F160" s="368" t="s">
        <v>814</v>
      </c>
      <c r="G160" s="315"/>
      <c r="H160" s="367" t="s">
        <v>879</v>
      </c>
      <c r="I160" s="367" t="s">
        <v>849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880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808</v>
      </c>
      <c r="D166" s="330"/>
      <c r="E166" s="330"/>
      <c r="F166" s="330" t="s">
        <v>809</v>
      </c>
      <c r="G166" s="372"/>
      <c r="H166" s="373" t="s">
        <v>56</v>
      </c>
      <c r="I166" s="373" t="s">
        <v>59</v>
      </c>
      <c r="J166" s="330" t="s">
        <v>810</v>
      </c>
      <c r="K166" s="307"/>
    </row>
    <row r="167" s="1" customFormat="1" ht="17.25" customHeight="1">
      <c r="B167" s="308"/>
      <c r="C167" s="332" t="s">
        <v>811</v>
      </c>
      <c r="D167" s="332"/>
      <c r="E167" s="332"/>
      <c r="F167" s="333" t="s">
        <v>812</v>
      </c>
      <c r="G167" s="374"/>
      <c r="H167" s="375"/>
      <c r="I167" s="375"/>
      <c r="J167" s="332" t="s">
        <v>813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817</v>
      </c>
      <c r="D169" s="315"/>
      <c r="E169" s="315"/>
      <c r="F169" s="338" t="s">
        <v>814</v>
      </c>
      <c r="G169" s="315"/>
      <c r="H169" s="315" t="s">
        <v>854</v>
      </c>
      <c r="I169" s="315" t="s">
        <v>816</v>
      </c>
      <c r="J169" s="315">
        <v>120</v>
      </c>
      <c r="K169" s="363"/>
    </row>
    <row r="170" s="1" customFormat="1" ht="15" customHeight="1">
      <c r="B170" s="340"/>
      <c r="C170" s="315" t="s">
        <v>863</v>
      </c>
      <c r="D170" s="315"/>
      <c r="E170" s="315"/>
      <c r="F170" s="338" t="s">
        <v>814</v>
      </c>
      <c r="G170" s="315"/>
      <c r="H170" s="315" t="s">
        <v>864</v>
      </c>
      <c r="I170" s="315" t="s">
        <v>816</v>
      </c>
      <c r="J170" s="315" t="s">
        <v>865</v>
      </c>
      <c r="K170" s="363"/>
    </row>
    <row r="171" s="1" customFormat="1" ht="15" customHeight="1">
      <c r="B171" s="340"/>
      <c r="C171" s="315" t="s">
        <v>87</v>
      </c>
      <c r="D171" s="315"/>
      <c r="E171" s="315"/>
      <c r="F171" s="338" t="s">
        <v>814</v>
      </c>
      <c r="G171" s="315"/>
      <c r="H171" s="315" t="s">
        <v>881</v>
      </c>
      <c r="I171" s="315" t="s">
        <v>816</v>
      </c>
      <c r="J171" s="315" t="s">
        <v>865</v>
      </c>
      <c r="K171" s="363"/>
    </row>
    <row r="172" s="1" customFormat="1" ht="15" customHeight="1">
      <c r="B172" s="340"/>
      <c r="C172" s="315" t="s">
        <v>819</v>
      </c>
      <c r="D172" s="315"/>
      <c r="E172" s="315"/>
      <c r="F172" s="338" t="s">
        <v>820</v>
      </c>
      <c r="G172" s="315"/>
      <c r="H172" s="315" t="s">
        <v>881</v>
      </c>
      <c r="I172" s="315" t="s">
        <v>816</v>
      </c>
      <c r="J172" s="315">
        <v>50</v>
      </c>
      <c r="K172" s="363"/>
    </row>
    <row r="173" s="1" customFormat="1" ht="15" customHeight="1">
      <c r="B173" s="340"/>
      <c r="C173" s="315" t="s">
        <v>822</v>
      </c>
      <c r="D173" s="315"/>
      <c r="E173" s="315"/>
      <c r="F173" s="338" t="s">
        <v>814</v>
      </c>
      <c r="G173" s="315"/>
      <c r="H173" s="315" t="s">
        <v>881</v>
      </c>
      <c r="I173" s="315" t="s">
        <v>824</v>
      </c>
      <c r="J173" s="315"/>
      <c r="K173" s="363"/>
    </row>
    <row r="174" s="1" customFormat="1" ht="15" customHeight="1">
      <c r="B174" s="340"/>
      <c r="C174" s="315" t="s">
        <v>833</v>
      </c>
      <c r="D174" s="315"/>
      <c r="E174" s="315"/>
      <c r="F174" s="338" t="s">
        <v>820</v>
      </c>
      <c r="G174" s="315"/>
      <c r="H174" s="315" t="s">
        <v>881</v>
      </c>
      <c r="I174" s="315" t="s">
        <v>816</v>
      </c>
      <c r="J174" s="315">
        <v>50</v>
      </c>
      <c r="K174" s="363"/>
    </row>
    <row r="175" s="1" customFormat="1" ht="15" customHeight="1">
      <c r="B175" s="340"/>
      <c r="C175" s="315" t="s">
        <v>841</v>
      </c>
      <c r="D175" s="315"/>
      <c r="E175" s="315"/>
      <c r="F175" s="338" t="s">
        <v>820</v>
      </c>
      <c r="G175" s="315"/>
      <c r="H175" s="315" t="s">
        <v>881</v>
      </c>
      <c r="I175" s="315" t="s">
        <v>816</v>
      </c>
      <c r="J175" s="315">
        <v>50</v>
      </c>
      <c r="K175" s="363"/>
    </row>
    <row r="176" s="1" customFormat="1" ht="15" customHeight="1">
      <c r="B176" s="340"/>
      <c r="C176" s="315" t="s">
        <v>839</v>
      </c>
      <c r="D176" s="315"/>
      <c r="E176" s="315"/>
      <c r="F176" s="338" t="s">
        <v>820</v>
      </c>
      <c r="G176" s="315"/>
      <c r="H176" s="315" t="s">
        <v>881</v>
      </c>
      <c r="I176" s="315" t="s">
        <v>816</v>
      </c>
      <c r="J176" s="315">
        <v>50</v>
      </c>
      <c r="K176" s="363"/>
    </row>
    <row r="177" s="1" customFormat="1" ht="15" customHeight="1">
      <c r="B177" s="340"/>
      <c r="C177" s="315" t="s">
        <v>118</v>
      </c>
      <c r="D177" s="315"/>
      <c r="E177" s="315"/>
      <c r="F177" s="338" t="s">
        <v>814</v>
      </c>
      <c r="G177" s="315"/>
      <c r="H177" s="315" t="s">
        <v>882</v>
      </c>
      <c r="I177" s="315" t="s">
        <v>883</v>
      </c>
      <c r="J177" s="315"/>
      <c r="K177" s="363"/>
    </row>
    <row r="178" s="1" customFormat="1" ht="15" customHeight="1">
      <c r="B178" s="340"/>
      <c r="C178" s="315" t="s">
        <v>59</v>
      </c>
      <c r="D178" s="315"/>
      <c r="E178" s="315"/>
      <c r="F178" s="338" t="s">
        <v>814</v>
      </c>
      <c r="G178" s="315"/>
      <c r="H178" s="315" t="s">
        <v>884</v>
      </c>
      <c r="I178" s="315" t="s">
        <v>885</v>
      </c>
      <c r="J178" s="315">
        <v>1</v>
      </c>
      <c r="K178" s="363"/>
    </row>
    <row r="179" s="1" customFormat="1" ht="15" customHeight="1">
      <c r="B179" s="340"/>
      <c r="C179" s="315" t="s">
        <v>55</v>
      </c>
      <c r="D179" s="315"/>
      <c r="E179" s="315"/>
      <c r="F179" s="338" t="s">
        <v>814</v>
      </c>
      <c r="G179" s="315"/>
      <c r="H179" s="315" t="s">
        <v>886</v>
      </c>
      <c r="I179" s="315" t="s">
        <v>816</v>
      </c>
      <c r="J179" s="315">
        <v>20</v>
      </c>
      <c r="K179" s="363"/>
    </row>
    <row r="180" s="1" customFormat="1" ht="15" customHeight="1">
      <c r="B180" s="340"/>
      <c r="C180" s="315" t="s">
        <v>56</v>
      </c>
      <c r="D180" s="315"/>
      <c r="E180" s="315"/>
      <c r="F180" s="338" t="s">
        <v>814</v>
      </c>
      <c r="G180" s="315"/>
      <c r="H180" s="315" t="s">
        <v>887</v>
      </c>
      <c r="I180" s="315" t="s">
        <v>816</v>
      </c>
      <c r="J180" s="315">
        <v>255</v>
      </c>
      <c r="K180" s="363"/>
    </row>
    <row r="181" s="1" customFormat="1" ht="15" customHeight="1">
      <c r="B181" s="340"/>
      <c r="C181" s="315" t="s">
        <v>119</v>
      </c>
      <c r="D181" s="315"/>
      <c r="E181" s="315"/>
      <c r="F181" s="338" t="s">
        <v>814</v>
      </c>
      <c r="G181" s="315"/>
      <c r="H181" s="315" t="s">
        <v>778</v>
      </c>
      <c r="I181" s="315" t="s">
        <v>816</v>
      </c>
      <c r="J181" s="315">
        <v>10</v>
      </c>
      <c r="K181" s="363"/>
    </row>
    <row r="182" s="1" customFormat="1" ht="15" customHeight="1">
      <c r="B182" s="340"/>
      <c r="C182" s="315" t="s">
        <v>120</v>
      </c>
      <c r="D182" s="315"/>
      <c r="E182" s="315"/>
      <c r="F182" s="338" t="s">
        <v>814</v>
      </c>
      <c r="G182" s="315"/>
      <c r="H182" s="315" t="s">
        <v>888</v>
      </c>
      <c r="I182" s="315" t="s">
        <v>849</v>
      </c>
      <c r="J182" s="315"/>
      <c r="K182" s="363"/>
    </row>
    <row r="183" s="1" customFormat="1" ht="15" customHeight="1">
      <c r="B183" s="340"/>
      <c r="C183" s="315" t="s">
        <v>889</v>
      </c>
      <c r="D183" s="315"/>
      <c r="E183" s="315"/>
      <c r="F183" s="338" t="s">
        <v>814</v>
      </c>
      <c r="G183" s="315"/>
      <c r="H183" s="315" t="s">
        <v>890</v>
      </c>
      <c r="I183" s="315" t="s">
        <v>849</v>
      </c>
      <c r="J183" s="315"/>
      <c r="K183" s="363"/>
    </row>
    <row r="184" s="1" customFormat="1" ht="15" customHeight="1">
      <c r="B184" s="340"/>
      <c r="C184" s="315" t="s">
        <v>878</v>
      </c>
      <c r="D184" s="315"/>
      <c r="E184" s="315"/>
      <c r="F184" s="338" t="s">
        <v>814</v>
      </c>
      <c r="G184" s="315"/>
      <c r="H184" s="315" t="s">
        <v>891</v>
      </c>
      <c r="I184" s="315" t="s">
        <v>849</v>
      </c>
      <c r="J184" s="315"/>
      <c r="K184" s="363"/>
    </row>
    <row r="185" s="1" customFormat="1" ht="15" customHeight="1">
      <c r="B185" s="340"/>
      <c r="C185" s="315" t="s">
        <v>122</v>
      </c>
      <c r="D185" s="315"/>
      <c r="E185" s="315"/>
      <c r="F185" s="338" t="s">
        <v>820</v>
      </c>
      <c r="G185" s="315"/>
      <c r="H185" s="315" t="s">
        <v>892</v>
      </c>
      <c r="I185" s="315" t="s">
        <v>816</v>
      </c>
      <c r="J185" s="315">
        <v>50</v>
      </c>
      <c r="K185" s="363"/>
    </row>
    <row r="186" s="1" customFormat="1" ht="15" customHeight="1">
      <c r="B186" s="340"/>
      <c r="C186" s="315" t="s">
        <v>893</v>
      </c>
      <c r="D186" s="315"/>
      <c r="E186" s="315"/>
      <c r="F186" s="338" t="s">
        <v>820</v>
      </c>
      <c r="G186" s="315"/>
      <c r="H186" s="315" t="s">
        <v>894</v>
      </c>
      <c r="I186" s="315" t="s">
        <v>895</v>
      </c>
      <c r="J186" s="315"/>
      <c r="K186" s="363"/>
    </row>
    <row r="187" s="1" customFormat="1" ht="15" customHeight="1">
      <c r="B187" s="340"/>
      <c r="C187" s="315" t="s">
        <v>896</v>
      </c>
      <c r="D187" s="315"/>
      <c r="E187" s="315"/>
      <c r="F187" s="338" t="s">
        <v>820</v>
      </c>
      <c r="G187" s="315"/>
      <c r="H187" s="315" t="s">
        <v>897</v>
      </c>
      <c r="I187" s="315" t="s">
        <v>895</v>
      </c>
      <c r="J187" s="315"/>
      <c r="K187" s="363"/>
    </row>
    <row r="188" s="1" customFormat="1" ht="15" customHeight="1">
      <c r="B188" s="340"/>
      <c r="C188" s="315" t="s">
        <v>898</v>
      </c>
      <c r="D188" s="315"/>
      <c r="E188" s="315"/>
      <c r="F188" s="338" t="s">
        <v>820</v>
      </c>
      <c r="G188" s="315"/>
      <c r="H188" s="315" t="s">
        <v>899</v>
      </c>
      <c r="I188" s="315" t="s">
        <v>895</v>
      </c>
      <c r="J188" s="315"/>
      <c r="K188" s="363"/>
    </row>
    <row r="189" s="1" customFormat="1" ht="15" customHeight="1">
      <c r="B189" s="340"/>
      <c r="C189" s="376" t="s">
        <v>900</v>
      </c>
      <c r="D189" s="315"/>
      <c r="E189" s="315"/>
      <c r="F189" s="338" t="s">
        <v>820</v>
      </c>
      <c r="G189" s="315"/>
      <c r="H189" s="315" t="s">
        <v>901</v>
      </c>
      <c r="I189" s="315" t="s">
        <v>902</v>
      </c>
      <c r="J189" s="377" t="s">
        <v>903</v>
      </c>
      <c r="K189" s="363"/>
    </row>
    <row r="190" s="17" customFormat="1" ht="15" customHeight="1">
      <c r="B190" s="378"/>
      <c r="C190" s="379" t="s">
        <v>904</v>
      </c>
      <c r="D190" s="380"/>
      <c r="E190" s="380"/>
      <c r="F190" s="381" t="s">
        <v>820</v>
      </c>
      <c r="G190" s="380"/>
      <c r="H190" s="380" t="s">
        <v>905</v>
      </c>
      <c r="I190" s="380" t="s">
        <v>902</v>
      </c>
      <c r="J190" s="382" t="s">
        <v>903</v>
      </c>
      <c r="K190" s="383"/>
    </row>
    <row r="191" s="1" customFormat="1" ht="15" customHeight="1">
      <c r="B191" s="340"/>
      <c r="C191" s="376" t="s">
        <v>44</v>
      </c>
      <c r="D191" s="315"/>
      <c r="E191" s="315"/>
      <c r="F191" s="338" t="s">
        <v>814</v>
      </c>
      <c r="G191" s="315"/>
      <c r="H191" s="312" t="s">
        <v>906</v>
      </c>
      <c r="I191" s="315" t="s">
        <v>907</v>
      </c>
      <c r="J191" s="315"/>
      <c r="K191" s="363"/>
    </row>
    <row r="192" s="1" customFormat="1" ht="15" customHeight="1">
      <c r="B192" s="340"/>
      <c r="C192" s="376" t="s">
        <v>908</v>
      </c>
      <c r="D192" s="315"/>
      <c r="E192" s="315"/>
      <c r="F192" s="338" t="s">
        <v>814</v>
      </c>
      <c r="G192" s="315"/>
      <c r="H192" s="315" t="s">
        <v>909</v>
      </c>
      <c r="I192" s="315" t="s">
        <v>849</v>
      </c>
      <c r="J192" s="315"/>
      <c r="K192" s="363"/>
    </row>
    <row r="193" s="1" customFormat="1" ht="15" customHeight="1">
      <c r="B193" s="340"/>
      <c r="C193" s="376" t="s">
        <v>910</v>
      </c>
      <c r="D193" s="315"/>
      <c r="E193" s="315"/>
      <c r="F193" s="338" t="s">
        <v>814</v>
      </c>
      <c r="G193" s="315"/>
      <c r="H193" s="315" t="s">
        <v>911</v>
      </c>
      <c r="I193" s="315" t="s">
        <v>849</v>
      </c>
      <c r="J193" s="315"/>
      <c r="K193" s="363"/>
    </row>
    <row r="194" s="1" customFormat="1" ht="15" customHeight="1">
      <c r="B194" s="340"/>
      <c r="C194" s="376" t="s">
        <v>912</v>
      </c>
      <c r="D194" s="315"/>
      <c r="E194" s="315"/>
      <c r="F194" s="338" t="s">
        <v>820</v>
      </c>
      <c r="G194" s="315"/>
      <c r="H194" s="315" t="s">
        <v>913</v>
      </c>
      <c r="I194" s="315" t="s">
        <v>849</v>
      </c>
      <c r="J194" s="315"/>
      <c r="K194" s="363"/>
    </row>
    <row r="195" s="1" customFormat="1" ht="15" customHeight="1">
      <c r="B195" s="369"/>
      <c r="C195" s="384"/>
      <c r="D195" s="349"/>
      <c r="E195" s="349"/>
      <c r="F195" s="349"/>
      <c r="G195" s="349"/>
      <c r="H195" s="349"/>
      <c r="I195" s="349"/>
      <c r="J195" s="349"/>
      <c r="K195" s="370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51"/>
      <c r="C197" s="361"/>
      <c r="D197" s="361"/>
      <c r="E197" s="361"/>
      <c r="F197" s="371"/>
      <c r="G197" s="361"/>
      <c r="H197" s="361"/>
      <c r="I197" s="361"/>
      <c r="J197" s="361"/>
      <c r="K197" s="351"/>
    </row>
    <row r="198" s="1" customFormat="1" ht="18.75" customHeight="1"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</row>
    <row r="199" s="1" customFormat="1" ht="13.5">
      <c r="B199" s="302"/>
      <c r="C199" s="303"/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1">
      <c r="B200" s="305"/>
      <c r="C200" s="306" t="s">
        <v>914</v>
      </c>
      <c r="D200" s="306"/>
      <c r="E200" s="306"/>
      <c r="F200" s="306"/>
      <c r="G200" s="306"/>
      <c r="H200" s="306"/>
      <c r="I200" s="306"/>
      <c r="J200" s="306"/>
      <c r="K200" s="307"/>
    </row>
    <row r="201" s="1" customFormat="1" ht="25.5" customHeight="1">
      <c r="B201" s="305"/>
      <c r="C201" s="385" t="s">
        <v>915</v>
      </c>
      <c r="D201" s="385"/>
      <c r="E201" s="385"/>
      <c r="F201" s="385" t="s">
        <v>916</v>
      </c>
      <c r="G201" s="386"/>
      <c r="H201" s="385" t="s">
        <v>917</v>
      </c>
      <c r="I201" s="385"/>
      <c r="J201" s="385"/>
      <c r="K201" s="307"/>
    </row>
    <row r="202" s="1" customFormat="1" ht="5.25" customHeight="1">
      <c r="B202" s="340"/>
      <c r="C202" s="335"/>
      <c r="D202" s="335"/>
      <c r="E202" s="335"/>
      <c r="F202" s="335"/>
      <c r="G202" s="361"/>
      <c r="H202" s="335"/>
      <c r="I202" s="335"/>
      <c r="J202" s="335"/>
      <c r="K202" s="363"/>
    </row>
    <row r="203" s="1" customFormat="1" ht="15" customHeight="1">
      <c r="B203" s="340"/>
      <c r="C203" s="315" t="s">
        <v>907</v>
      </c>
      <c r="D203" s="315"/>
      <c r="E203" s="315"/>
      <c r="F203" s="338" t="s">
        <v>45</v>
      </c>
      <c r="G203" s="315"/>
      <c r="H203" s="315" t="s">
        <v>918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46</v>
      </c>
      <c r="G204" s="315"/>
      <c r="H204" s="315" t="s">
        <v>919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49</v>
      </c>
      <c r="G205" s="315"/>
      <c r="H205" s="315" t="s">
        <v>920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47</v>
      </c>
      <c r="G206" s="315"/>
      <c r="H206" s="315" t="s">
        <v>921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 t="s">
        <v>48</v>
      </c>
      <c r="G207" s="315"/>
      <c r="H207" s="315" t="s">
        <v>922</v>
      </c>
      <c r="I207" s="315"/>
      <c r="J207" s="315"/>
      <c r="K207" s="363"/>
    </row>
    <row r="208" s="1" customFormat="1" ht="15" customHeight="1">
      <c r="B208" s="340"/>
      <c r="C208" s="315"/>
      <c r="D208" s="315"/>
      <c r="E208" s="315"/>
      <c r="F208" s="338"/>
      <c r="G208" s="315"/>
      <c r="H208" s="315"/>
      <c r="I208" s="315"/>
      <c r="J208" s="315"/>
      <c r="K208" s="363"/>
    </row>
    <row r="209" s="1" customFormat="1" ht="15" customHeight="1">
      <c r="B209" s="340"/>
      <c r="C209" s="315" t="s">
        <v>861</v>
      </c>
      <c r="D209" s="315"/>
      <c r="E209" s="315"/>
      <c r="F209" s="338" t="s">
        <v>80</v>
      </c>
      <c r="G209" s="315"/>
      <c r="H209" s="315" t="s">
        <v>923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758</v>
      </c>
      <c r="G210" s="315"/>
      <c r="H210" s="315" t="s">
        <v>759</v>
      </c>
      <c r="I210" s="315"/>
      <c r="J210" s="315"/>
      <c r="K210" s="363"/>
    </row>
    <row r="211" s="1" customFormat="1" ht="15" customHeight="1">
      <c r="B211" s="340"/>
      <c r="C211" s="315"/>
      <c r="D211" s="315"/>
      <c r="E211" s="315"/>
      <c r="F211" s="338" t="s">
        <v>756</v>
      </c>
      <c r="G211" s="315"/>
      <c r="H211" s="315" t="s">
        <v>924</v>
      </c>
      <c r="I211" s="315"/>
      <c r="J211" s="315"/>
      <c r="K211" s="363"/>
    </row>
    <row r="212" s="1" customFormat="1" ht="15" customHeight="1">
      <c r="B212" s="387"/>
      <c r="C212" s="315"/>
      <c r="D212" s="315"/>
      <c r="E212" s="315"/>
      <c r="F212" s="338" t="s">
        <v>760</v>
      </c>
      <c r="G212" s="376"/>
      <c r="H212" s="367" t="s">
        <v>96</v>
      </c>
      <c r="I212" s="367"/>
      <c r="J212" s="367"/>
      <c r="K212" s="388"/>
    </row>
    <row r="213" s="1" customFormat="1" ht="15" customHeight="1">
      <c r="B213" s="387"/>
      <c r="C213" s="315"/>
      <c r="D213" s="315"/>
      <c r="E213" s="315"/>
      <c r="F213" s="338" t="s">
        <v>761</v>
      </c>
      <c r="G213" s="376"/>
      <c r="H213" s="367" t="s">
        <v>925</v>
      </c>
      <c r="I213" s="367"/>
      <c r="J213" s="367"/>
      <c r="K213" s="388"/>
    </row>
    <row r="214" s="1" customFormat="1" ht="15" customHeight="1">
      <c r="B214" s="387"/>
      <c r="C214" s="315"/>
      <c r="D214" s="315"/>
      <c r="E214" s="315"/>
      <c r="F214" s="338"/>
      <c r="G214" s="376"/>
      <c r="H214" s="367"/>
      <c r="I214" s="367"/>
      <c r="J214" s="367"/>
      <c r="K214" s="388"/>
    </row>
    <row r="215" s="1" customFormat="1" ht="15" customHeight="1">
      <c r="B215" s="387"/>
      <c r="C215" s="315" t="s">
        <v>885</v>
      </c>
      <c r="D215" s="315"/>
      <c r="E215" s="315"/>
      <c r="F215" s="338">
        <v>1</v>
      </c>
      <c r="G215" s="376"/>
      <c r="H215" s="367" t="s">
        <v>926</v>
      </c>
      <c r="I215" s="367"/>
      <c r="J215" s="367"/>
      <c r="K215" s="388"/>
    </row>
    <row r="216" s="1" customFormat="1" ht="15" customHeight="1">
      <c r="B216" s="387"/>
      <c r="C216" s="315"/>
      <c r="D216" s="315"/>
      <c r="E216" s="315"/>
      <c r="F216" s="338">
        <v>2</v>
      </c>
      <c r="G216" s="376"/>
      <c r="H216" s="367" t="s">
        <v>927</v>
      </c>
      <c r="I216" s="367"/>
      <c r="J216" s="367"/>
      <c r="K216" s="388"/>
    </row>
    <row r="217" s="1" customFormat="1" ht="15" customHeight="1">
      <c r="B217" s="387"/>
      <c r="C217" s="315"/>
      <c r="D217" s="315"/>
      <c r="E217" s="315"/>
      <c r="F217" s="338">
        <v>3</v>
      </c>
      <c r="G217" s="376"/>
      <c r="H217" s="367" t="s">
        <v>928</v>
      </c>
      <c r="I217" s="367"/>
      <c r="J217" s="367"/>
      <c r="K217" s="388"/>
    </row>
    <row r="218" s="1" customFormat="1" ht="15" customHeight="1">
      <c r="B218" s="387"/>
      <c r="C218" s="315"/>
      <c r="D218" s="315"/>
      <c r="E218" s="315"/>
      <c r="F218" s="338">
        <v>4</v>
      </c>
      <c r="G218" s="376"/>
      <c r="H218" s="367" t="s">
        <v>929</v>
      </c>
      <c r="I218" s="367"/>
      <c r="J218" s="367"/>
      <c r="K218" s="388"/>
    </row>
    <row r="219" s="1" customFormat="1" ht="12.75" customHeight="1">
      <c r="B219" s="389"/>
      <c r="C219" s="390"/>
      <c r="D219" s="390"/>
      <c r="E219" s="390"/>
      <c r="F219" s="390"/>
      <c r="G219" s="390"/>
      <c r="H219" s="390"/>
      <c r="I219" s="390"/>
      <c r="J219" s="390"/>
      <c r="K219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2025-02-17T14:09:41Z</dcterms:created>
  <dcterms:modified xsi:type="dcterms:W3CDTF">2025-02-17T14:09:48Z</dcterms:modified>
</cp:coreProperties>
</file>